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septiembre/"/>
    </mc:Choice>
  </mc:AlternateContent>
  <xr:revisionPtr revIDLastSave="35" documentId="8_{898DA3EE-9A0A-4D4E-AE41-CA731CF4894E}" xr6:coauthVersionLast="47" xr6:coauthVersionMax="47" xr10:uidLastSave="{E183723D-C5F3-4D95-8436-0B1D214CDA33}"/>
  <bookViews>
    <workbookView xWindow="-120" yWindow="-120" windowWidth="29040" windowHeight="15720" xr2:uid="{7184E811-C5BA-469D-8E7A-E7ABCE81969B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33" l="1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D96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D74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D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L135" i="43" l="1"/>
  <c r="K135" i="43"/>
  <c r="H135" i="43"/>
  <c r="T5" i="43"/>
  <c r="J5" i="43"/>
  <c r="I5" i="43"/>
  <c r="H5" i="43"/>
  <c r="F5" i="43"/>
  <c r="S5" i="43"/>
  <c r="O135" i="42"/>
  <c r="N135" i="42"/>
  <c r="R5" i="42"/>
  <c r="Q5" i="42"/>
  <c r="P5" i="42"/>
  <c r="N5" i="42"/>
  <c r="L5" i="42"/>
  <c r="J5" i="42"/>
  <c r="I5" i="42"/>
  <c r="H5" i="42"/>
  <c r="F5" i="42"/>
  <c r="M135" i="41"/>
  <c r="K135" i="41"/>
  <c r="I135" i="41"/>
  <c r="T5" i="41"/>
  <c r="Q5" i="41"/>
  <c r="P5" i="41"/>
  <c r="N5" i="41"/>
  <c r="L5" i="41"/>
  <c r="J5" i="41"/>
  <c r="I5" i="41"/>
  <c r="H5" i="41"/>
  <c r="F5" i="41"/>
  <c r="L133" i="40"/>
  <c r="K133" i="40"/>
  <c r="G133" i="40"/>
  <c r="T5" i="40"/>
  <c r="Q5" i="40"/>
  <c r="P5" i="40"/>
  <c r="N5" i="40"/>
  <c r="I5" i="40"/>
  <c r="H5" i="40"/>
  <c r="F5" i="40"/>
  <c r="O133" i="39"/>
  <c r="M133" i="39"/>
  <c r="L133" i="39"/>
  <c r="I133" i="39"/>
  <c r="M5" i="39"/>
  <c r="L5" i="39"/>
  <c r="N5" i="39"/>
  <c r="J5" i="39"/>
  <c r="F5" i="39"/>
  <c r="O133" i="38"/>
  <c r="M133" i="38"/>
  <c r="L133" i="38"/>
  <c r="K133" i="38"/>
  <c r="N133" i="38"/>
  <c r="I133" i="38"/>
  <c r="H133" i="38"/>
  <c r="G133" i="38"/>
  <c r="R5" i="38"/>
  <c r="Q5" i="38"/>
  <c r="P5" i="38"/>
  <c r="J5" i="38"/>
  <c r="I5" i="38"/>
  <c r="H5" i="38"/>
  <c r="F5" i="38"/>
  <c r="M123" i="37"/>
  <c r="L123" i="37"/>
  <c r="K123" i="37"/>
  <c r="I123" i="37"/>
  <c r="M5" i="37"/>
  <c r="AN29" i="35"/>
  <c r="I29" i="35"/>
  <c r="AZ7" i="35"/>
  <c r="AR7" i="35"/>
  <c r="H7" i="35"/>
  <c r="L96" i="31"/>
  <c r="F96" i="31"/>
  <c r="D96" i="31"/>
  <c r="O96" i="31"/>
  <c r="H96" i="31"/>
  <c r="J74" i="31"/>
  <c r="D74" i="31"/>
  <c r="O74" i="31"/>
  <c r="L74" i="31"/>
  <c r="F74" i="31"/>
  <c r="H52" i="31"/>
  <c r="L52" i="31"/>
  <c r="J52" i="31"/>
  <c r="D52" i="31"/>
  <c r="O30" i="31"/>
  <c r="F30" i="31"/>
  <c r="N8" i="31"/>
  <c r="D8" i="31"/>
  <c r="O8" i="31"/>
  <c r="J8" i="31"/>
  <c r="H8" i="31"/>
  <c r="F8" i="31"/>
  <c r="L272" i="30"/>
  <c r="F272" i="30"/>
  <c r="D272" i="30"/>
  <c r="C271" i="30"/>
  <c r="B270" i="30"/>
  <c r="J250" i="30"/>
  <c r="H250" i="30"/>
  <c r="D250" i="30"/>
  <c r="L250" i="30"/>
  <c r="F250" i="30"/>
  <c r="C249" i="30"/>
  <c r="B248" i="30"/>
  <c r="J228" i="30"/>
  <c r="H228" i="30"/>
  <c r="D228" i="30"/>
  <c r="L228" i="30"/>
  <c r="F228" i="30"/>
  <c r="C227" i="30"/>
  <c r="B226" i="30"/>
  <c r="J206" i="30"/>
  <c r="H206" i="30"/>
  <c r="D206" i="30"/>
  <c r="L206" i="30"/>
  <c r="F206" i="30"/>
  <c r="C205" i="30"/>
  <c r="B204" i="30"/>
  <c r="J184" i="30"/>
  <c r="D184" i="30"/>
  <c r="L184" i="30"/>
  <c r="C183" i="30"/>
  <c r="B182" i="30"/>
  <c r="H162" i="30"/>
  <c r="D162" i="30"/>
  <c r="L162" i="30"/>
  <c r="C161" i="30"/>
  <c r="B160" i="30"/>
  <c r="H140" i="30"/>
  <c r="D140" i="30"/>
  <c r="L140" i="30"/>
  <c r="C139" i="30"/>
  <c r="B138" i="30"/>
  <c r="D118" i="30"/>
  <c r="H118" i="30"/>
  <c r="F118" i="30"/>
  <c r="C117" i="30"/>
  <c r="B116" i="30"/>
  <c r="D96" i="30"/>
  <c r="J96" i="30"/>
  <c r="H96" i="30"/>
  <c r="F96" i="30"/>
  <c r="C95" i="30"/>
  <c r="D74" i="30"/>
  <c r="H74" i="30"/>
  <c r="F74" i="30"/>
  <c r="C73" i="30"/>
  <c r="L52" i="30"/>
  <c r="D52" i="30"/>
  <c r="C51" i="30"/>
  <c r="L30" i="30"/>
  <c r="J30" i="30"/>
  <c r="D30" i="30"/>
  <c r="C29" i="30"/>
  <c r="J8" i="30"/>
  <c r="H8" i="30"/>
  <c r="F8" i="30"/>
  <c r="D8" i="30"/>
  <c r="L8" i="30"/>
  <c r="C7" i="30"/>
  <c r="M6" i="28"/>
  <c r="K6" i="28"/>
  <c r="B4" i="28"/>
  <c r="I6" i="27"/>
  <c r="M6" i="27"/>
  <c r="B3" i="27"/>
  <c r="J6" i="26"/>
  <c r="I6" i="26"/>
  <c r="B4" i="26"/>
  <c r="D96" i="25"/>
  <c r="L96" i="25"/>
  <c r="J96" i="25"/>
  <c r="H96" i="25"/>
  <c r="F96" i="25"/>
  <c r="L74" i="25"/>
  <c r="D74" i="25"/>
  <c r="J74" i="25"/>
  <c r="H74" i="25"/>
  <c r="F74" i="25"/>
  <c r="J52" i="25"/>
  <c r="L52" i="25"/>
  <c r="H52" i="25"/>
  <c r="D52" i="25"/>
  <c r="H30" i="25"/>
  <c r="J30" i="25"/>
  <c r="L8" i="25"/>
  <c r="F8" i="25"/>
  <c r="D8" i="25"/>
  <c r="H8" i="25"/>
  <c r="D254" i="24"/>
  <c r="H254" i="24"/>
  <c r="C253" i="24"/>
  <c r="B252" i="24"/>
  <c r="D228" i="24"/>
  <c r="H228" i="24"/>
  <c r="C227" i="24"/>
  <c r="B226" i="24"/>
  <c r="D206" i="24"/>
  <c r="H206" i="24"/>
  <c r="C205" i="24"/>
  <c r="B204" i="24"/>
  <c r="D184" i="24"/>
  <c r="H184" i="24"/>
  <c r="C183" i="24"/>
  <c r="B182" i="24"/>
  <c r="H162" i="24"/>
  <c r="C161" i="24"/>
  <c r="D162" i="24" s="1"/>
  <c r="B160" i="24"/>
  <c r="H140" i="24"/>
  <c r="C139" i="24"/>
  <c r="D140" i="24" s="1"/>
  <c r="B138" i="24"/>
  <c r="H118" i="24"/>
  <c r="C117" i="24"/>
  <c r="D118" i="24" s="1"/>
  <c r="B116" i="24"/>
  <c r="H96" i="24"/>
  <c r="C95" i="24"/>
  <c r="D96" i="24" s="1"/>
  <c r="H74" i="24"/>
  <c r="F74" i="24"/>
  <c r="C73" i="24"/>
  <c r="D74" i="24" s="1"/>
  <c r="F52" i="24"/>
  <c r="D52" i="24"/>
  <c r="C51" i="24"/>
  <c r="D30" i="24"/>
  <c r="H30" i="24"/>
  <c r="C29" i="24"/>
  <c r="J8" i="24"/>
  <c r="H8" i="24"/>
  <c r="D8" i="24"/>
  <c r="L8" i="24"/>
  <c r="Z7" i="22"/>
  <c r="Y7" i="22"/>
  <c r="AA7" i="22"/>
  <c r="N7" i="22"/>
  <c r="M7" i="22"/>
  <c r="L7" i="22"/>
  <c r="K7" i="22"/>
  <c r="B4" i="22"/>
  <c r="R8" i="21"/>
  <c r="S8" i="21"/>
  <c r="J8" i="21"/>
  <c r="I8" i="21"/>
  <c r="B5" i="21"/>
  <c r="V7" i="19"/>
  <c r="N7" i="19"/>
  <c r="F7" i="19"/>
  <c r="B4" i="19"/>
  <c r="AA6" i="18"/>
  <c r="Z6" i="18"/>
  <c r="S6" i="18"/>
  <c r="R6" i="18"/>
  <c r="K6" i="18"/>
  <c r="J6" i="18"/>
  <c r="B3" i="18"/>
  <c r="W7" i="17"/>
  <c r="Y7" i="17"/>
  <c r="Z7" i="17"/>
  <c r="B4" i="17"/>
  <c r="AA7" i="16"/>
  <c r="Y7" i="16"/>
  <c r="W7" i="16"/>
  <c r="X7" i="16"/>
  <c r="B4" i="16"/>
  <c r="X7" i="15"/>
  <c r="W7" i="15"/>
  <c r="AA7" i="15"/>
  <c r="M7" i="15"/>
  <c r="L7" i="15"/>
  <c r="I7" i="15"/>
  <c r="K7" i="15"/>
  <c r="B4" i="15"/>
  <c r="B6" i="14"/>
  <c r="Z6" i="13"/>
  <c r="Y6" i="13"/>
  <c r="X6" i="13"/>
  <c r="M6" i="13"/>
  <c r="B3" i="13"/>
  <c r="L5" i="12"/>
  <c r="J5" i="12"/>
  <c r="L96" i="10"/>
  <c r="J96" i="10"/>
  <c r="D96" i="10"/>
  <c r="C95" i="10"/>
  <c r="L74" i="10"/>
  <c r="J74" i="10"/>
  <c r="H74" i="10"/>
  <c r="D74" i="10"/>
  <c r="F74" i="10"/>
  <c r="C73" i="10"/>
  <c r="H52" i="10"/>
  <c r="F52" i="10"/>
  <c r="D52" i="10"/>
  <c r="L52" i="10"/>
  <c r="C51" i="10"/>
  <c r="L30" i="10"/>
  <c r="J30" i="10"/>
  <c r="F30" i="10"/>
  <c r="D30" i="10"/>
  <c r="C29" i="10"/>
  <c r="J8" i="10"/>
  <c r="H8" i="10"/>
  <c r="D8" i="10"/>
  <c r="C7" i="10"/>
  <c r="P8" i="9"/>
  <c r="S8" i="9"/>
  <c r="L272" i="8"/>
  <c r="H272" i="8"/>
  <c r="F272" i="8"/>
  <c r="D272" i="8"/>
  <c r="J272" i="8"/>
  <c r="C271" i="8"/>
  <c r="B270" i="8"/>
  <c r="L250" i="8"/>
  <c r="H250" i="8"/>
  <c r="F250" i="8"/>
  <c r="D250" i="8"/>
  <c r="J250" i="8"/>
  <c r="C249" i="8"/>
  <c r="B248" i="8"/>
  <c r="L228" i="8"/>
  <c r="H228" i="8"/>
  <c r="F228" i="8"/>
  <c r="D228" i="8"/>
  <c r="J228" i="8"/>
  <c r="C227" i="8"/>
  <c r="B226" i="8"/>
  <c r="L206" i="8"/>
  <c r="F206" i="8"/>
  <c r="D206" i="8"/>
  <c r="J206" i="8"/>
  <c r="H206" i="8"/>
  <c r="C205" i="8"/>
  <c r="B204" i="8"/>
  <c r="L184" i="8"/>
  <c r="J184" i="8"/>
  <c r="H184" i="8"/>
  <c r="D184" i="8"/>
  <c r="F184" i="8"/>
  <c r="C183" i="8"/>
  <c r="B182" i="8"/>
  <c r="L162" i="8"/>
  <c r="J162" i="8"/>
  <c r="H162" i="8"/>
  <c r="D162" i="8"/>
  <c r="F162" i="8"/>
  <c r="C161" i="8"/>
  <c r="B160" i="8"/>
  <c r="J140" i="8"/>
  <c r="H140" i="8"/>
  <c r="D140" i="8"/>
  <c r="L140" i="8"/>
  <c r="F140" i="8"/>
  <c r="C139" i="8"/>
  <c r="B138" i="8"/>
  <c r="J118" i="8"/>
  <c r="H118" i="8"/>
  <c r="D118" i="8"/>
  <c r="L118" i="8"/>
  <c r="F118" i="8"/>
  <c r="C117" i="8"/>
  <c r="B116" i="8"/>
  <c r="J96" i="8"/>
  <c r="H96" i="8"/>
  <c r="D96" i="8"/>
  <c r="L96" i="8"/>
  <c r="F96" i="8"/>
  <c r="C95" i="8"/>
  <c r="L74" i="8"/>
  <c r="H74" i="8"/>
  <c r="F74" i="8"/>
  <c r="D74" i="8"/>
  <c r="C73" i="8"/>
  <c r="J52" i="8"/>
  <c r="F52" i="8"/>
  <c r="D52" i="8"/>
  <c r="C51" i="8"/>
  <c r="F30" i="8"/>
  <c r="D30" i="8"/>
  <c r="L30" i="8"/>
  <c r="J30" i="8"/>
  <c r="H30" i="8"/>
  <c r="C29" i="8"/>
  <c r="L8" i="8"/>
  <c r="F8" i="8"/>
  <c r="D8" i="8"/>
  <c r="J8" i="8"/>
  <c r="H8" i="8"/>
  <c r="C7" i="8"/>
  <c r="M6" i="6"/>
  <c r="K6" i="6"/>
  <c r="J6" i="6"/>
  <c r="B3" i="6"/>
  <c r="J6" i="5"/>
  <c r="I6" i="5"/>
  <c r="B3" i="5"/>
  <c r="K152" i="3"/>
  <c r="J152" i="3"/>
  <c r="L152" i="3"/>
  <c r="L79" i="3"/>
  <c r="L6" i="3"/>
  <c r="N6" i="3"/>
  <c r="M6" i="3"/>
  <c r="L56" i="2"/>
  <c r="J56" i="2"/>
  <c r="L31" i="2"/>
  <c r="K31" i="2"/>
  <c r="N6" i="2"/>
  <c r="L6" i="2"/>
  <c r="K6" i="2"/>
  <c r="M6" i="2"/>
  <c r="B39" i="1"/>
  <c r="B38" i="1"/>
  <c r="B37" i="1"/>
  <c r="M2" i="1"/>
  <c r="W20" i="5" l="1"/>
  <c r="G42" i="2"/>
  <c r="K140" i="3"/>
  <c r="J140" i="3"/>
  <c r="N140" i="3"/>
  <c r="L72" i="2"/>
  <c r="M72" i="2"/>
  <c r="N72" i="2"/>
  <c r="N47" i="2"/>
  <c r="M47" i="2"/>
  <c r="L47" i="2"/>
  <c r="K47" i="2"/>
  <c r="J47" i="2"/>
  <c r="M58" i="3"/>
  <c r="L58" i="3"/>
  <c r="K58" i="3"/>
  <c r="J58" i="3"/>
  <c r="N72" i="3"/>
  <c r="M72" i="3"/>
  <c r="L72" i="3"/>
  <c r="K72" i="3"/>
  <c r="J72" i="3"/>
  <c r="I113" i="3"/>
  <c r="N102" i="3"/>
  <c r="M102" i="3"/>
  <c r="L102" i="3"/>
  <c r="K102" i="3"/>
  <c r="J102" i="3"/>
  <c r="E119" i="3"/>
  <c r="M43" i="3"/>
  <c r="L43" i="3"/>
  <c r="K43" i="3"/>
  <c r="J43" i="3"/>
  <c r="M51" i="3"/>
  <c r="L51" i="3"/>
  <c r="K51" i="3"/>
  <c r="J51" i="3"/>
  <c r="M59" i="3"/>
  <c r="L59" i="3"/>
  <c r="K59" i="3"/>
  <c r="J59" i="3"/>
  <c r="H114" i="3"/>
  <c r="F115" i="3"/>
  <c r="H118" i="3"/>
  <c r="F119" i="3"/>
  <c r="H122" i="3"/>
  <c r="F123" i="3"/>
  <c r="N215" i="3"/>
  <c r="K215" i="3"/>
  <c r="J215" i="3"/>
  <c r="K158" i="3"/>
  <c r="J158" i="3"/>
  <c r="N158" i="3"/>
  <c r="K166" i="3"/>
  <c r="J166" i="3"/>
  <c r="K174" i="3"/>
  <c r="J174" i="3"/>
  <c r="K182" i="3"/>
  <c r="J182" i="3"/>
  <c r="K213" i="3"/>
  <c r="J213" i="3"/>
  <c r="N213" i="3"/>
  <c r="J46" i="6"/>
  <c r="M46" i="6"/>
  <c r="L46" i="6"/>
  <c r="U32" i="6"/>
  <c r="S32" i="6"/>
  <c r="U40" i="6"/>
  <c r="S40" i="6"/>
  <c r="L39" i="8"/>
  <c r="H108" i="8"/>
  <c r="J128" i="8"/>
  <c r="N60" i="2"/>
  <c r="N13" i="3"/>
  <c r="M13" i="3"/>
  <c r="L13" i="3"/>
  <c r="K13" i="3"/>
  <c r="J13" i="3"/>
  <c r="N29" i="3"/>
  <c r="M29" i="3"/>
  <c r="L29" i="3"/>
  <c r="K29" i="3"/>
  <c r="J29" i="3"/>
  <c r="E115" i="3"/>
  <c r="N110" i="3"/>
  <c r="M110" i="3"/>
  <c r="L110" i="3"/>
  <c r="K110" i="3"/>
  <c r="I121" i="3"/>
  <c r="J110" i="3"/>
  <c r="J87" i="8"/>
  <c r="N9" i="2"/>
  <c r="L9" i="2"/>
  <c r="M9" i="2"/>
  <c r="N13" i="2"/>
  <c r="M13" i="2"/>
  <c r="L13" i="2"/>
  <c r="G17" i="2"/>
  <c r="E18" i="2"/>
  <c r="N24" i="2"/>
  <c r="M24" i="2"/>
  <c r="L24" i="2"/>
  <c r="E42" i="2"/>
  <c r="N57" i="2"/>
  <c r="M57" i="2"/>
  <c r="L57" i="2"/>
  <c r="N61" i="2"/>
  <c r="M61" i="2"/>
  <c r="L61" i="2"/>
  <c r="N65" i="2"/>
  <c r="I68" i="2"/>
  <c r="M65" i="2"/>
  <c r="L65" i="2"/>
  <c r="N10" i="3"/>
  <c r="M10" i="3"/>
  <c r="L10" i="3"/>
  <c r="K10" i="3"/>
  <c r="J10" i="3"/>
  <c r="N14" i="3"/>
  <c r="M14" i="3"/>
  <c r="L14" i="3"/>
  <c r="K14" i="3"/>
  <c r="J14" i="3"/>
  <c r="N18" i="3"/>
  <c r="M18" i="3"/>
  <c r="L18" i="3"/>
  <c r="K18" i="3"/>
  <c r="J18" i="3"/>
  <c r="N22" i="3"/>
  <c r="M22" i="3"/>
  <c r="L22" i="3"/>
  <c r="K22" i="3"/>
  <c r="J22" i="3"/>
  <c r="N26" i="3"/>
  <c r="M26" i="3"/>
  <c r="L26" i="3"/>
  <c r="K26" i="3"/>
  <c r="J26" i="3"/>
  <c r="N30" i="3"/>
  <c r="M30" i="3"/>
  <c r="L30" i="3"/>
  <c r="K30" i="3"/>
  <c r="J30" i="3"/>
  <c r="N34" i="3"/>
  <c r="M34" i="3"/>
  <c r="L34" i="3"/>
  <c r="K34" i="3"/>
  <c r="J34" i="3"/>
  <c r="N38" i="3"/>
  <c r="M38" i="3"/>
  <c r="L38" i="3"/>
  <c r="K38" i="3"/>
  <c r="J38" i="3"/>
  <c r="M44" i="3"/>
  <c r="L44" i="3"/>
  <c r="K44" i="3"/>
  <c r="J44" i="3"/>
  <c r="M52" i="3"/>
  <c r="L52" i="3"/>
  <c r="K52" i="3"/>
  <c r="J52" i="3"/>
  <c r="M60" i="3"/>
  <c r="L60" i="3"/>
  <c r="K60" i="3"/>
  <c r="J60" i="3"/>
  <c r="N65" i="3"/>
  <c r="M65" i="3"/>
  <c r="L65" i="3"/>
  <c r="K65" i="3"/>
  <c r="J65" i="3"/>
  <c r="N69" i="3"/>
  <c r="M69" i="3"/>
  <c r="L69" i="3"/>
  <c r="K69" i="3"/>
  <c r="J69" i="3"/>
  <c r="N83" i="3"/>
  <c r="M83" i="3"/>
  <c r="L83" i="3"/>
  <c r="K83" i="3"/>
  <c r="J83" i="3"/>
  <c r="N87" i="3"/>
  <c r="M87" i="3"/>
  <c r="L87" i="3"/>
  <c r="K87" i="3"/>
  <c r="J87" i="3"/>
  <c r="N91" i="3"/>
  <c r="M91" i="3"/>
  <c r="L91" i="3"/>
  <c r="K91" i="3"/>
  <c r="J91" i="3"/>
  <c r="N95" i="3"/>
  <c r="M95" i="3"/>
  <c r="L95" i="3"/>
  <c r="K95" i="3"/>
  <c r="J95" i="3"/>
  <c r="N99" i="3"/>
  <c r="M99" i="3"/>
  <c r="L99" i="3"/>
  <c r="K99" i="3"/>
  <c r="J99" i="3"/>
  <c r="I114" i="3"/>
  <c r="N103" i="3"/>
  <c r="M103" i="3"/>
  <c r="L103" i="3"/>
  <c r="K103" i="3"/>
  <c r="J103" i="3"/>
  <c r="G115" i="3"/>
  <c r="E116" i="3"/>
  <c r="N107" i="3"/>
  <c r="M107" i="3"/>
  <c r="L107" i="3"/>
  <c r="K107" i="3"/>
  <c r="I118" i="3"/>
  <c r="J107" i="3"/>
  <c r="G119" i="3"/>
  <c r="E120" i="3"/>
  <c r="I122" i="3"/>
  <c r="N111" i="3"/>
  <c r="M111" i="3"/>
  <c r="L111" i="3"/>
  <c r="K111" i="3"/>
  <c r="J111" i="3"/>
  <c r="G123" i="3"/>
  <c r="K13" i="6"/>
  <c r="I13" i="6"/>
  <c r="U24" i="6"/>
  <c r="S24" i="6"/>
  <c r="H21" i="8"/>
  <c r="H59" i="8"/>
  <c r="L77" i="8"/>
  <c r="H166" i="8"/>
  <c r="N25" i="3"/>
  <c r="M25" i="3"/>
  <c r="L25" i="3"/>
  <c r="K25" i="3"/>
  <c r="J25" i="3"/>
  <c r="N33" i="3"/>
  <c r="M33" i="3"/>
  <c r="L33" i="3"/>
  <c r="K33" i="3"/>
  <c r="J33" i="3"/>
  <c r="M42" i="3"/>
  <c r="L42" i="3"/>
  <c r="K42" i="3"/>
  <c r="J42" i="3"/>
  <c r="N64" i="3"/>
  <c r="M64" i="3"/>
  <c r="L64" i="3"/>
  <c r="K64" i="3"/>
  <c r="J64" i="3"/>
  <c r="N82" i="3"/>
  <c r="M82" i="3"/>
  <c r="L82" i="3"/>
  <c r="K82" i="3"/>
  <c r="J82" i="3"/>
  <c r="N106" i="3"/>
  <c r="M106" i="3"/>
  <c r="L106" i="3"/>
  <c r="I117" i="3"/>
  <c r="K106" i="3"/>
  <c r="J106" i="3"/>
  <c r="W36" i="5"/>
  <c r="F18" i="8"/>
  <c r="D98" i="11"/>
  <c r="M45" i="3"/>
  <c r="L45" i="3"/>
  <c r="K45" i="3"/>
  <c r="J45" i="3"/>
  <c r="M53" i="3"/>
  <c r="L53" i="3"/>
  <c r="K53" i="3"/>
  <c r="J53" i="3"/>
  <c r="M61" i="3"/>
  <c r="L61" i="3"/>
  <c r="K61" i="3"/>
  <c r="J61" i="3"/>
  <c r="H115" i="3"/>
  <c r="F116" i="3"/>
  <c r="H119" i="3"/>
  <c r="F120" i="3"/>
  <c r="H123" i="3"/>
  <c r="N157" i="3"/>
  <c r="K157" i="3"/>
  <c r="J157" i="3"/>
  <c r="K165" i="3"/>
  <c r="J165" i="3"/>
  <c r="K173" i="3"/>
  <c r="J173" i="3"/>
  <c r="K181" i="3"/>
  <c r="J181" i="3"/>
  <c r="N212" i="3"/>
  <c r="K212" i="3"/>
  <c r="J212" i="3"/>
  <c r="K7" i="6"/>
  <c r="I7" i="6"/>
  <c r="M7" i="6"/>
  <c r="L153" i="8"/>
  <c r="N23" i="2"/>
  <c r="K23" i="2"/>
  <c r="J23" i="2"/>
  <c r="N32" i="2"/>
  <c r="N74" i="2"/>
  <c r="M74" i="2"/>
  <c r="L74" i="2"/>
  <c r="K74" i="2"/>
  <c r="J74" i="2"/>
  <c r="N21" i="3"/>
  <c r="M21" i="3"/>
  <c r="L21" i="3"/>
  <c r="K21" i="3"/>
  <c r="J21" i="3"/>
  <c r="M50" i="3"/>
  <c r="L50" i="3"/>
  <c r="K50" i="3"/>
  <c r="J50" i="3"/>
  <c r="N90" i="3"/>
  <c r="M90" i="3"/>
  <c r="L90" i="3"/>
  <c r="K90" i="3"/>
  <c r="J90" i="3"/>
  <c r="N98" i="3"/>
  <c r="M98" i="3"/>
  <c r="L98" i="3"/>
  <c r="K98" i="3"/>
  <c r="J98" i="3"/>
  <c r="G122" i="3"/>
  <c r="F56" i="8"/>
  <c r="L7" i="3"/>
  <c r="M7" i="3"/>
  <c r="K7" i="3"/>
  <c r="J7" i="3"/>
  <c r="N7" i="3"/>
  <c r="L11" i="3"/>
  <c r="M11" i="3"/>
  <c r="K11" i="3"/>
  <c r="J11" i="3"/>
  <c r="N11" i="3"/>
  <c r="L15" i="3"/>
  <c r="K15" i="3"/>
  <c r="J15" i="3"/>
  <c r="N15" i="3"/>
  <c r="M15" i="3"/>
  <c r="L19" i="3"/>
  <c r="K19" i="3"/>
  <c r="J19" i="3"/>
  <c r="N19" i="3"/>
  <c r="M19" i="3"/>
  <c r="L23" i="3"/>
  <c r="M23" i="3"/>
  <c r="K23" i="3"/>
  <c r="J23" i="3"/>
  <c r="N23" i="3"/>
  <c r="L27" i="3"/>
  <c r="K27" i="3"/>
  <c r="J27" i="3"/>
  <c r="N27" i="3"/>
  <c r="M27" i="3"/>
  <c r="L31" i="3"/>
  <c r="M31" i="3"/>
  <c r="K31" i="3"/>
  <c r="J31" i="3"/>
  <c r="N31" i="3"/>
  <c r="L35" i="3"/>
  <c r="K35" i="3"/>
  <c r="J35" i="3"/>
  <c r="M35" i="3"/>
  <c r="N35" i="3"/>
  <c r="L39" i="3"/>
  <c r="K39" i="3"/>
  <c r="J39" i="3"/>
  <c r="M39" i="3"/>
  <c r="N39" i="3"/>
  <c r="L46" i="3"/>
  <c r="K46" i="3"/>
  <c r="J46" i="3"/>
  <c r="M46" i="3"/>
  <c r="L54" i="3"/>
  <c r="K54" i="3"/>
  <c r="M54" i="3"/>
  <c r="J54" i="3"/>
  <c r="L62" i="3"/>
  <c r="K62" i="3"/>
  <c r="M62" i="3"/>
  <c r="J62" i="3"/>
  <c r="N62" i="3"/>
  <c r="L66" i="3"/>
  <c r="K66" i="3"/>
  <c r="J66" i="3"/>
  <c r="M66" i="3"/>
  <c r="N66" i="3"/>
  <c r="L70" i="3"/>
  <c r="K70" i="3"/>
  <c r="M70" i="3"/>
  <c r="J70" i="3"/>
  <c r="N70" i="3"/>
  <c r="L80" i="3"/>
  <c r="K80" i="3"/>
  <c r="J80" i="3"/>
  <c r="M80" i="3"/>
  <c r="N80" i="3"/>
  <c r="L84" i="3"/>
  <c r="K84" i="3"/>
  <c r="J84" i="3"/>
  <c r="M84" i="3"/>
  <c r="N84" i="3"/>
  <c r="L88" i="3"/>
  <c r="K88" i="3"/>
  <c r="J88" i="3"/>
  <c r="M88" i="3"/>
  <c r="N88" i="3"/>
  <c r="L92" i="3"/>
  <c r="K92" i="3"/>
  <c r="J92" i="3"/>
  <c r="M92" i="3"/>
  <c r="N92" i="3"/>
  <c r="L96" i="3"/>
  <c r="K96" i="3"/>
  <c r="J96" i="3"/>
  <c r="N96" i="3"/>
  <c r="M96" i="3"/>
  <c r="L100" i="3"/>
  <c r="K100" i="3"/>
  <c r="J100" i="3"/>
  <c r="M100" i="3"/>
  <c r="N100" i="3"/>
  <c r="E113" i="3"/>
  <c r="L104" i="3"/>
  <c r="K104" i="3"/>
  <c r="J104" i="3"/>
  <c r="I115" i="3"/>
  <c r="N104" i="3"/>
  <c r="M104" i="3"/>
  <c r="G116" i="3"/>
  <c r="E117" i="3"/>
  <c r="L108" i="3"/>
  <c r="K108" i="3"/>
  <c r="J108" i="3"/>
  <c r="I119" i="3"/>
  <c r="M108" i="3"/>
  <c r="N108" i="3"/>
  <c r="G120" i="3"/>
  <c r="E121" i="3"/>
  <c r="I123" i="3"/>
  <c r="L112" i="3"/>
  <c r="K112" i="3"/>
  <c r="J112" i="3"/>
  <c r="N112" i="3"/>
  <c r="M112" i="3"/>
  <c r="J11" i="8"/>
  <c r="J31" i="8"/>
  <c r="M19" i="9"/>
  <c r="K102" i="14"/>
  <c r="J102" i="14"/>
  <c r="I102" i="14"/>
  <c r="W12" i="5"/>
  <c r="K47" i="3"/>
  <c r="J47" i="3"/>
  <c r="M47" i="3"/>
  <c r="L47" i="3"/>
  <c r="K55" i="3"/>
  <c r="L55" i="3"/>
  <c r="J55" i="3"/>
  <c r="M55" i="3"/>
  <c r="F113" i="3"/>
  <c r="H116" i="3"/>
  <c r="F117" i="3"/>
  <c r="H120" i="3"/>
  <c r="F121" i="3"/>
  <c r="N136" i="3"/>
  <c r="N144" i="3"/>
  <c r="K154" i="3"/>
  <c r="J154" i="3"/>
  <c r="N154" i="3"/>
  <c r="K162" i="3"/>
  <c r="J162" i="3"/>
  <c r="N162" i="3"/>
  <c r="K170" i="3"/>
  <c r="J170" i="3"/>
  <c r="K178" i="3"/>
  <c r="J178" i="3"/>
  <c r="K209" i="3"/>
  <c r="J209" i="3"/>
  <c r="N209" i="3"/>
  <c r="K217" i="3"/>
  <c r="J217" i="3"/>
  <c r="N217" i="3"/>
  <c r="W17" i="5"/>
  <c r="L214" i="8"/>
  <c r="N8" i="2"/>
  <c r="N9" i="3"/>
  <c r="M9" i="3"/>
  <c r="L9" i="3"/>
  <c r="K9" i="3"/>
  <c r="J9" i="3"/>
  <c r="N17" i="3"/>
  <c r="M17" i="3"/>
  <c r="L17" i="3"/>
  <c r="K17" i="3"/>
  <c r="J17" i="3"/>
  <c r="N37" i="3"/>
  <c r="M37" i="3"/>
  <c r="L37" i="3"/>
  <c r="K37" i="3"/>
  <c r="J37" i="3"/>
  <c r="N68" i="3"/>
  <c r="M68" i="3"/>
  <c r="L68" i="3"/>
  <c r="K68" i="3"/>
  <c r="J68" i="3"/>
  <c r="G114" i="3"/>
  <c r="E123" i="3"/>
  <c r="J7" i="2"/>
  <c r="K7" i="2"/>
  <c r="N7" i="2"/>
  <c r="M7" i="2"/>
  <c r="L7" i="2"/>
  <c r="J11" i="2"/>
  <c r="K11" i="2"/>
  <c r="M11" i="2"/>
  <c r="L11" i="2"/>
  <c r="J15" i="2"/>
  <c r="K15" i="2"/>
  <c r="N15" i="2"/>
  <c r="I18" i="2"/>
  <c r="M15" i="2"/>
  <c r="L15" i="2"/>
  <c r="J22" i="2"/>
  <c r="N22" i="2"/>
  <c r="M22" i="2"/>
  <c r="K22" i="2"/>
  <c r="L22" i="2"/>
  <c r="G43" i="2"/>
  <c r="J59" i="2"/>
  <c r="K59" i="2"/>
  <c r="N59" i="2"/>
  <c r="M59" i="2"/>
  <c r="L59" i="2"/>
  <c r="J63" i="2"/>
  <c r="N63" i="2"/>
  <c r="K63" i="2"/>
  <c r="M63" i="2"/>
  <c r="L63" i="2"/>
  <c r="E68" i="2"/>
  <c r="J73" i="2"/>
  <c r="K73" i="2"/>
  <c r="N73" i="2"/>
  <c r="J8" i="3"/>
  <c r="K8" i="3"/>
  <c r="N8" i="3"/>
  <c r="M8" i="3"/>
  <c r="L8" i="3"/>
  <c r="J12" i="3"/>
  <c r="K12" i="3"/>
  <c r="N12" i="3"/>
  <c r="M12" i="3"/>
  <c r="L12" i="3"/>
  <c r="J16" i="3"/>
  <c r="N16" i="3"/>
  <c r="M16" i="3"/>
  <c r="L16" i="3"/>
  <c r="K16" i="3"/>
  <c r="J20" i="3"/>
  <c r="K20" i="3"/>
  <c r="N20" i="3"/>
  <c r="M20" i="3"/>
  <c r="L20" i="3"/>
  <c r="J24" i="3"/>
  <c r="K24" i="3"/>
  <c r="N24" i="3"/>
  <c r="M24" i="3"/>
  <c r="L24" i="3"/>
  <c r="J28" i="3"/>
  <c r="K28" i="3"/>
  <c r="N28" i="3"/>
  <c r="M28" i="3"/>
  <c r="L28" i="3"/>
  <c r="J32" i="3"/>
  <c r="K32" i="3"/>
  <c r="N32" i="3"/>
  <c r="M32" i="3"/>
  <c r="L32" i="3"/>
  <c r="J36" i="3"/>
  <c r="N36" i="3"/>
  <c r="M36" i="3"/>
  <c r="L36" i="3"/>
  <c r="K36" i="3"/>
  <c r="J40" i="3"/>
  <c r="K40" i="3"/>
  <c r="M40" i="3"/>
  <c r="L40" i="3"/>
  <c r="J48" i="3"/>
  <c r="K48" i="3"/>
  <c r="M48" i="3"/>
  <c r="L48" i="3"/>
  <c r="J56" i="3"/>
  <c r="K56" i="3"/>
  <c r="M56" i="3"/>
  <c r="L56" i="3"/>
  <c r="J63" i="3"/>
  <c r="K63" i="3"/>
  <c r="N63" i="3"/>
  <c r="M63" i="3"/>
  <c r="L63" i="3"/>
  <c r="J67" i="3"/>
  <c r="K67" i="3"/>
  <c r="N67" i="3"/>
  <c r="M67" i="3"/>
  <c r="L67" i="3"/>
  <c r="J71" i="3"/>
  <c r="N71" i="3"/>
  <c r="K71" i="3"/>
  <c r="M71" i="3"/>
  <c r="L71" i="3"/>
  <c r="J81" i="3"/>
  <c r="K81" i="3"/>
  <c r="N81" i="3"/>
  <c r="M81" i="3"/>
  <c r="L81" i="3"/>
  <c r="J85" i="3"/>
  <c r="K85" i="3"/>
  <c r="N85" i="3"/>
  <c r="M85" i="3"/>
  <c r="L85" i="3"/>
  <c r="J89" i="3"/>
  <c r="N89" i="3"/>
  <c r="K89" i="3"/>
  <c r="M89" i="3"/>
  <c r="L89" i="3"/>
  <c r="J93" i="3"/>
  <c r="N93" i="3"/>
  <c r="M93" i="3"/>
  <c r="L93" i="3"/>
  <c r="K93" i="3"/>
  <c r="J97" i="3"/>
  <c r="N97" i="3"/>
  <c r="M97" i="3"/>
  <c r="K97" i="3"/>
  <c r="L97" i="3"/>
  <c r="J101" i="3"/>
  <c r="N101" i="3"/>
  <c r="K101" i="3"/>
  <c r="M101" i="3"/>
  <c r="L101" i="3"/>
  <c r="G113" i="3"/>
  <c r="E114" i="3"/>
  <c r="J105" i="3"/>
  <c r="K105" i="3"/>
  <c r="N105" i="3"/>
  <c r="M105" i="3"/>
  <c r="I116" i="3"/>
  <c r="L105" i="3"/>
  <c r="G117" i="3"/>
  <c r="E118" i="3"/>
  <c r="J109" i="3"/>
  <c r="K109" i="3"/>
  <c r="I120" i="3"/>
  <c r="N109" i="3"/>
  <c r="M109" i="3"/>
  <c r="L109" i="3"/>
  <c r="G121" i="3"/>
  <c r="E122" i="3"/>
  <c r="K14" i="5"/>
  <c r="I14" i="5"/>
  <c r="U11" i="6"/>
  <c r="S11" i="6"/>
  <c r="H75" i="10"/>
  <c r="N64" i="2"/>
  <c r="N86" i="3"/>
  <c r="M86" i="3"/>
  <c r="L86" i="3"/>
  <c r="K86" i="3"/>
  <c r="J86" i="3"/>
  <c r="N94" i="3"/>
  <c r="M94" i="3"/>
  <c r="L94" i="3"/>
  <c r="K94" i="3"/>
  <c r="J94" i="3"/>
  <c r="G118" i="3"/>
  <c r="J41" i="3"/>
  <c r="M41" i="3"/>
  <c r="L41" i="3"/>
  <c r="K41" i="3"/>
  <c r="M49" i="3"/>
  <c r="L49" i="3"/>
  <c r="K49" i="3"/>
  <c r="J49" i="3"/>
  <c r="J57" i="3"/>
  <c r="M57" i="3"/>
  <c r="L57" i="3"/>
  <c r="K57" i="3"/>
  <c r="H113" i="3"/>
  <c r="F114" i="3"/>
  <c r="H117" i="3"/>
  <c r="F118" i="3"/>
  <c r="H121" i="3"/>
  <c r="F122" i="3"/>
  <c r="N135" i="3"/>
  <c r="J135" i="3"/>
  <c r="K135" i="3"/>
  <c r="N153" i="3"/>
  <c r="J153" i="3"/>
  <c r="K153" i="3"/>
  <c r="N161" i="3"/>
  <c r="J161" i="3"/>
  <c r="K161" i="3"/>
  <c r="J169" i="3"/>
  <c r="K169" i="3"/>
  <c r="J177" i="3"/>
  <c r="K177" i="3"/>
  <c r="J185" i="3"/>
  <c r="K185" i="3"/>
  <c r="N208" i="3"/>
  <c r="J208" i="3"/>
  <c r="K208" i="3"/>
  <c r="N216" i="3"/>
  <c r="K216" i="3"/>
  <c r="J216" i="3"/>
  <c r="U35" i="6"/>
  <c r="S35" i="6"/>
  <c r="X6" i="12"/>
  <c r="K15" i="6"/>
  <c r="I15" i="6"/>
  <c r="K26" i="6"/>
  <c r="I26" i="6"/>
  <c r="J14" i="8"/>
  <c r="F16" i="8"/>
  <c r="L17" i="8"/>
  <c r="F34" i="8"/>
  <c r="L37" i="8"/>
  <c r="H62" i="8"/>
  <c r="J65" i="8"/>
  <c r="H100" i="8"/>
  <c r="J120" i="8"/>
  <c r="H130" i="8"/>
  <c r="F168" i="8"/>
  <c r="L170" i="8"/>
  <c r="G18" i="9"/>
  <c r="L14" i="10"/>
  <c r="H21" i="10"/>
  <c r="L60" i="10"/>
  <c r="X9" i="12"/>
  <c r="M13" i="13"/>
  <c r="J82" i="14"/>
  <c r="I82" i="14"/>
  <c r="K82" i="14"/>
  <c r="M149" i="15"/>
  <c r="L149" i="15"/>
  <c r="K149" i="15"/>
  <c r="J149" i="15"/>
  <c r="I149" i="15"/>
  <c r="L9" i="8"/>
  <c r="H16" i="8"/>
  <c r="J19" i="8"/>
  <c r="J39" i="8"/>
  <c r="H54" i="8"/>
  <c r="J57" i="8"/>
  <c r="F64" i="8"/>
  <c r="L85" i="8"/>
  <c r="F146" i="8"/>
  <c r="L148" i="8"/>
  <c r="L175" i="8"/>
  <c r="H188" i="8"/>
  <c r="D97" i="11"/>
  <c r="J12" i="12"/>
  <c r="I12" i="12"/>
  <c r="M30" i="13"/>
  <c r="M10" i="6"/>
  <c r="K10" i="6"/>
  <c r="I10" i="6"/>
  <c r="F10" i="8"/>
  <c r="H13" i="8"/>
  <c r="L31" i="8"/>
  <c r="J41" i="8"/>
  <c r="F43" i="8"/>
  <c r="F61" i="8"/>
  <c r="J79" i="8"/>
  <c r="L82" i="8"/>
  <c r="F99" i="8"/>
  <c r="J103" i="8"/>
  <c r="H144" i="8"/>
  <c r="J186" i="8"/>
  <c r="M20" i="9"/>
  <c r="I51" i="6"/>
  <c r="M51" i="6"/>
  <c r="K51" i="6"/>
  <c r="F15" i="8"/>
  <c r="L18" i="8"/>
  <c r="J33" i="8"/>
  <c r="F35" i="8"/>
  <c r="L36" i="8"/>
  <c r="H43" i="8"/>
  <c r="F53" i="8"/>
  <c r="H81" i="8"/>
  <c r="J84" i="8"/>
  <c r="J106" i="8"/>
  <c r="F124" i="8"/>
  <c r="L126" i="8"/>
  <c r="J164" i="8"/>
  <c r="H174" i="8"/>
  <c r="P10" i="9"/>
  <c r="O10" i="9"/>
  <c r="H38" i="10"/>
  <c r="H37" i="10"/>
  <c r="F104" i="10"/>
  <c r="Z10" i="16"/>
  <c r="Y10" i="16"/>
  <c r="X10" i="16"/>
  <c r="W10" i="16"/>
  <c r="M8" i="6"/>
  <c r="M43" i="6"/>
  <c r="M45" i="6"/>
  <c r="K45" i="6"/>
  <c r="I45" i="6"/>
  <c r="K50" i="6"/>
  <c r="I50" i="6"/>
  <c r="M50" i="6"/>
  <c r="L10" i="8"/>
  <c r="J20" i="8"/>
  <c r="H35" i="8"/>
  <c r="J38" i="8"/>
  <c r="J76" i="8"/>
  <c r="F83" i="8"/>
  <c r="H86" i="8"/>
  <c r="L101" i="8"/>
  <c r="L131" i="8"/>
  <c r="J142" i="8"/>
  <c r="H152" i="8"/>
  <c r="J194" i="8"/>
  <c r="J19" i="10"/>
  <c r="J65" i="10"/>
  <c r="F77" i="10"/>
  <c r="M125" i="13"/>
  <c r="K24" i="6"/>
  <c r="I24" i="6"/>
  <c r="M35" i="6"/>
  <c r="K37" i="6"/>
  <c r="I37" i="6"/>
  <c r="K42" i="6"/>
  <c r="I42" i="6"/>
  <c r="J12" i="8"/>
  <c r="L20" i="8"/>
  <c r="F37" i="8"/>
  <c r="H40" i="8"/>
  <c r="F75" i="8"/>
  <c r="H78" i="8"/>
  <c r="F102" i="8"/>
  <c r="L104" i="8"/>
  <c r="H122" i="8"/>
  <c r="J172" i="8"/>
  <c r="F212" i="8"/>
  <c r="F85" i="10"/>
  <c r="L98" i="10"/>
  <c r="D74" i="11"/>
  <c r="M73" i="13"/>
  <c r="M29" i="6"/>
  <c r="K29" i="6"/>
  <c r="I29" i="6"/>
  <c r="K34" i="6"/>
  <c r="I34" i="6"/>
  <c r="M34" i="6"/>
  <c r="L12" i="8"/>
  <c r="H32" i="8"/>
  <c r="F42" i="8"/>
  <c r="J60" i="8"/>
  <c r="F80" i="8"/>
  <c r="J98" i="8"/>
  <c r="F100" i="8"/>
  <c r="F107" i="8"/>
  <c r="L109" i="8"/>
  <c r="J150" i="8"/>
  <c r="F190" i="8"/>
  <c r="L192" i="8"/>
  <c r="F39" i="10"/>
  <c r="D77" i="11"/>
  <c r="M45" i="15"/>
  <c r="L45" i="15"/>
  <c r="K45" i="15"/>
  <c r="J45" i="15"/>
  <c r="I45" i="15"/>
  <c r="H10" i="8"/>
  <c r="L14" i="8"/>
  <c r="J16" i="8"/>
  <c r="H18" i="8"/>
  <c r="L33" i="8"/>
  <c r="J35" i="8"/>
  <c r="H37" i="8"/>
  <c r="L41" i="8"/>
  <c r="J43" i="8"/>
  <c r="L98" i="8"/>
  <c r="J100" i="8"/>
  <c r="H102" i="8"/>
  <c r="L106" i="8"/>
  <c r="J108" i="8"/>
  <c r="P9" i="9"/>
  <c r="O9" i="9"/>
  <c r="E12" i="9"/>
  <c r="S15" i="9"/>
  <c r="R15" i="9"/>
  <c r="G17" i="9"/>
  <c r="M18" i="9"/>
  <c r="J16" i="10"/>
  <c r="F31" i="10"/>
  <c r="H59" i="10"/>
  <c r="J62" i="10"/>
  <c r="D78" i="11"/>
  <c r="D101" i="11"/>
  <c r="A11" i="12"/>
  <c r="M56" i="13"/>
  <c r="C35" i="15"/>
  <c r="M101" i="16"/>
  <c r="L101" i="16"/>
  <c r="K101" i="16"/>
  <c r="J101" i="16"/>
  <c r="I101" i="16"/>
  <c r="F9" i="8"/>
  <c r="L11" i="8"/>
  <c r="J13" i="8"/>
  <c r="H15" i="8"/>
  <c r="L19" i="8"/>
  <c r="J21" i="8"/>
  <c r="J32" i="8"/>
  <c r="H34" i="8"/>
  <c r="L38" i="8"/>
  <c r="J40" i="8"/>
  <c r="H42" i="8"/>
  <c r="H53" i="8"/>
  <c r="L76" i="8"/>
  <c r="J97" i="8"/>
  <c r="H99" i="8"/>
  <c r="L103" i="8"/>
  <c r="J105" i="8"/>
  <c r="H107" i="8"/>
  <c r="E11" i="9"/>
  <c r="S14" i="9"/>
  <c r="R14" i="9"/>
  <c r="G16" i="9"/>
  <c r="H18" i="10"/>
  <c r="J54" i="10"/>
  <c r="H64" i="10"/>
  <c r="L82" i="10"/>
  <c r="D81" i="11"/>
  <c r="D102" i="11"/>
  <c r="A14" i="12"/>
  <c r="I14" i="12"/>
  <c r="J14" i="12"/>
  <c r="M17" i="13"/>
  <c r="M96" i="13"/>
  <c r="M129" i="13"/>
  <c r="E63" i="15"/>
  <c r="M80" i="15"/>
  <c r="L80" i="15"/>
  <c r="K80" i="15"/>
  <c r="J80" i="15"/>
  <c r="I80" i="15"/>
  <c r="D79" i="16"/>
  <c r="J10" i="8"/>
  <c r="L16" i="8"/>
  <c r="J18" i="8"/>
  <c r="L35" i="8"/>
  <c r="J37" i="8"/>
  <c r="L43" i="8"/>
  <c r="L100" i="8"/>
  <c r="J102" i="8"/>
  <c r="L108" i="8"/>
  <c r="E10" i="9"/>
  <c r="S13" i="9"/>
  <c r="R13" i="9"/>
  <c r="P18" i="9"/>
  <c r="O18" i="9"/>
  <c r="F21" i="10"/>
  <c r="H10" i="10"/>
  <c r="F20" i="10"/>
  <c r="L36" i="10"/>
  <c r="J63" i="10"/>
  <c r="H56" i="10"/>
  <c r="J84" i="10"/>
  <c r="L87" i="10"/>
  <c r="D82" i="11"/>
  <c r="D105" i="11"/>
  <c r="J7" i="12"/>
  <c r="I7" i="12"/>
  <c r="M39" i="13"/>
  <c r="K69" i="14"/>
  <c r="J69" i="14"/>
  <c r="I69" i="14"/>
  <c r="K137" i="14"/>
  <c r="J137" i="14"/>
  <c r="I137" i="14"/>
  <c r="G91" i="15"/>
  <c r="L32" i="16"/>
  <c r="K32" i="16"/>
  <c r="J32" i="16"/>
  <c r="I32" i="16"/>
  <c r="C91" i="16"/>
  <c r="F107" i="16"/>
  <c r="H9" i="8"/>
  <c r="L13" i="8"/>
  <c r="J15" i="8"/>
  <c r="L21" i="8"/>
  <c r="L32" i="8"/>
  <c r="J34" i="8"/>
  <c r="L40" i="8"/>
  <c r="J42" i="8"/>
  <c r="L97" i="8"/>
  <c r="J99" i="8"/>
  <c r="L105" i="8"/>
  <c r="J107" i="8"/>
  <c r="M12" i="9"/>
  <c r="I16" i="9"/>
  <c r="P17" i="9"/>
  <c r="O17" i="9"/>
  <c r="E20" i="9"/>
  <c r="F12" i="10"/>
  <c r="J38" i="10"/>
  <c r="L41" i="10"/>
  <c r="F58" i="10"/>
  <c r="L79" i="10"/>
  <c r="D85" i="11"/>
  <c r="D106" i="11"/>
  <c r="A13" i="12"/>
  <c r="Y19" i="13"/>
  <c r="W19" i="13"/>
  <c r="M9" i="13"/>
  <c r="M65" i="13"/>
  <c r="C121" i="14"/>
  <c r="D149" i="14"/>
  <c r="E119" i="16"/>
  <c r="H135" i="16"/>
  <c r="L136" i="16"/>
  <c r="K136" i="16"/>
  <c r="J136" i="16"/>
  <c r="I136" i="16"/>
  <c r="L102" i="8"/>
  <c r="J104" i="8"/>
  <c r="F108" i="8"/>
  <c r="J196" i="8"/>
  <c r="G10" i="9"/>
  <c r="M11" i="9"/>
  <c r="I15" i="9"/>
  <c r="O16" i="9"/>
  <c r="P16" i="9"/>
  <c r="E19" i="9"/>
  <c r="J17" i="10"/>
  <c r="L33" i="10"/>
  <c r="H40" i="10"/>
  <c r="J43" i="10"/>
  <c r="J81" i="10"/>
  <c r="L106" i="10"/>
  <c r="D86" i="11"/>
  <c r="M138" i="13"/>
  <c r="M22" i="13"/>
  <c r="K33" i="14"/>
  <c r="J33" i="14"/>
  <c r="I33" i="14"/>
  <c r="M114" i="15"/>
  <c r="L114" i="15"/>
  <c r="K114" i="15"/>
  <c r="J114" i="15"/>
  <c r="I114" i="15"/>
  <c r="G147" i="16"/>
  <c r="M32" i="6"/>
  <c r="K32" i="6"/>
  <c r="I32" i="6"/>
  <c r="K40" i="6"/>
  <c r="I40" i="6"/>
  <c r="M48" i="6"/>
  <c r="K48" i="6"/>
  <c r="I48" i="6"/>
  <c r="J9" i="8"/>
  <c r="F13" i="8"/>
  <c r="L15" i="8"/>
  <c r="J17" i="8"/>
  <c r="F21" i="8"/>
  <c r="F32" i="8"/>
  <c r="L34" i="8"/>
  <c r="J36" i="8"/>
  <c r="F40" i="8"/>
  <c r="L42" i="8"/>
  <c r="J63" i="8"/>
  <c r="H65" i="8"/>
  <c r="L80" i="8"/>
  <c r="J82" i="8"/>
  <c r="H84" i="8"/>
  <c r="F86" i="8"/>
  <c r="L99" i="8"/>
  <c r="J101" i="8"/>
  <c r="L107" i="8"/>
  <c r="J109" i="8"/>
  <c r="G9" i="9"/>
  <c r="M10" i="9"/>
  <c r="I14" i="9"/>
  <c r="E18" i="9"/>
  <c r="F40" i="10"/>
  <c r="J35" i="10"/>
  <c r="L63" i="10"/>
  <c r="M47" i="13"/>
  <c r="L67" i="16"/>
  <c r="K67" i="16"/>
  <c r="J67" i="16"/>
  <c r="I67" i="16"/>
  <c r="L109" i="10"/>
  <c r="D9" i="11"/>
  <c r="D13" i="11"/>
  <c r="D17" i="11"/>
  <c r="D33" i="11"/>
  <c r="D37" i="11"/>
  <c r="D41" i="11"/>
  <c r="D53" i="11"/>
  <c r="D57" i="11"/>
  <c r="D61" i="11"/>
  <c r="A12" i="12"/>
  <c r="J13" i="12"/>
  <c r="I13" i="12"/>
  <c r="J18" i="12"/>
  <c r="I18" i="12"/>
  <c r="J22" i="12"/>
  <c r="I22" i="12"/>
  <c r="N26" i="12"/>
  <c r="J26" i="12"/>
  <c r="I26" i="12"/>
  <c r="N30" i="12"/>
  <c r="J30" i="12"/>
  <c r="I30" i="12"/>
  <c r="N34" i="12"/>
  <c r="J34" i="12"/>
  <c r="I34" i="12"/>
  <c r="J38" i="12"/>
  <c r="I38" i="12"/>
  <c r="J42" i="12"/>
  <c r="I42" i="12"/>
  <c r="J46" i="12"/>
  <c r="I46" i="12"/>
  <c r="J50" i="12"/>
  <c r="I50" i="12"/>
  <c r="Y10" i="13"/>
  <c r="W10" i="13"/>
  <c r="Y14" i="13"/>
  <c r="W14" i="13"/>
  <c r="Z18" i="13"/>
  <c r="Y18" i="13"/>
  <c r="X18" i="13"/>
  <c r="W18" i="13"/>
  <c r="M25" i="13"/>
  <c r="K25" i="13"/>
  <c r="I25" i="13"/>
  <c r="M33" i="13"/>
  <c r="K33" i="13"/>
  <c r="I33" i="13"/>
  <c r="M42" i="13"/>
  <c r="K42" i="13"/>
  <c r="I42" i="13"/>
  <c r="M51" i="13"/>
  <c r="K51" i="13"/>
  <c r="I51" i="13"/>
  <c r="M59" i="13"/>
  <c r="K59" i="13"/>
  <c r="I59" i="13"/>
  <c r="K17" i="14"/>
  <c r="J17" i="14"/>
  <c r="I17" i="14"/>
  <c r="K26" i="14"/>
  <c r="J26" i="14"/>
  <c r="I26" i="14"/>
  <c r="D37" i="14"/>
  <c r="J39" i="14"/>
  <c r="I39" i="14"/>
  <c r="K39" i="14"/>
  <c r="C65" i="14"/>
  <c r="K59" i="14"/>
  <c r="J59" i="14"/>
  <c r="I59" i="14"/>
  <c r="E93" i="14"/>
  <c r="K95" i="14"/>
  <c r="J95" i="14"/>
  <c r="I95" i="14"/>
  <c r="F121" i="14"/>
  <c r="K129" i="14"/>
  <c r="J129" i="14"/>
  <c r="I129" i="14"/>
  <c r="E149" i="14"/>
  <c r="M18" i="15"/>
  <c r="L18" i="15"/>
  <c r="K18" i="15"/>
  <c r="J18" i="15"/>
  <c r="I18" i="15"/>
  <c r="D35" i="15"/>
  <c r="M48" i="15"/>
  <c r="L48" i="15"/>
  <c r="K48" i="15"/>
  <c r="J48" i="15"/>
  <c r="I48" i="15"/>
  <c r="F63" i="15"/>
  <c r="M83" i="15"/>
  <c r="L83" i="15"/>
  <c r="K83" i="15"/>
  <c r="J83" i="15"/>
  <c r="I83" i="15"/>
  <c r="H91" i="15"/>
  <c r="M117" i="15"/>
  <c r="L117" i="15"/>
  <c r="K117" i="15"/>
  <c r="J117" i="15"/>
  <c r="I117" i="15"/>
  <c r="M152" i="15"/>
  <c r="L152" i="15"/>
  <c r="K152" i="15"/>
  <c r="J152" i="15"/>
  <c r="I152" i="15"/>
  <c r="G23" i="16"/>
  <c r="F35" i="16"/>
  <c r="L55" i="16"/>
  <c r="K55" i="16"/>
  <c r="J55" i="16"/>
  <c r="H63" i="16"/>
  <c r="I55" i="16"/>
  <c r="L89" i="16"/>
  <c r="K89" i="16"/>
  <c r="J89" i="16"/>
  <c r="I89" i="16"/>
  <c r="L124" i="16"/>
  <c r="K124" i="16"/>
  <c r="J124" i="16"/>
  <c r="I124" i="16"/>
  <c r="L16" i="17"/>
  <c r="J16" i="17"/>
  <c r="I16" i="17"/>
  <c r="K16" i="17"/>
  <c r="C35" i="17"/>
  <c r="G8" i="18"/>
  <c r="S16" i="18"/>
  <c r="R16" i="18"/>
  <c r="M8" i="13"/>
  <c r="M12" i="13"/>
  <c r="M16" i="13"/>
  <c r="M28" i="13"/>
  <c r="M37" i="13"/>
  <c r="M45" i="13"/>
  <c r="M54" i="13"/>
  <c r="M71" i="13"/>
  <c r="M78" i="13"/>
  <c r="M113" i="13"/>
  <c r="M142" i="13"/>
  <c r="K142" i="13"/>
  <c r="I142" i="13"/>
  <c r="K16" i="14"/>
  <c r="J16" i="14"/>
  <c r="I16" i="14"/>
  <c r="J21" i="14"/>
  <c r="I21" i="14"/>
  <c r="K21" i="14"/>
  <c r="E37" i="14"/>
  <c r="G65" i="14"/>
  <c r="J64" i="14"/>
  <c r="I64" i="14"/>
  <c r="K64" i="14"/>
  <c r="K85" i="14"/>
  <c r="J85" i="14"/>
  <c r="H93" i="14"/>
  <c r="I85" i="14"/>
  <c r="G121" i="14"/>
  <c r="K145" i="14"/>
  <c r="J145" i="14"/>
  <c r="I145" i="14"/>
  <c r="M37" i="15"/>
  <c r="L37" i="15"/>
  <c r="K37" i="15"/>
  <c r="J37" i="15"/>
  <c r="I37" i="15"/>
  <c r="M71" i="15"/>
  <c r="L71" i="15"/>
  <c r="K71" i="15"/>
  <c r="J71" i="15"/>
  <c r="I71" i="15"/>
  <c r="M140" i="15"/>
  <c r="L140" i="15"/>
  <c r="K140" i="15"/>
  <c r="J140" i="15"/>
  <c r="I140" i="15"/>
  <c r="D161" i="15"/>
  <c r="H23" i="16"/>
  <c r="L24" i="16"/>
  <c r="K24" i="16"/>
  <c r="J24" i="16"/>
  <c r="I24" i="16"/>
  <c r="G35" i="16"/>
  <c r="L58" i="16"/>
  <c r="K58" i="16"/>
  <c r="J58" i="16"/>
  <c r="I58" i="16"/>
  <c r="L127" i="16"/>
  <c r="K127" i="16"/>
  <c r="J127" i="16"/>
  <c r="I127" i="16"/>
  <c r="L20" i="17"/>
  <c r="J20" i="17"/>
  <c r="I20" i="17"/>
  <c r="K20" i="17"/>
  <c r="F35" i="17"/>
  <c r="S29" i="18"/>
  <c r="R29" i="18"/>
  <c r="I9" i="9"/>
  <c r="G11" i="9"/>
  <c r="P11" i="9"/>
  <c r="O11" i="9"/>
  <c r="E13" i="9"/>
  <c r="M13" i="9"/>
  <c r="S16" i="9"/>
  <c r="R16" i="9"/>
  <c r="I17" i="9"/>
  <c r="G19" i="9"/>
  <c r="P19" i="9"/>
  <c r="O19" i="9"/>
  <c r="E21" i="9"/>
  <c r="M21" i="9"/>
  <c r="D10" i="11"/>
  <c r="D14" i="11"/>
  <c r="D18" i="11"/>
  <c r="D30" i="11"/>
  <c r="D34" i="11"/>
  <c r="D38" i="11"/>
  <c r="D42" i="11"/>
  <c r="D54" i="11"/>
  <c r="D58" i="11"/>
  <c r="D62" i="11"/>
  <c r="F23" i="14"/>
  <c r="K42" i="14"/>
  <c r="J42" i="14"/>
  <c r="I42" i="14"/>
  <c r="K77" i="14"/>
  <c r="J77" i="14"/>
  <c r="I77" i="14"/>
  <c r="J90" i="14"/>
  <c r="I90" i="14"/>
  <c r="K90" i="14"/>
  <c r="K111" i="14"/>
  <c r="J111" i="14"/>
  <c r="I111" i="14"/>
  <c r="K138" i="14"/>
  <c r="J138" i="14"/>
  <c r="I138" i="14"/>
  <c r="M14" i="15"/>
  <c r="L14" i="15"/>
  <c r="K14" i="15"/>
  <c r="J14" i="15"/>
  <c r="I14" i="15"/>
  <c r="M40" i="15"/>
  <c r="L40" i="15"/>
  <c r="K40" i="15"/>
  <c r="J40" i="15"/>
  <c r="I40" i="15"/>
  <c r="M74" i="15"/>
  <c r="L74" i="15"/>
  <c r="K74" i="15"/>
  <c r="J74" i="15"/>
  <c r="I74" i="15"/>
  <c r="M109" i="15"/>
  <c r="L109" i="15"/>
  <c r="K109" i="15"/>
  <c r="J109" i="15"/>
  <c r="I109" i="15"/>
  <c r="C133" i="15"/>
  <c r="M143" i="15"/>
  <c r="L143" i="15"/>
  <c r="K143" i="15"/>
  <c r="J143" i="15"/>
  <c r="I143" i="15"/>
  <c r="E161" i="15"/>
  <c r="L17" i="16"/>
  <c r="K17" i="16"/>
  <c r="J17" i="16"/>
  <c r="I17" i="16"/>
  <c r="L46" i="16"/>
  <c r="K46" i="16"/>
  <c r="J46" i="16"/>
  <c r="I46" i="16"/>
  <c r="L81" i="16"/>
  <c r="K81" i="16"/>
  <c r="J81" i="16"/>
  <c r="I81" i="16"/>
  <c r="D93" i="16"/>
  <c r="C105" i="16"/>
  <c r="M115" i="16"/>
  <c r="L115" i="16"/>
  <c r="K115" i="16"/>
  <c r="J115" i="16"/>
  <c r="I115" i="16"/>
  <c r="F121" i="16"/>
  <c r="E133" i="16"/>
  <c r="L17" i="17"/>
  <c r="K17" i="17"/>
  <c r="I17" i="17"/>
  <c r="J17" i="17"/>
  <c r="J45" i="17"/>
  <c r="I45" i="17"/>
  <c r="L45" i="17"/>
  <c r="K45" i="17"/>
  <c r="AA29" i="18"/>
  <c r="Z29" i="18"/>
  <c r="S9" i="9"/>
  <c r="R9" i="9"/>
  <c r="I10" i="9"/>
  <c r="G12" i="9"/>
  <c r="P12" i="9"/>
  <c r="O12" i="9"/>
  <c r="E14" i="9"/>
  <c r="M14" i="9"/>
  <c r="S17" i="9"/>
  <c r="R17" i="9"/>
  <c r="I18" i="9"/>
  <c r="G20" i="9"/>
  <c r="P20" i="9"/>
  <c r="O20" i="9"/>
  <c r="J10" i="10"/>
  <c r="H12" i="10"/>
  <c r="J18" i="10"/>
  <c r="H20" i="10"/>
  <c r="L35" i="10"/>
  <c r="J37" i="10"/>
  <c r="D75" i="11"/>
  <c r="D79" i="11"/>
  <c r="D83" i="11"/>
  <c r="D99" i="11"/>
  <c r="D103" i="11"/>
  <c r="D107" i="11"/>
  <c r="K34" i="14"/>
  <c r="J34" i="14"/>
  <c r="I34" i="14"/>
  <c r="J47" i="14"/>
  <c r="I47" i="14"/>
  <c r="K47" i="14"/>
  <c r="K68" i="14"/>
  <c r="J68" i="14"/>
  <c r="I68" i="14"/>
  <c r="C107" i="14"/>
  <c r="K103" i="14"/>
  <c r="J103" i="14"/>
  <c r="I103" i="14"/>
  <c r="J116" i="14"/>
  <c r="I116" i="14"/>
  <c r="K116" i="14"/>
  <c r="K119" i="14"/>
  <c r="J119" i="14"/>
  <c r="I119" i="14"/>
  <c r="K154" i="14"/>
  <c r="J154" i="14"/>
  <c r="I154" i="14"/>
  <c r="E21" i="15"/>
  <c r="M28" i="15"/>
  <c r="L28" i="15"/>
  <c r="K28" i="15"/>
  <c r="J28" i="15"/>
  <c r="I28" i="15"/>
  <c r="D49" i="15"/>
  <c r="M62" i="15"/>
  <c r="L62" i="15"/>
  <c r="K62" i="15"/>
  <c r="J62" i="15"/>
  <c r="I62" i="15"/>
  <c r="F77" i="15"/>
  <c r="M97" i="15"/>
  <c r="L97" i="15"/>
  <c r="K97" i="15"/>
  <c r="J97" i="15"/>
  <c r="I97" i="15"/>
  <c r="H105" i="15"/>
  <c r="M131" i="15"/>
  <c r="L131" i="15"/>
  <c r="K131" i="15"/>
  <c r="J131" i="15"/>
  <c r="I131" i="15"/>
  <c r="C9" i="16"/>
  <c r="Z18" i="16"/>
  <c r="Y18" i="16"/>
  <c r="X18" i="16"/>
  <c r="W18" i="16"/>
  <c r="C65" i="16"/>
  <c r="M84" i="16"/>
  <c r="L84" i="16"/>
  <c r="K84" i="16"/>
  <c r="J84" i="16"/>
  <c r="I84" i="16"/>
  <c r="E93" i="16"/>
  <c r="D105" i="16"/>
  <c r="L118" i="16"/>
  <c r="K118" i="16"/>
  <c r="J118" i="16"/>
  <c r="I118" i="16"/>
  <c r="G121" i="16"/>
  <c r="F133" i="16"/>
  <c r="AA95" i="18"/>
  <c r="Z95" i="18"/>
  <c r="S10" i="9"/>
  <c r="R10" i="9"/>
  <c r="I11" i="9"/>
  <c r="G13" i="9"/>
  <c r="P13" i="9"/>
  <c r="O13" i="9"/>
  <c r="E15" i="9"/>
  <c r="M15" i="9"/>
  <c r="S18" i="9"/>
  <c r="R18" i="9"/>
  <c r="I19" i="9"/>
  <c r="G21" i="9"/>
  <c r="P21" i="9"/>
  <c r="O21" i="9"/>
  <c r="D11" i="11"/>
  <c r="D15" i="11"/>
  <c r="D19" i="11"/>
  <c r="D31" i="11"/>
  <c r="D35" i="11"/>
  <c r="D39" i="11"/>
  <c r="D55" i="11"/>
  <c r="D59" i="11"/>
  <c r="D63" i="11"/>
  <c r="K25" i="14"/>
  <c r="J25" i="14"/>
  <c r="I25" i="14"/>
  <c r="D51" i="14"/>
  <c r="K60" i="14"/>
  <c r="J60" i="14"/>
  <c r="I60" i="14"/>
  <c r="E79" i="14"/>
  <c r="J73" i="14"/>
  <c r="I73" i="14"/>
  <c r="K73" i="14"/>
  <c r="D107" i="14"/>
  <c r="K146" i="14"/>
  <c r="J146" i="14"/>
  <c r="I146" i="14"/>
  <c r="M10" i="15"/>
  <c r="L10" i="15"/>
  <c r="K10" i="15"/>
  <c r="J10" i="15"/>
  <c r="I10" i="15"/>
  <c r="F21" i="15"/>
  <c r="M31" i="15"/>
  <c r="L31" i="15"/>
  <c r="K31" i="15"/>
  <c r="J31" i="15"/>
  <c r="I31" i="15"/>
  <c r="E49" i="15"/>
  <c r="M66" i="15"/>
  <c r="L66" i="15"/>
  <c r="K66" i="15"/>
  <c r="J66" i="15"/>
  <c r="I66" i="15"/>
  <c r="G77" i="15"/>
  <c r="M100" i="15"/>
  <c r="L100" i="15"/>
  <c r="K100" i="15"/>
  <c r="J100" i="15"/>
  <c r="I100" i="15"/>
  <c r="M135" i="15"/>
  <c r="L135" i="15"/>
  <c r="K135" i="15"/>
  <c r="J135" i="15"/>
  <c r="I135" i="15"/>
  <c r="L13" i="16"/>
  <c r="K13" i="16"/>
  <c r="J13" i="16"/>
  <c r="I13" i="16"/>
  <c r="H21" i="16"/>
  <c r="H37" i="16"/>
  <c r="L38" i="16"/>
  <c r="K38" i="16"/>
  <c r="J38" i="16"/>
  <c r="I38" i="16"/>
  <c r="G49" i="16"/>
  <c r="L72" i="16"/>
  <c r="K72" i="16"/>
  <c r="J72" i="16"/>
  <c r="I72" i="16"/>
  <c r="R11" i="9"/>
  <c r="S11" i="9"/>
  <c r="I12" i="9"/>
  <c r="G14" i="9"/>
  <c r="O14" i="9"/>
  <c r="P14" i="9"/>
  <c r="E16" i="9"/>
  <c r="M16" i="9"/>
  <c r="R19" i="9"/>
  <c r="S19" i="9"/>
  <c r="I20" i="9"/>
  <c r="D76" i="11"/>
  <c r="D80" i="11"/>
  <c r="D84" i="11"/>
  <c r="D96" i="11"/>
  <c r="D100" i="11"/>
  <c r="D104" i="11"/>
  <c r="D108" i="11"/>
  <c r="J30" i="14"/>
  <c r="I30" i="14"/>
  <c r="K30" i="14"/>
  <c r="G51" i="14"/>
  <c r="K50" i="14"/>
  <c r="J50" i="14"/>
  <c r="I50" i="14"/>
  <c r="F79" i="14"/>
  <c r="K86" i="14"/>
  <c r="J86" i="14"/>
  <c r="I86" i="14"/>
  <c r="J99" i="14"/>
  <c r="I99" i="14"/>
  <c r="K99" i="14"/>
  <c r="H107" i="14"/>
  <c r="K128" i="14"/>
  <c r="J128" i="14"/>
  <c r="I128" i="14"/>
  <c r="G163" i="14"/>
  <c r="K162" i="14"/>
  <c r="J162" i="14"/>
  <c r="I162" i="14"/>
  <c r="Y20" i="15"/>
  <c r="W20" i="15"/>
  <c r="M54" i="15"/>
  <c r="L54" i="15"/>
  <c r="K54" i="15"/>
  <c r="J54" i="15"/>
  <c r="I54" i="15"/>
  <c r="M88" i="15"/>
  <c r="L88" i="15"/>
  <c r="K88" i="15"/>
  <c r="J88" i="15"/>
  <c r="I88" i="15"/>
  <c r="M123" i="15"/>
  <c r="L123" i="15"/>
  <c r="K123" i="15"/>
  <c r="J123" i="15"/>
  <c r="I123" i="15"/>
  <c r="C147" i="15"/>
  <c r="M157" i="15"/>
  <c r="L157" i="15"/>
  <c r="K157" i="15"/>
  <c r="J157" i="15"/>
  <c r="I157" i="15"/>
  <c r="Z14" i="16"/>
  <c r="Y14" i="16"/>
  <c r="X14" i="16"/>
  <c r="W14" i="16"/>
  <c r="L41" i="16"/>
  <c r="K41" i="16"/>
  <c r="J41" i="16"/>
  <c r="I41" i="16"/>
  <c r="H49" i="16"/>
  <c r="L75" i="16"/>
  <c r="K75" i="16"/>
  <c r="J75" i="16"/>
  <c r="I75" i="16"/>
  <c r="L110" i="16"/>
  <c r="K110" i="16"/>
  <c r="J110" i="16"/>
  <c r="I110" i="16"/>
  <c r="E149" i="16"/>
  <c r="S116" i="18"/>
  <c r="R116" i="18"/>
  <c r="E9" i="9"/>
  <c r="M9" i="9"/>
  <c r="S12" i="9"/>
  <c r="R12" i="9"/>
  <c r="I13" i="9"/>
  <c r="G15" i="9"/>
  <c r="P15" i="9"/>
  <c r="O15" i="9"/>
  <c r="E17" i="9"/>
  <c r="M17" i="9"/>
  <c r="S20" i="9"/>
  <c r="R20" i="9"/>
  <c r="I21" i="9"/>
  <c r="D8" i="11"/>
  <c r="D12" i="11"/>
  <c r="D16" i="11"/>
  <c r="D20" i="11"/>
  <c r="D32" i="11"/>
  <c r="D36" i="11"/>
  <c r="D40" i="11"/>
  <c r="D52" i="11"/>
  <c r="D56" i="11"/>
  <c r="D60" i="11"/>
  <c r="D64" i="11"/>
  <c r="J13" i="14"/>
  <c r="I13" i="14"/>
  <c r="K13" i="14"/>
  <c r="K43" i="14"/>
  <c r="J43" i="14"/>
  <c r="I43" i="14"/>
  <c r="H51" i="14"/>
  <c r="J56" i="14"/>
  <c r="I56" i="14"/>
  <c r="K56" i="14"/>
  <c r="K76" i="14"/>
  <c r="J76" i="14"/>
  <c r="I76" i="14"/>
  <c r="K112" i="14"/>
  <c r="J112" i="14"/>
  <c r="I112" i="14"/>
  <c r="K120" i="14"/>
  <c r="J120" i="14"/>
  <c r="I120" i="14"/>
  <c r="K155" i="14"/>
  <c r="J155" i="14"/>
  <c r="I155" i="14"/>
  <c r="H163" i="14"/>
  <c r="M23" i="15"/>
  <c r="L23" i="15"/>
  <c r="K23" i="15"/>
  <c r="J23" i="15"/>
  <c r="I23" i="15"/>
  <c r="M57" i="15"/>
  <c r="L57" i="15"/>
  <c r="K57" i="15"/>
  <c r="J57" i="15"/>
  <c r="I57" i="15"/>
  <c r="M126" i="15"/>
  <c r="L126" i="15"/>
  <c r="K126" i="15"/>
  <c r="J126" i="15"/>
  <c r="I126" i="15"/>
  <c r="D147" i="15"/>
  <c r="M160" i="15"/>
  <c r="L160" i="15"/>
  <c r="K160" i="15"/>
  <c r="J160" i="15"/>
  <c r="I160" i="15"/>
  <c r="L29" i="16"/>
  <c r="K29" i="16"/>
  <c r="J29" i="16"/>
  <c r="I29" i="16"/>
  <c r="C79" i="16"/>
  <c r="L98" i="16"/>
  <c r="K98" i="16"/>
  <c r="J98" i="16"/>
  <c r="I98" i="16"/>
  <c r="E107" i="16"/>
  <c r="D119" i="16"/>
  <c r="L132" i="16"/>
  <c r="K132" i="16"/>
  <c r="J132" i="16"/>
  <c r="I132" i="16"/>
  <c r="G135" i="16"/>
  <c r="F147" i="16"/>
  <c r="E36" i="18"/>
  <c r="C23" i="14"/>
  <c r="J18" i="14"/>
  <c r="I18" i="14"/>
  <c r="K18" i="14"/>
  <c r="J27" i="14"/>
  <c r="I27" i="14"/>
  <c r="K27" i="14"/>
  <c r="F37" i="14"/>
  <c r="J35" i="14"/>
  <c r="I35" i="14"/>
  <c r="K35" i="14"/>
  <c r="J44" i="14"/>
  <c r="I44" i="14"/>
  <c r="K44" i="14"/>
  <c r="J53" i="14"/>
  <c r="I53" i="14"/>
  <c r="K53" i="14"/>
  <c r="D65" i="14"/>
  <c r="J61" i="14"/>
  <c r="I61" i="14"/>
  <c r="K61" i="14"/>
  <c r="J70" i="14"/>
  <c r="I70" i="14"/>
  <c r="K70" i="14"/>
  <c r="G79" i="14"/>
  <c r="J78" i="14"/>
  <c r="I78" i="14"/>
  <c r="K78" i="14"/>
  <c r="J87" i="14"/>
  <c r="I87" i="14"/>
  <c r="K87" i="14"/>
  <c r="J96" i="14"/>
  <c r="I96" i="14"/>
  <c r="K96" i="14"/>
  <c r="E107" i="14"/>
  <c r="J104" i="14"/>
  <c r="I104" i="14"/>
  <c r="K104" i="14"/>
  <c r="J113" i="14"/>
  <c r="I113" i="14"/>
  <c r="H121" i="14"/>
  <c r="K113" i="14"/>
  <c r="C135" i="14"/>
  <c r="K130" i="14"/>
  <c r="J130" i="14"/>
  <c r="I130" i="14"/>
  <c r="K139" i="14"/>
  <c r="J139" i="14"/>
  <c r="I139" i="14"/>
  <c r="F149" i="14"/>
  <c r="K147" i="14"/>
  <c r="J147" i="14"/>
  <c r="I147" i="14"/>
  <c r="K156" i="14"/>
  <c r="J156" i="14"/>
  <c r="I156" i="14"/>
  <c r="G21" i="15"/>
  <c r="M26" i="15"/>
  <c r="L26" i="15"/>
  <c r="K26" i="15"/>
  <c r="J26" i="15"/>
  <c r="I26" i="15"/>
  <c r="E35" i="15"/>
  <c r="M34" i="15"/>
  <c r="L34" i="15"/>
  <c r="K34" i="15"/>
  <c r="J34" i="15"/>
  <c r="I34" i="15"/>
  <c r="F49" i="15"/>
  <c r="M43" i="15"/>
  <c r="L43" i="15"/>
  <c r="K43" i="15"/>
  <c r="J43" i="15"/>
  <c r="I43" i="15"/>
  <c r="M52" i="15"/>
  <c r="L52" i="15"/>
  <c r="K52" i="15"/>
  <c r="J52" i="15"/>
  <c r="I52" i="15"/>
  <c r="G63" i="15"/>
  <c r="M60" i="15"/>
  <c r="L60" i="15"/>
  <c r="K60" i="15"/>
  <c r="J60" i="15"/>
  <c r="I60" i="15"/>
  <c r="M69" i="15"/>
  <c r="L69" i="15"/>
  <c r="K69" i="15"/>
  <c r="J69" i="15"/>
  <c r="I69" i="15"/>
  <c r="H77" i="15"/>
  <c r="M86" i="15"/>
  <c r="L86" i="15"/>
  <c r="K86" i="15"/>
  <c r="J86" i="15"/>
  <c r="I86" i="15"/>
  <c r="M95" i="15"/>
  <c r="L95" i="15"/>
  <c r="K95" i="15"/>
  <c r="J95" i="15"/>
  <c r="I95" i="15"/>
  <c r="M103" i="15"/>
  <c r="L103" i="15"/>
  <c r="K103" i="15"/>
  <c r="J103" i="15"/>
  <c r="I103" i="15"/>
  <c r="C119" i="15"/>
  <c r="M112" i="15"/>
  <c r="L112" i="15"/>
  <c r="K112" i="15"/>
  <c r="J112" i="15"/>
  <c r="I112" i="15"/>
  <c r="M121" i="15"/>
  <c r="L121" i="15"/>
  <c r="K121" i="15"/>
  <c r="J121" i="15"/>
  <c r="I121" i="15"/>
  <c r="D133" i="15"/>
  <c r="M129" i="15"/>
  <c r="L129" i="15"/>
  <c r="K129" i="15"/>
  <c r="J129" i="15"/>
  <c r="I129" i="15"/>
  <c r="M138" i="15"/>
  <c r="L138" i="15"/>
  <c r="K138" i="15"/>
  <c r="J138" i="15"/>
  <c r="I138" i="15"/>
  <c r="E147" i="15"/>
  <c r="M146" i="15"/>
  <c r="L146" i="15"/>
  <c r="K146" i="15"/>
  <c r="J146" i="15"/>
  <c r="I146" i="15"/>
  <c r="F161" i="15"/>
  <c r="M155" i="15"/>
  <c r="L155" i="15"/>
  <c r="K155" i="15"/>
  <c r="J155" i="15"/>
  <c r="I155" i="15"/>
  <c r="D9" i="16"/>
  <c r="L12" i="16"/>
  <c r="K12" i="16"/>
  <c r="J12" i="16"/>
  <c r="I12" i="16"/>
  <c r="M16" i="16"/>
  <c r="L16" i="16"/>
  <c r="K16" i="16"/>
  <c r="J16" i="16"/>
  <c r="I16" i="16"/>
  <c r="L20" i="16"/>
  <c r="K20" i="16"/>
  <c r="J20" i="16"/>
  <c r="I20" i="16"/>
  <c r="L27" i="16"/>
  <c r="K27" i="16"/>
  <c r="J27" i="16"/>
  <c r="I27" i="16"/>
  <c r="H35" i="16"/>
  <c r="M44" i="16"/>
  <c r="L44" i="16"/>
  <c r="K44" i="16"/>
  <c r="J44" i="16"/>
  <c r="I44" i="16"/>
  <c r="C51" i="16"/>
  <c r="L53" i="16"/>
  <c r="K53" i="16"/>
  <c r="J53" i="16"/>
  <c r="I53" i="16"/>
  <c r="L61" i="16"/>
  <c r="K61" i="16"/>
  <c r="J61" i="16"/>
  <c r="I61" i="16"/>
  <c r="D65" i="16"/>
  <c r="C77" i="16"/>
  <c r="L70" i="16"/>
  <c r="K70" i="16"/>
  <c r="J70" i="16"/>
  <c r="I70" i="16"/>
  <c r="E79" i="16"/>
  <c r="D91" i="16"/>
  <c r="L87" i="16"/>
  <c r="K87" i="16"/>
  <c r="J87" i="16"/>
  <c r="I87" i="16"/>
  <c r="F93" i="16"/>
  <c r="L96" i="16"/>
  <c r="K96" i="16"/>
  <c r="J96" i="16"/>
  <c r="I96" i="16"/>
  <c r="E105" i="16"/>
  <c r="L104" i="16"/>
  <c r="K104" i="16"/>
  <c r="J104" i="16"/>
  <c r="I104" i="16"/>
  <c r="G107" i="16"/>
  <c r="F119" i="16"/>
  <c r="L113" i="16"/>
  <c r="K113" i="16"/>
  <c r="J113" i="16"/>
  <c r="I113" i="16"/>
  <c r="H121" i="16"/>
  <c r="L122" i="16"/>
  <c r="K122" i="16"/>
  <c r="J122" i="16"/>
  <c r="I122" i="16"/>
  <c r="G133" i="16"/>
  <c r="M130" i="16"/>
  <c r="L130" i="16"/>
  <c r="K130" i="16"/>
  <c r="J130" i="16"/>
  <c r="I130" i="16"/>
  <c r="L139" i="16"/>
  <c r="K139" i="16"/>
  <c r="J139" i="16"/>
  <c r="I139" i="16"/>
  <c r="H147" i="16"/>
  <c r="G149" i="16"/>
  <c r="L27" i="17"/>
  <c r="J27" i="17"/>
  <c r="I27" i="17"/>
  <c r="H35" i="17"/>
  <c r="K27" i="17"/>
  <c r="L29" i="17"/>
  <c r="K29" i="17"/>
  <c r="I29" i="17"/>
  <c r="J29" i="17"/>
  <c r="E37" i="17"/>
  <c r="M70" i="17"/>
  <c r="AA16" i="18"/>
  <c r="Z16" i="18"/>
  <c r="K11" i="14"/>
  <c r="I11" i="14"/>
  <c r="J11" i="14"/>
  <c r="D23" i="14"/>
  <c r="K19" i="14"/>
  <c r="I19" i="14"/>
  <c r="J19" i="14"/>
  <c r="K28" i="14"/>
  <c r="I28" i="14"/>
  <c r="J28" i="14"/>
  <c r="G37" i="14"/>
  <c r="K36" i="14"/>
  <c r="I36" i="14"/>
  <c r="J36" i="14"/>
  <c r="K45" i="14"/>
  <c r="I45" i="14"/>
  <c r="J45" i="14"/>
  <c r="K54" i="14"/>
  <c r="I54" i="14"/>
  <c r="J54" i="14"/>
  <c r="E65" i="14"/>
  <c r="K62" i="14"/>
  <c r="I62" i="14"/>
  <c r="J62" i="14"/>
  <c r="K71" i="14"/>
  <c r="I71" i="14"/>
  <c r="H79" i="14"/>
  <c r="J71" i="14"/>
  <c r="C93" i="14"/>
  <c r="K88" i="14"/>
  <c r="I88" i="14"/>
  <c r="J88" i="14"/>
  <c r="K97" i="14"/>
  <c r="I97" i="14"/>
  <c r="J97" i="14"/>
  <c r="F107" i="14"/>
  <c r="K105" i="14"/>
  <c r="I105" i="14"/>
  <c r="J105" i="14"/>
  <c r="K114" i="14"/>
  <c r="I114" i="14"/>
  <c r="J114" i="14"/>
  <c r="K123" i="14"/>
  <c r="J123" i="14"/>
  <c r="I123" i="14"/>
  <c r="D135" i="14"/>
  <c r="K131" i="14"/>
  <c r="J131" i="14"/>
  <c r="I131" i="14"/>
  <c r="K140" i="14"/>
  <c r="J140" i="14"/>
  <c r="I140" i="14"/>
  <c r="G149" i="14"/>
  <c r="K148" i="14"/>
  <c r="J148" i="14"/>
  <c r="I148" i="14"/>
  <c r="K157" i="14"/>
  <c r="J157" i="14"/>
  <c r="I157" i="14"/>
  <c r="L9" i="15"/>
  <c r="K9" i="15"/>
  <c r="J9" i="15"/>
  <c r="I9" i="15"/>
  <c r="M9" i="15"/>
  <c r="L13" i="15"/>
  <c r="K13" i="15"/>
  <c r="J13" i="15"/>
  <c r="I13" i="15"/>
  <c r="H21" i="15"/>
  <c r="M13" i="15"/>
  <c r="L17" i="15"/>
  <c r="K17" i="15"/>
  <c r="J17" i="15"/>
  <c r="I17" i="15"/>
  <c r="M17" i="15"/>
  <c r="F35" i="15"/>
  <c r="L29" i="15"/>
  <c r="K29" i="15"/>
  <c r="J29" i="15"/>
  <c r="I29" i="15"/>
  <c r="M29" i="15"/>
  <c r="L38" i="15"/>
  <c r="K38" i="15"/>
  <c r="J38" i="15"/>
  <c r="I38" i="15"/>
  <c r="M38" i="15"/>
  <c r="G49" i="15"/>
  <c r="L46" i="15"/>
  <c r="K46" i="15"/>
  <c r="J46" i="15"/>
  <c r="I46" i="15"/>
  <c r="M46" i="15"/>
  <c r="L55" i="15"/>
  <c r="K55" i="15"/>
  <c r="J55" i="15"/>
  <c r="I55" i="15"/>
  <c r="H63" i="15"/>
  <c r="M55" i="15"/>
  <c r="L72" i="15"/>
  <c r="K72" i="15"/>
  <c r="J72" i="15"/>
  <c r="I72" i="15"/>
  <c r="M72" i="15"/>
  <c r="L81" i="15"/>
  <c r="K81" i="15"/>
  <c r="J81" i="15"/>
  <c r="I81" i="15"/>
  <c r="M81" i="15"/>
  <c r="L89" i="15"/>
  <c r="K89" i="15"/>
  <c r="J89" i="15"/>
  <c r="I89" i="15"/>
  <c r="M89" i="15"/>
  <c r="C105" i="15"/>
  <c r="L98" i="15"/>
  <c r="K98" i="15"/>
  <c r="J98" i="15"/>
  <c r="I98" i="15"/>
  <c r="M98" i="15"/>
  <c r="L107" i="15"/>
  <c r="K107" i="15"/>
  <c r="J107" i="15"/>
  <c r="I107" i="15"/>
  <c r="M107" i="15"/>
  <c r="D119" i="15"/>
  <c r="L115" i="15"/>
  <c r="K115" i="15"/>
  <c r="J115" i="15"/>
  <c r="I115" i="15"/>
  <c r="M115" i="15"/>
  <c r="L124" i="15"/>
  <c r="K124" i="15"/>
  <c r="J124" i="15"/>
  <c r="I124" i="15"/>
  <c r="M124" i="15"/>
  <c r="E133" i="15"/>
  <c r="L132" i="15"/>
  <c r="K132" i="15"/>
  <c r="J132" i="15"/>
  <c r="I132" i="15"/>
  <c r="M132" i="15"/>
  <c r="F147" i="15"/>
  <c r="L141" i="15"/>
  <c r="K141" i="15"/>
  <c r="J141" i="15"/>
  <c r="I141" i="15"/>
  <c r="M141" i="15"/>
  <c r="L150" i="15"/>
  <c r="K150" i="15"/>
  <c r="J150" i="15"/>
  <c r="I150" i="15"/>
  <c r="M150" i="15"/>
  <c r="G161" i="15"/>
  <c r="L158" i="15"/>
  <c r="K158" i="15"/>
  <c r="J158" i="15"/>
  <c r="I158" i="15"/>
  <c r="M158" i="15"/>
  <c r="E9" i="16"/>
  <c r="C21" i="16"/>
  <c r="L30" i="16"/>
  <c r="K30" i="16"/>
  <c r="J30" i="16"/>
  <c r="I30" i="16"/>
  <c r="C37" i="16"/>
  <c r="L39" i="16"/>
  <c r="K39" i="16"/>
  <c r="J39" i="16"/>
  <c r="I39" i="16"/>
  <c r="L47" i="16"/>
  <c r="K47" i="16"/>
  <c r="J47" i="16"/>
  <c r="I47" i="16"/>
  <c r="D51" i="16"/>
  <c r="C63" i="16"/>
  <c r="L56" i="16"/>
  <c r="K56" i="16"/>
  <c r="J56" i="16"/>
  <c r="I56" i="16"/>
  <c r="E65" i="16"/>
  <c r="D77" i="16"/>
  <c r="L73" i="16"/>
  <c r="K73" i="16"/>
  <c r="J73" i="16"/>
  <c r="I73" i="16"/>
  <c r="F79" i="16"/>
  <c r="L82" i="16"/>
  <c r="K82" i="16"/>
  <c r="J82" i="16"/>
  <c r="I82" i="16"/>
  <c r="E91" i="16"/>
  <c r="L90" i="16"/>
  <c r="K90" i="16"/>
  <c r="J90" i="16"/>
  <c r="I90" i="16"/>
  <c r="G93" i="16"/>
  <c r="F105" i="16"/>
  <c r="L99" i="16"/>
  <c r="K99" i="16"/>
  <c r="J99" i="16"/>
  <c r="I99" i="16"/>
  <c r="M99" i="16"/>
  <c r="L108" i="16"/>
  <c r="K108" i="16"/>
  <c r="J108" i="16"/>
  <c r="I108" i="16"/>
  <c r="H107" i="16"/>
  <c r="G119" i="16"/>
  <c r="L116" i="16"/>
  <c r="K116" i="16"/>
  <c r="J116" i="16"/>
  <c r="I116" i="16"/>
  <c r="L125" i="16"/>
  <c r="K125" i="16"/>
  <c r="J125" i="16"/>
  <c r="I125" i="16"/>
  <c r="H133" i="16"/>
  <c r="J156" i="16"/>
  <c r="I156" i="16"/>
  <c r="L156" i="16"/>
  <c r="K156" i="16"/>
  <c r="L38" i="17"/>
  <c r="K38" i="17"/>
  <c r="I38" i="17"/>
  <c r="H37" i="17"/>
  <c r="J38" i="17"/>
  <c r="M158" i="17"/>
  <c r="O8" i="18"/>
  <c r="E22" i="18"/>
  <c r="S25" i="18"/>
  <c r="R25" i="18"/>
  <c r="G48" i="18"/>
  <c r="AA60" i="18"/>
  <c r="Z60" i="18"/>
  <c r="S82" i="18"/>
  <c r="R82" i="18"/>
  <c r="Q90" i="18"/>
  <c r="K12" i="14"/>
  <c r="J12" i="14"/>
  <c r="I12" i="14"/>
  <c r="E23" i="14"/>
  <c r="K20" i="14"/>
  <c r="J20" i="14"/>
  <c r="I20" i="14"/>
  <c r="K29" i="14"/>
  <c r="J29" i="14"/>
  <c r="H37" i="14"/>
  <c r="I29" i="14"/>
  <c r="C51" i="14"/>
  <c r="K46" i="14"/>
  <c r="J46" i="14"/>
  <c r="I46" i="14"/>
  <c r="K55" i="14"/>
  <c r="J55" i="14"/>
  <c r="I55" i="14"/>
  <c r="F65" i="14"/>
  <c r="K63" i="14"/>
  <c r="J63" i="14"/>
  <c r="I63" i="14"/>
  <c r="K72" i="14"/>
  <c r="J72" i="14"/>
  <c r="I72" i="14"/>
  <c r="K81" i="14"/>
  <c r="J81" i="14"/>
  <c r="I81" i="14"/>
  <c r="D93" i="14"/>
  <c r="K89" i="14"/>
  <c r="J89" i="14"/>
  <c r="I89" i="14"/>
  <c r="K98" i="14"/>
  <c r="J98" i="14"/>
  <c r="I98" i="14"/>
  <c r="G107" i="14"/>
  <c r="K106" i="14"/>
  <c r="J106" i="14"/>
  <c r="I106" i="14"/>
  <c r="K115" i="14"/>
  <c r="J115" i="14"/>
  <c r="I115" i="14"/>
  <c r="K124" i="14"/>
  <c r="J124" i="14"/>
  <c r="I124" i="14"/>
  <c r="E135" i="14"/>
  <c r="K132" i="14"/>
  <c r="J132" i="14"/>
  <c r="I132" i="14"/>
  <c r="K141" i="14"/>
  <c r="J141" i="14"/>
  <c r="I141" i="14"/>
  <c r="H149" i="14"/>
  <c r="C163" i="14"/>
  <c r="K158" i="14"/>
  <c r="J158" i="14"/>
  <c r="I158" i="14"/>
  <c r="K24" i="15"/>
  <c r="J24" i="15"/>
  <c r="I24" i="15"/>
  <c r="M24" i="15"/>
  <c r="L24" i="15"/>
  <c r="G35" i="15"/>
  <c r="K32" i="15"/>
  <c r="J32" i="15"/>
  <c r="I32" i="15"/>
  <c r="M32" i="15"/>
  <c r="L32" i="15"/>
  <c r="K41" i="15"/>
  <c r="J41" i="15"/>
  <c r="I41" i="15"/>
  <c r="H49" i="15"/>
  <c r="M41" i="15"/>
  <c r="L41" i="15"/>
  <c r="K58" i="15"/>
  <c r="J58" i="15"/>
  <c r="I58" i="15"/>
  <c r="M58" i="15"/>
  <c r="L58" i="15"/>
  <c r="K67" i="15"/>
  <c r="J67" i="15"/>
  <c r="I67" i="15"/>
  <c r="M67" i="15"/>
  <c r="L67" i="15"/>
  <c r="K75" i="15"/>
  <c r="J75" i="15"/>
  <c r="I75" i="15"/>
  <c r="M75" i="15"/>
  <c r="L75" i="15"/>
  <c r="C91" i="15"/>
  <c r="K84" i="15"/>
  <c r="J84" i="15"/>
  <c r="I84" i="15"/>
  <c r="M84" i="15"/>
  <c r="L84" i="15"/>
  <c r="K93" i="15"/>
  <c r="J93" i="15"/>
  <c r="I93" i="15"/>
  <c r="M93" i="15"/>
  <c r="L93" i="15"/>
  <c r="D105" i="15"/>
  <c r="K101" i="15"/>
  <c r="J101" i="15"/>
  <c r="I101" i="15"/>
  <c r="M101" i="15"/>
  <c r="L101" i="15"/>
  <c r="K110" i="15"/>
  <c r="J110" i="15"/>
  <c r="I110" i="15"/>
  <c r="M110" i="15"/>
  <c r="L110" i="15"/>
  <c r="E119" i="15"/>
  <c r="K118" i="15"/>
  <c r="J118" i="15"/>
  <c r="I118" i="15"/>
  <c r="M118" i="15"/>
  <c r="L118" i="15"/>
  <c r="F133" i="15"/>
  <c r="K127" i="15"/>
  <c r="J127" i="15"/>
  <c r="I127" i="15"/>
  <c r="M127" i="15"/>
  <c r="L127" i="15"/>
  <c r="K136" i="15"/>
  <c r="J136" i="15"/>
  <c r="I136" i="15"/>
  <c r="M136" i="15"/>
  <c r="L136" i="15"/>
  <c r="G147" i="15"/>
  <c r="K144" i="15"/>
  <c r="J144" i="15"/>
  <c r="I144" i="15"/>
  <c r="M144" i="15"/>
  <c r="L144" i="15"/>
  <c r="K153" i="15"/>
  <c r="J153" i="15"/>
  <c r="I153" i="15"/>
  <c r="H161" i="15"/>
  <c r="M153" i="15"/>
  <c r="L153" i="15"/>
  <c r="F9" i="16"/>
  <c r="K11" i="16"/>
  <c r="J11" i="16"/>
  <c r="I11" i="16"/>
  <c r="L11" i="16"/>
  <c r="D21" i="16"/>
  <c r="K15" i="16"/>
  <c r="J15" i="16"/>
  <c r="I15" i="16"/>
  <c r="M15" i="16"/>
  <c r="L15" i="16"/>
  <c r="K19" i="16"/>
  <c r="J19" i="16"/>
  <c r="I19" i="16"/>
  <c r="L19" i="16"/>
  <c r="C23" i="16"/>
  <c r="K25" i="16"/>
  <c r="J25" i="16"/>
  <c r="I25" i="16"/>
  <c r="L25" i="16"/>
  <c r="K33" i="16"/>
  <c r="J33" i="16"/>
  <c r="I33" i="16"/>
  <c r="M33" i="16"/>
  <c r="L33" i="16"/>
  <c r="D37" i="16"/>
  <c r="C49" i="16"/>
  <c r="K42" i="16"/>
  <c r="J42" i="16"/>
  <c r="I42" i="16"/>
  <c r="L42" i="16"/>
  <c r="E51" i="16"/>
  <c r="D63" i="16"/>
  <c r="K59" i="16"/>
  <c r="J59" i="16"/>
  <c r="I59" i="16"/>
  <c r="L59" i="16"/>
  <c r="F65" i="16"/>
  <c r="K68" i="16"/>
  <c r="J68" i="16"/>
  <c r="I68" i="16"/>
  <c r="L68" i="16"/>
  <c r="E77" i="16"/>
  <c r="K76" i="16"/>
  <c r="J76" i="16"/>
  <c r="I76" i="16"/>
  <c r="L76" i="16"/>
  <c r="G79" i="16"/>
  <c r="F91" i="16"/>
  <c r="K85" i="16"/>
  <c r="J85" i="16"/>
  <c r="I85" i="16"/>
  <c r="L85" i="16"/>
  <c r="K94" i="16"/>
  <c r="J94" i="16"/>
  <c r="I94" i="16"/>
  <c r="L94" i="16"/>
  <c r="H93" i="16"/>
  <c r="G105" i="16"/>
  <c r="K102" i="16"/>
  <c r="J102" i="16"/>
  <c r="I102" i="16"/>
  <c r="L102" i="16"/>
  <c r="K111" i="16"/>
  <c r="J111" i="16"/>
  <c r="I111" i="16"/>
  <c r="H119" i="16"/>
  <c r="L111" i="16"/>
  <c r="K128" i="16"/>
  <c r="J128" i="16"/>
  <c r="I128" i="16"/>
  <c r="M128" i="16"/>
  <c r="L128" i="16"/>
  <c r="C135" i="16"/>
  <c r="K137" i="16"/>
  <c r="J137" i="16"/>
  <c r="I137" i="16"/>
  <c r="L137" i="16"/>
  <c r="D23" i="17"/>
  <c r="L44" i="17"/>
  <c r="J44" i="17"/>
  <c r="I44" i="17"/>
  <c r="K44" i="17"/>
  <c r="L46" i="17"/>
  <c r="K46" i="17"/>
  <c r="I46" i="17"/>
  <c r="J46" i="17"/>
  <c r="S9" i="18"/>
  <c r="R9" i="18"/>
  <c r="Q8" i="18"/>
  <c r="T16" i="18" s="1"/>
  <c r="S12" i="18"/>
  <c r="R12" i="18"/>
  <c r="Q20" i="18"/>
  <c r="M22" i="18"/>
  <c r="AA25" i="18"/>
  <c r="Z25" i="18"/>
  <c r="F148" i="18"/>
  <c r="J125" i="14"/>
  <c r="I125" i="14"/>
  <c r="K125" i="14"/>
  <c r="F135" i="14"/>
  <c r="J133" i="14"/>
  <c r="I133" i="14"/>
  <c r="K133" i="14"/>
  <c r="J142" i="14"/>
  <c r="I142" i="14"/>
  <c r="K142" i="14"/>
  <c r="J151" i="14"/>
  <c r="I151" i="14"/>
  <c r="K151" i="14"/>
  <c r="D163" i="14"/>
  <c r="J159" i="14"/>
  <c r="I159" i="14"/>
  <c r="K159" i="14"/>
  <c r="J12" i="15"/>
  <c r="I12" i="15"/>
  <c r="M12" i="15"/>
  <c r="L12" i="15"/>
  <c r="K12" i="15"/>
  <c r="J16" i="15"/>
  <c r="I16" i="15"/>
  <c r="M16" i="15"/>
  <c r="L16" i="15"/>
  <c r="K16" i="15"/>
  <c r="J20" i="15"/>
  <c r="I20" i="15"/>
  <c r="M20" i="15"/>
  <c r="L20" i="15"/>
  <c r="K20" i="15"/>
  <c r="J27" i="15"/>
  <c r="I27" i="15"/>
  <c r="H35" i="15"/>
  <c r="M27" i="15"/>
  <c r="L27" i="15"/>
  <c r="K27" i="15"/>
  <c r="J44" i="15"/>
  <c r="I44" i="15"/>
  <c r="M44" i="15"/>
  <c r="L44" i="15"/>
  <c r="K44" i="15"/>
  <c r="J53" i="15"/>
  <c r="I53" i="15"/>
  <c r="M53" i="15"/>
  <c r="L53" i="15"/>
  <c r="K53" i="15"/>
  <c r="J61" i="15"/>
  <c r="I61" i="15"/>
  <c r="M61" i="15"/>
  <c r="L61" i="15"/>
  <c r="K61" i="15"/>
  <c r="C77" i="15"/>
  <c r="J70" i="15"/>
  <c r="I70" i="15"/>
  <c r="M70" i="15"/>
  <c r="L70" i="15"/>
  <c r="K70" i="15"/>
  <c r="J79" i="15"/>
  <c r="I79" i="15"/>
  <c r="M79" i="15"/>
  <c r="L79" i="15"/>
  <c r="K79" i="15"/>
  <c r="D91" i="15"/>
  <c r="J87" i="15"/>
  <c r="I87" i="15"/>
  <c r="M87" i="15"/>
  <c r="L87" i="15"/>
  <c r="K87" i="15"/>
  <c r="J96" i="15"/>
  <c r="I96" i="15"/>
  <c r="M96" i="15"/>
  <c r="L96" i="15"/>
  <c r="K96" i="15"/>
  <c r="E105" i="15"/>
  <c r="J104" i="15"/>
  <c r="I104" i="15"/>
  <c r="M104" i="15"/>
  <c r="L104" i="15"/>
  <c r="K104" i="15"/>
  <c r="F119" i="15"/>
  <c r="J113" i="15"/>
  <c r="I113" i="15"/>
  <c r="M113" i="15"/>
  <c r="L113" i="15"/>
  <c r="K113" i="15"/>
  <c r="J122" i="15"/>
  <c r="I122" i="15"/>
  <c r="M122" i="15"/>
  <c r="L122" i="15"/>
  <c r="K122" i="15"/>
  <c r="G133" i="15"/>
  <c r="J130" i="15"/>
  <c r="I130" i="15"/>
  <c r="M130" i="15"/>
  <c r="L130" i="15"/>
  <c r="K130" i="15"/>
  <c r="J139" i="15"/>
  <c r="I139" i="15"/>
  <c r="H147" i="15"/>
  <c r="M139" i="15"/>
  <c r="L139" i="15"/>
  <c r="K139" i="15"/>
  <c r="J156" i="15"/>
  <c r="I156" i="15"/>
  <c r="M156" i="15"/>
  <c r="L156" i="15"/>
  <c r="K156" i="15"/>
  <c r="G9" i="16"/>
  <c r="X12" i="16"/>
  <c r="Z12" i="16"/>
  <c r="E21" i="16"/>
  <c r="X16" i="16"/>
  <c r="Z16" i="16"/>
  <c r="X20" i="16"/>
  <c r="Z20" i="16"/>
  <c r="D23" i="16"/>
  <c r="C35" i="16"/>
  <c r="J28" i="16"/>
  <c r="I28" i="16"/>
  <c r="L28" i="16"/>
  <c r="K28" i="16"/>
  <c r="E37" i="16"/>
  <c r="D49" i="16"/>
  <c r="J45" i="16"/>
  <c r="I45" i="16"/>
  <c r="L45" i="16"/>
  <c r="K45" i="16"/>
  <c r="F51" i="16"/>
  <c r="J54" i="16"/>
  <c r="I54" i="16"/>
  <c r="M54" i="16"/>
  <c r="K54" i="16"/>
  <c r="L54" i="16"/>
  <c r="E63" i="16"/>
  <c r="J62" i="16"/>
  <c r="I62" i="16"/>
  <c r="L62" i="16"/>
  <c r="K62" i="16"/>
  <c r="G65" i="16"/>
  <c r="F77" i="16"/>
  <c r="J71" i="16"/>
  <c r="I71" i="16"/>
  <c r="L71" i="16"/>
  <c r="K71" i="16"/>
  <c r="J80" i="16"/>
  <c r="I80" i="16"/>
  <c r="H79" i="16"/>
  <c r="L80" i="16"/>
  <c r="K80" i="16"/>
  <c r="G91" i="16"/>
  <c r="J88" i="16"/>
  <c r="I88" i="16"/>
  <c r="K88" i="16"/>
  <c r="L88" i="16"/>
  <c r="J97" i="16"/>
  <c r="I97" i="16"/>
  <c r="H105" i="16"/>
  <c r="L97" i="16"/>
  <c r="K97" i="16"/>
  <c r="J114" i="16"/>
  <c r="I114" i="16"/>
  <c r="L114" i="16"/>
  <c r="K114" i="16"/>
  <c r="C121" i="16"/>
  <c r="J123" i="16"/>
  <c r="I123" i="16"/>
  <c r="K123" i="16"/>
  <c r="L123" i="16"/>
  <c r="J131" i="16"/>
  <c r="I131" i="16"/>
  <c r="L131" i="16"/>
  <c r="K131" i="16"/>
  <c r="D135" i="16"/>
  <c r="C147" i="16"/>
  <c r="J140" i="16"/>
  <c r="I140" i="16"/>
  <c r="L140" i="16"/>
  <c r="K140" i="16"/>
  <c r="D161" i="16"/>
  <c r="D9" i="17"/>
  <c r="G23" i="17"/>
  <c r="W8" i="18"/>
  <c r="AB12" i="18"/>
  <c r="AA12" i="18"/>
  <c r="Z12" i="18"/>
  <c r="Y20" i="18"/>
  <c r="U22" i="18"/>
  <c r="G34" i="18"/>
  <c r="AA129" i="18"/>
  <c r="Z129" i="18"/>
  <c r="S152" i="18"/>
  <c r="Q160" i="18"/>
  <c r="R152" i="18"/>
  <c r="I14" i="14"/>
  <c r="K14" i="14"/>
  <c r="J14" i="14"/>
  <c r="G23" i="14"/>
  <c r="I22" i="14"/>
  <c r="K22" i="14"/>
  <c r="J22" i="14"/>
  <c r="I31" i="14"/>
  <c r="K31" i="14"/>
  <c r="J31" i="14"/>
  <c r="I40" i="14"/>
  <c r="K40" i="14"/>
  <c r="J40" i="14"/>
  <c r="E51" i="14"/>
  <c r="I48" i="14"/>
  <c r="K48" i="14"/>
  <c r="J48" i="14"/>
  <c r="I57" i="14"/>
  <c r="H65" i="14"/>
  <c r="K57" i="14"/>
  <c r="J57" i="14"/>
  <c r="C79" i="14"/>
  <c r="I74" i="14"/>
  <c r="K74" i="14"/>
  <c r="J74" i="14"/>
  <c r="I83" i="14"/>
  <c r="K83" i="14"/>
  <c r="J83" i="14"/>
  <c r="F93" i="14"/>
  <c r="I91" i="14"/>
  <c r="J91" i="14"/>
  <c r="K91" i="14"/>
  <c r="I100" i="14"/>
  <c r="K100" i="14"/>
  <c r="J100" i="14"/>
  <c r="I109" i="14"/>
  <c r="K109" i="14"/>
  <c r="J109" i="14"/>
  <c r="D121" i="14"/>
  <c r="I117" i="14"/>
  <c r="K117" i="14"/>
  <c r="J117" i="14"/>
  <c r="I126" i="14"/>
  <c r="K126" i="14"/>
  <c r="J126" i="14"/>
  <c r="G135" i="14"/>
  <c r="I134" i="14"/>
  <c r="K134" i="14"/>
  <c r="J134" i="14"/>
  <c r="I143" i="14"/>
  <c r="K143" i="14"/>
  <c r="J143" i="14"/>
  <c r="I152" i="14"/>
  <c r="K152" i="14"/>
  <c r="J152" i="14"/>
  <c r="E163" i="14"/>
  <c r="I160" i="14"/>
  <c r="K160" i="14"/>
  <c r="J160" i="14"/>
  <c r="C21" i="15"/>
  <c r="I30" i="15"/>
  <c r="M30" i="15"/>
  <c r="L30" i="15"/>
  <c r="K30" i="15"/>
  <c r="J30" i="15"/>
  <c r="I39" i="15"/>
  <c r="M39" i="15"/>
  <c r="L39" i="15"/>
  <c r="K39" i="15"/>
  <c r="J39" i="15"/>
  <c r="I47" i="15"/>
  <c r="M47" i="15"/>
  <c r="L47" i="15"/>
  <c r="K47" i="15"/>
  <c r="J47" i="15"/>
  <c r="C63" i="15"/>
  <c r="I56" i="15"/>
  <c r="M56" i="15"/>
  <c r="L56" i="15"/>
  <c r="K56" i="15"/>
  <c r="J56" i="15"/>
  <c r="I65" i="15"/>
  <c r="M65" i="15"/>
  <c r="L65" i="15"/>
  <c r="K65" i="15"/>
  <c r="J65" i="15"/>
  <c r="D77" i="15"/>
  <c r="I73" i="15"/>
  <c r="M73" i="15"/>
  <c r="L73" i="15"/>
  <c r="K73" i="15"/>
  <c r="J73" i="15"/>
  <c r="I82" i="15"/>
  <c r="M82" i="15"/>
  <c r="L82" i="15"/>
  <c r="K82" i="15"/>
  <c r="J82" i="15"/>
  <c r="E91" i="15"/>
  <c r="I90" i="15"/>
  <c r="M90" i="15"/>
  <c r="L90" i="15"/>
  <c r="K90" i="15"/>
  <c r="J90" i="15"/>
  <c r="F105" i="15"/>
  <c r="I99" i="15"/>
  <c r="M99" i="15"/>
  <c r="L99" i="15"/>
  <c r="K99" i="15"/>
  <c r="J99" i="15"/>
  <c r="I108" i="15"/>
  <c r="M108" i="15"/>
  <c r="L108" i="15"/>
  <c r="K108" i="15"/>
  <c r="J108" i="15"/>
  <c r="G119" i="15"/>
  <c r="I116" i="15"/>
  <c r="M116" i="15"/>
  <c r="L116" i="15"/>
  <c r="K116" i="15"/>
  <c r="J116" i="15"/>
  <c r="I125" i="15"/>
  <c r="H133" i="15"/>
  <c r="M125" i="15"/>
  <c r="L125" i="15"/>
  <c r="K125" i="15"/>
  <c r="J125" i="15"/>
  <c r="I142" i="15"/>
  <c r="M142" i="15"/>
  <c r="L142" i="15"/>
  <c r="K142" i="15"/>
  <c r="J142" i="15"/>
  <c r="I151" i="15"/>
  <c r="M151" i="15"/>
  <c r="L151" i="15"/>
  <c r="K151" i="15"/>
  <c r="J151" i="15"/>
  <c r="I159" i="15"/>
  <c r="M159" i="15"/>
  <c r="L159" i="15"/>
  <c r="K159" i="15"/>
  <c r="J159" i="15"/>
  <c r="I10" i="16"/>
  <c r="L10" i="16"/>
  <c r="H9" i="16"/>
  <c r="M24" i="16" s="1"/>
  <c r="K10" i="16"/>
  <c r="J10" i="16"/>
  <c r="S9" i="16"/>
  <c r="F21" i="16"/>
  <c r="I14" i="16"/>
  <c r="L14" i="16"/>
  <c r="K14" i="16"/>
  <c r="J14" i="16"/>
  <c r="I18" i="16"/>
  <c r="L18" i="16"/>
  <c r="K18" i="16"/>
  <c r="J18" i="16"/>
  <c r="E23" i="16"/>
  <c r="D35" i="16"/>
  <c r="I31" i="16"/>
  <c r="M31" i="16"/>
  <c r="L31" i="16"/>
  <c r="K31" i="16"/>
  <c r="J31" i="16"/>
  <c r="F37" i="16"/>
  <c r="I40" i="16"/>
  <c r="L40" i="16"/>
  <c r="K40" i="16"/>
  <c r="J40" i="16"/>
  <c r="E49" i="16"/>
  <c r="I48" i="16"/>
  <c r="L48" i="16"/>
  <c r="K48" i="16"/>
  <c r="J48" i="16"/>
  <c r="G51" i="16"/>
  <c r="F63" i="16"/>
  <c r="I57" i="16"/>
  <c r="L57" i="16"/>
  <c r="J57" i="16"/>
  <c r="K57" i="16"/>
  <c r="I66" i="16"/>
  <c r="M66" i="16"/>
  <c r="H65" i="16"/>
  <c r="L66" i="16"/>
  <c r="K66" i="16"/>
  <c r="J66" i="16"/>
  <c r="G77" i="16"/>
  <c r="I74" i="16"/>
  <c r="L74" i="16"/>
  <c r="K74" i="16"/>
  <c r="J74" i="16"/>
  <c r="I83" i="16"/>
  <c r="H91" i="16"/>
  <c r="M83" i="16"/>
  <c r="L83" i="16"/>
  <c r="K83" i="16"/>
  <c r="J83" i="16"/>
  <c r="I100" i="16"/>
  <c r="L100" i="16"/>
  <c r="K100" i="16"/>
  <c r="J100" i="16"/>
  <c r="C107" i="16"/>
  <c r="I109" i="16"/>
  <c r="M109" i="16"/>
  <c r="L109" i="16"/>
  <c r="K109" i="16"/>
  <c r="J109" i="16"/>
  <c r="I117" i="16"/>
  <c r="M117" i="16"/>
  <c r="L117" i="16"/>
  <c r="K117" i="16"/>
  <c r="J117" i="16"/>
  <c r="D121" i="16"/>
  <c r="C133" i="16"/>
  <c r="I126" i="16"/>
  <c r="L126" i="16"/>
  <c r="J126" i="16"/>
  <c r="K126" i="16"/>
  <c r="E135" i="16"/>
  <c r="D147" i="16"/>
  <c r="L146" i="16"/>
  <c r="J146" i="16"/>
  <c r="I146" i="16"/>
  <c r="K146" i="16"/>
  <c r="F161" i="16"/>
  <c r="G9" i="17"/>
  <c r="E21" i="17"/>
  <c r="J28" i="17"/>
  <c r="I28" i="17"/>
  <c r="L28" i="17"/>
  <c r="K28" i="17"/>
  <c r="D49" i="17"/>
  <c r="M122" i="17"/>
  <c r="AA9" i="18"/>
  <c r="Z9" i="18"/>
  <c r="Y8" i="18"/>
  <c r="O34" i="18"/>
  <c r="T47" i="18"/>
  <c r="S47" i="18"/>
  <c r="R47" i="18"/>
  <c r="H23" i="14"/>
  <c r="K15" i="14"/>
  <c r="J15" i="14"/>
  <c r="I15" i="14"/>
  <c r="C37" i="14"/>
  <c r="K32" i="14"/>
  <c r="J32" i="14"/>
  <c r="I32" i="14"/>
  <c r="K41" i="14"/>
  <c r="J41" i="14"/>
  <c r="I41" i="14"/>
  <c r="F51" i="14"/>
  <c r="K49" i="14"/>
  <c r="J49" i="14"/>
  <c r="I49" i="14"/>
  <c r="K58" i="14"/>
  <c r="J58" i="14"/>
  <c r="I58" i="14"/>
  <c r="K67" i="14"/>
  <c r="J67" i="14"/>
  <c r="I67" i="14"/>
  <c r="D79" i="14"/>
  <c r="K75" i="14"/>
  <c r="J75" i="14"/>
  <c r="I75" i="14"/>
  <c r="K84" i="14"/>
  <c r="I84" i="14"/>
  <c r="J84" i="14"/>
  <c r="G93" i="14"/>
  <c r="K92" i="14"/>
  <c r="J92" i="14"/>
  <c r="I92" i="14"/>
  <c r="K101" i="14"/>
  <c r="J101" i="14"/>
  <c r="I101" i="14"/>
  <c r="K110" i="14"/>
  <c r="J110" i="14"/>
  <c r="I110" i="14"/>
  <c r="E121" i="14"/>
  <c r="K118" i="14"/>
  <c r="J118" i="14"/>
  <c r="I118" i="14"/>
  <c r="H135" i="14"/>
  <c r="K127" i="14"/>
  <c r="J127" i="14"/>
  <c r="I127" i="14"/>
  <c r="C149" i="14"/>
  <c r="K144" i="14"/>
  <c r="J144" i="14"/>
  <c r="I144" i="14"/>
  <c r="K153" i="14"/>
  <c r="J153" i="14"/>
  <c r="I153" i="14"/>
  <c r="F163" i="14"/>
  <c r="K161" i="14"/>
  <c r="J161" i="14"/>
  <c r="I161" i="14"/>
  <c r="M11" i="15"/>
  <c r="L11" i="15"/>
  <c r="K11" i="15"/>
  <c r="J11" i="15"/>
  <c r="I11" i="15"/>
  <c r="D21" i="15"/>
  <c r="M15" i="15"/>
  <c r="L15" i="15"/>
  <c r="K15" i="15"/>
  <c r="J15" i="15"/>
  <c r="I15" i="15"/>
  <c r="M19" i="15"/>
  <c r="L19" i="15"/>
  <c r="K19" i="15"/>
  <c r="J19" i="15"/>
  <c r="I19" i="15"/>
  <c r="M25" i="15"/>
  <c r="L25" i="15"/>
  <c r="K25" i="15"/>
  <c r="J25" i="15"/>
  <c r="I25" i="15"/>
  <c r="M33" i="15"/>
  <c r="L33" i="15"/>
  <c r="K33" i="15"/>
  <c r="J33" i="15"/>
  <c r="I33" i="15"/>
  <c r="C49" i="15"/>
  <c r="M42" i="15"/>
  <c r="L42" i="15"/>
  <c r="K42" i="15"/>
  <c r="J42" i="15"/>
  <c r="I42" i="15"/>
  <c r="M51" i="15"/>
  <c r="L51" i="15"/>
  <c r="K51" i="15"/>
  <c r="J51" i="15"/>
  <c r="I51" i="15"/>
  <c r="D63" i="15"/>
  <c r="M59" i="15"/>
  <c r="L59" i="15"/>
  <c r="K59" i="15"/>
  <c r="J59" i="15"/>
  <c r="I59" i="15"/>
  <c r="M68" i="15"/>
  <c r="L68" i="15"/>
  <c r="K68" i="15"/>
  <c r="J68" i="15"/>
  <c r="I68" i="15"/>
  <c r="E77" i="15"/>
  <c r="M76" i="15"/>
  <c r="L76" i="15"/>
  <c r="K76" i="15"/>
  <c r="J76" i="15"/>
  <c r="I76" i="15"/>
  <c r="F91" i="15"/>
  <c r="M85" i="15"/>
  <c r="L85" i="15"/>
  <c r="K85" i="15"/>
  <c r="J85" i="15"/>
  <c r="I85" i="15"/>
  <c r="M94" i="15"/>
  <c r="L94" i="15"/>
  <c r="K94" i="15"/>
  <c r="J94" i="15"/>
  <c r="I94" i="15"/>
  <c r="G105" i="15"/>
  <c r="M102" i="15"/>
  <c r="L102" i="15"/>
  <c r="K102" i="15"/>
  <c r="J102" i="15"/>
  <c r="I102" i="15"/>
  <c r="H119" i="15"/>
  <c r="M111" i="15"/>
  <c r="L111" i="15"/>
  <c r="K111" i="15"/>
  <c r="J111" i="15"/>
  <c r="I111" i="15"/>
  <c r="M128" i="15"/>
  <c r="L128" i="15"/>
  <c r="K128" i="15"/>
  <c r="J128" i="15"/>
  <c r="I128" i="15"/>
  <c r="M137" i="15"/>
  <c r="L137" i="15"/>
  <c r="K137" i="15"/>
  <c r="J137" i="15"/>
  <c r="I137" i="15"/>
  <c r="M145" i="15"/>
  <c r="L145" i="15"/>
  <c r="K145" i="15"/>
  <c r="J145" i="15"/>
  <c r="I145" i="15"/>
  <c r="C161" i="15"/>
  <c r="M154" i="15"/>
  <c r="L154" i="15"/>
  <c r="K154" i="15"/>
  <c r="J154" i="15"/>
  <c r="I154" i="15"/>
  <c r="T9" i="16"/>
  <c r="Y11" i="16"/>
  <c r="W11" i="16"/>
  <c r="G21" i="16"/>
  <c r="F23" i="16"/>
  <c r="L26" i="16"/>
  <c r="K26" i="16"/>
  <c r="I26" i="16"/>
  <c r="J26" i="16"/>
  <c r="E35" i="16"/>
  <c r="L34" i="16"/>
  <c r="K34" i="16"/>
  <c r="J34" i="16"/>
  <c r="I34" i="16"/>
  <c r="G37" i="16"/>
  <c r="F49" i="16"/>
  <c r="L43" i="16"/>
  <c r="K43" i="16"/>
  <c r="J43" i="16"/>
  <c r="I43" i="16"/>
  <c r="M52" i="16"/>
  <c r="H51" i="16"/>
  <c r="L52" i="16"/>
  <c r="K52" i="16"/>
  <c r="J52" i="16"/>
  <c r="I52" i="16"/>
  <c r="G63" i="16"/>
  <c r="L60" i="16"/>
  <c r="K60" i="16"/>
  <c r="I60" i="16"/>
  <c r="J60" i="16"/>
  <c r="H77" i="16"/>
  <c r="M69" i="16"/>
  <c r="L69" i="16"/>
  <c r="K69" i="16"/>
  <c r="J69" i="16"/>
  <c r="I69" i="16"/>
  <c r="L86" i="16"/>
  <c r="K86" i="16"/>
  <c r="J86" i="16"/>
  <c r="I86" i="16"/>
  <c r="C93" i="16"/>
  <c r="M95" i="16"/>
  <c r="L95" i="16"/>
  <c r="K95" i="16"/>
  <c r="I95" i="16"/>
  <c r="J95" i="16"/>
  <c r="M103" i="16"/>
  <c r="L103" i="16"/>
  <c r="K103" i="16"/>
  <c r="J103" i="16"/>
  <c r="I103" i="16"/>
  <c r="D107" i="16"/>
  <c r="C119" i="16"/>
  <c r="L112" i="16"/>
  <c r="K112" i="16"/>
  <c r="J112" i="16"/>
  <c r="I112" i="16"/>
  <c r="E121" i="16"/>
  <c r="D133" i="16"/>
  <c r="L129" i="16"/>
  <c r="K129" i="16"/>
  <c r="I129" i="16"/>
  <c r="J129" i="16"/>
  <c r="F135" i="16"/>
  <c r="L138" i="16"/>
  <c r="K138" i="16"/>
  <c r="J138" i="16"/>
  <c r="I138" i="16"/>
  <c r="E147" i="16"/>
  <c r="L155" i="16"/>
  <c r="J155" i="16"/>
  <c r="I155" i="16"/>
  <c r="K155" i="16"/>
  <c r="L157" i="16"/>
  <c r="K157" i="16"/>
  <c r="I157" i="16"/>
  <c r="J157" i="16"/>
  <c r="L12" i="17"/>
  <c r="J12" i="17"/>
  <c r="I12" i="17"/>
  <c r="K12" i="17"/>
  <c r="L13" i="17"/>
  <c r="K13" i="17"/>
  <c r="I13" i="17"/>
  <c r="H21" i="17"/>
  <c r="J13" i="17"/>
  <c r="G49" i="17"/>
  <c r="W34" i="18"/>
  <c r="C50" i="18"/>
  <c r="M92" i="18"/>
  <c r="W134" i="18"/>
  <c r="K143" i="16"/>
  <c r="J143" i="16"/>
  <c r="L143" i="16"/>
  <c r="I143" i="16"/>
  <c r="F149" i="16"/>
  <c r="K152" i="16"/>
  <c r="J152" i="16"/>
  <c r="L152" i="16"/>
  <c r="I152" i="16"/>
  <c r="E161" i="16"/>
  <c r="K160" i="16"/>
  <c r="J160" i="16"/>
  <c r="L160" i="16"/>
  <c r="I160" i="16"/>
  <c r="C9" i="17"/>
  <c r="M24" i="17"/>
  <c r="H23" i="17"/>
  <c r="K24" i="17"/>
  <c r="J24" i="17"/>
  <c r="L24" i="17"/>
  <c r="I24" i="17"/>
  <c r="G35" i="17"/>
  <c r="K32" i="17"/>
  <c r="J32" i="17"/>
  <c r="I32" i="17"/>
  <c r="L32" i="17"/>
  <c r="K41" i="17"/>
  <c r="J41" i="17"/>
  <c r="H49" i="17"/>
  <c r="I41" i="17"/>
  <c r="L41" i="17"/>
  <c r="H8" i="18"/>
  <c r="K9" i="18" s="1"/>
  <c r="J9" i="18"/>
  <c r="I9" i="18"/>
  <c r="P8" i="18"/>
  <c r="X8" i="18"/>
  <c r="K13" i="18"/>
  <c r="J13" i="18"/>
  <c r="I13" i="18"/>
  <c r="J17" i="18"/>
  <c r="I17" i="18"/>
  <c r="F22" i="18"/>
  <c r="N22" i="18"/>
  <c r="V22" i="18"/>
  <c r="H34" i="18"/>
  <c r="K26" i="18"/>
  <c r="J26" i="18"/>
  <c r="I26" i="18"/>
  <c r="P34" i="18"/>
  <c r="X34" i="18"/>
  <c r="K30" i="18"/>
  <c r="J30" i="18"/>
  <c r="I30" i="18"/>
  <c r="F36" i="18"/>
  <c r="O48" i="18"/>
  <c r="AB47" i="18"/>
  <c r="AA47" i="18"/>
  <c r="Z47" i="18"/>
  <c r="T69" i="18"/>
  <c r="S69" i="18"/>
  <c r="R69" i="18"/>
  <c r="AB82" i="18"/>
  <c r="AA82" i="18"/>
  <c r="Z82" i="18"/>
  <c r="Y90" i="18"/>
  <c r="U92" i="18"/>
  <c r="G104" i="18"/>
  <c r="T103" i="18"/>
  <c r="S103" i="18"/>
  <c r="R103" i="18"/>
  <c r="C106" i="18"/>
  <c r="AB116" i="18"/>
  <c r="AA116" i="18"/>
  <c r="Z116" i="18"/>
  <c r="T138" i="18"/>
  <c r="S138" i="18"/>
  <c r="R138" i="18"/>
  <c r="Q146" i="18"/>
  <c r="O148" i="18"/>
  <c r="C20" i="18"/>
  <c r="T13" i="18"/>
  <c r="S13" i="18"/>
  <c r="R13" i="18"/>
  <c r="AB13" i="18"/>
  <c r="AA13" i="18"/>
  <c r="Z13" i="18"/>
  <c r="T17" i="18"/>
  <c r="S17" i="18"/>
  <c r="R17" i="18"/>
  <c r="AB17" i="18"/>
  <c r="AA17" i="18"/>
  <c r="Z17" i="18"/>
  <c r="G22" i="18"/>
  <c r="O22" i="18"/>
  <c r="W22" i="18"/>
  <c r="T26" i="18"/>
  <c r="Q34" i="18"/>
  <c r="S26" i="18"/>
  <c r="R26" i="18"/>
  <c r="AB26" i="18"/>
  <c r="AA26" i="18"/>
  <c r="Z26" i="18"/>
  <c r="Y34" i="18"/>
  <c r="T30" i="18"/>
  <c r="S30" i="18"/>
  <c r="R30" i="18"/>
  <c r="AB30" i="18"/>
  <c r="AA30" i="18"/>
  <c r="Z30" i="18"/>
  <c r="M36" i="18"/>
  <c r="W48" i="18"/>
  <c r="E62" i="18"/>
  <c r="T56" i="18"/>
  <c r="S56" i="18"/>
  <c r="R56" i="18"/>
  <c r="AB69" i="18"/>
  <c r="AA69" i="18"/>
  <c r="Z69" i="18"/>
  <c r="O104" i="18"/>
  <c r="AB103" i="18"/>
  <c r="AA103" i="18"/>
  <c r="Z103" i="18"/>
  <c r="T125" i="18"/>
  <c r="S125" i="18"/>
  <c r="R125" i="18"/>
  <c r="AB138" i="18"/>
  <c r="AA138" i="18"/>
  <c r="Z138" i="18"/>
  <c r="Y146" i="18"/>
  <c r="X148" i="18"/>
  <c r="N23" i="19"/>
  <c r="L141" i="16"/>
  <c r="K141" i="16"/>
  <c r="J141" i="16"/>
  <c r="I141" i="16"/>
  <c r="L150" i="16"/>
  <c r="K150" i="16"/>
  <c r="I150" i="16"/>
  <c r="H149" i="16"/>
  <c r="J150" i="16"/>
  <c r="G161" i="16"/>
  <c r="L158" i="16"/>
  <c r="K158" i="16"/>
  <c r="I158" i="16"/>
  <c r="J158" i="16"/>
  <c r="E9" i="17"/>
  <c r="C21" i="17"/>
  <c r="L30" i="17"/>
  <c r="K30" i="17"/>
  <c r="I30" i="17"/>
  <c r="J30" i="17"/>
  <c r="C37" i="17"/>
  <c r="L39" i="17"/>
  <c r="K39" i="17"/>
  <c r="I39" i="17"/>
  <c r="J39" i="17"/>
  <c r="L47" i="17"/>
  <c r="K47" i="17"/>
  <c r="I47" i="17"/>
  <c r="J47" i="17"/>
  <c r="K10" i="18"/>
  <c r="J10" i="18"/>
  <c r="I10" i="18"/>
  <c r="D20" i="18"/>
  <c r="L20" i="18"/>
  <c r="K14" i="18"/>
  <c r="J14" i="18"/>
  <c r="I14" i="18"/>
  <c r="K18" i="18"/>
  <c r="J18" i="18"/>
  <c r="I18" i="18"/>
  <c r="K23" i="18"/>
  <c r="J23" i="18"/>
  <c r="I23" i="18"/>
  <c r="H22" i="18"/>
  <c r="P22" i="18"/>
  <c r="X22" i="18"/>
  <c r="K27" i="18"/>
  <c r="J27" i="18"/>
  <c r="I27" i="18"/>
  <c r="K31" i="18"/>
  <c r="J31" i="18"/>
  <c r="I31" i="18"/>
  <c r="N36" i="18"/>
  <c r="T43" i="18"/>
  <c r="S43" i="18"/>
  <c r="R43" i="18"/>
  <c r="M62" i="18"/>
  <c r="AB56" i="18"/>
  <c r="AA56" i="18"/>
  <c r="Z56" i="18"/>
  <c r="W104" i="18"/>
  <c r="E118" i="18"/>
  <c r="T112" i="18"/>
  <c r="S112" i="18"/>
  <c r="R112" i="18"/>
  <c r="AB125" i="18"/>
  <c r="AA125" i="18"/>
  <c r="Z125" i="18"/>
  <c r="K144" i="16"/>
  <c r="J144" i="16"/>
  <c r="L144" i="16"/>
  <c r="I144" i="16"/>
  <c r="K153" i="16"/>
  <c r="J153" i="16"/>
  <c r="H161" i="16"/>
  <c r="M153" i="16"/>
  <c r="I153" i="16"/>
  <c r="L153" i="16"/>
  <c r="F9" i="17"/>
  <c r="K11" i="17"/>
  <c r="J11" i="17"/>
  <c r="M11" i="17"/>
  <c r="I11" i="17"/>
  <c r="L11" i="17"/>
  <c r="D21" i="17"/>
  <c r="K15" i="17"/>
  <c r="J15" i="17"/>
  <c r="I15" i="17"/>
  <c r="L15" i="17"/>
  <c r="K19" i="17"/>
  <c r="J19" i="17"/>
  <c r="L19" i="17"/>
  <c r="I19" i="17"/>
  <c r="C23" i="17"/>
  <c r="K25" i="17"/>
  <c r="J25" i="17"/>
  <c r="L25" i="17"/>
  <c r="I25" i="17"/>
  <c r="K33" i="17"/>
  <c r="J33" i="17"/>
  <c r="L33" i="17"/>
  <c r="I33" i="17"/>
  <c r="D37" i="17"/>
  <c r="C49" i="17"/>
  <c r="K42" i="17"/>
  <c r="J42" i="17"/>
  <c r="L42" i="17"/>
  <c r="I42" i="17"/>
  <c r="C8" i="18"/>
  <c r="T10" i="18"/>
  <c r="S10" i="18"/>
  <c r="R10" i="18"/>
  <c r="AB10" i="18"/>
  <c r="AA10" i="18"/>
  <c r="Z10" i="18"/>
  <c r="E20" i="18"/>
  <c r="M20" i="18"/>
  <c r="U20" i="18"/>
  <c r="T14" i="18"/>
  <c r="S14" i="18"/>
  <c r="R14" i="18"/>
  <c r="AB14" i="18"/>
  <c r="AA14" i="18"/>
  <c r="Z14" i="18"/>
  <c r="T18" i="18"/>
  <c r="S18" i="18"/>
  <c r="R18" i="18"/>
  <c r="AB18" i="18"/>
  <c r="AA18" i="18"/>
  <c r="Z18" i="18"/>
  <c r="T23" i="18"/>
  <c r="S23" i="18"/>
  <c r="R23" i="18"/>
  <c r="Q22" i="18"/>
  <c r="AB23" i="18"/>
  <c r="AA23" i="18"/>
  <c r="Z23" i="18"/>
  <c r="Y22" i="18"/>
  <c r="C34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U36" i="18"/>
  <c r="AB43" i="18"/>
  <c r="AA43" i="18"/>
  <c r="Z43" i="18"/>
  <c r="U62" i="18"/>
  <c r="Q64" i="18"/>
  <c r="T65" i="18"/>
  <c r="S65" i="18"/>
  <c r="R65" i="18"/>
  <c r="C76" i="18"/>
  <c r="T99" i="18"/>
  <c r="S99" i="18"/>
  <c r="R99" i="18"/>
  <c r="M118" i="18"/>
  <c r="AB112" i="18"/>
  <c r="AA112" i="18"/>
  <c r="Z112" i="18"/>
  <c r="M71" i="17"/>
  <c r="D8" i="18"/>
  <c r="L8" i="18"/>
  <c r="J11" i="18"/>
  <c r="I11" i="18"/>
  <c r="K11" i="18"/>
  <c r="F20" i="18"/>
  <c r="N20" i="18"/>
  <c r="V20" i="18"/>
  <c r="J15" i="18"/>
  <c r="I15" i="18"/>
  <c r="K15" i="18"/>
  <c r="J19" i="18"/>
  <c r="I19" i="18"/>
  <c r="K19" i="18"/>
  <c r="J24" i="18"/>
  <c r="I24" i="18"/>
  <c r="K24" i="18"/>
  <c r="D34" i="18"/>
  <c r="L34" i="18"/>
  <c r="J28" i="18"/>
  <c r="I28" i="18"/>
  <c r="K28" i="18"/>
  <c r="J32" i="18"/>
  <c r="I32" i="18"/>
  <c r="K32" i="18"/>
  <c r="V36" i="18"/>
  <c r="T52" i="18"/>
  <c r="S52" i="18"/>
  <c r="R52" i="18"/>
  <c r="Y64" i="18"/>
  <c r="AB65" i="18"/>
  <c r="AA65" i="18"/>
  <c r="Z65" i="18"/>
  <c r="G78" i="18"/>
  <c r="T86" i="18"/>
  <c r="S86" i="18"/>
  <c r="R86" i="18"/>
  <c r="AB99" i="18"/>
  <c r="AA99" i="18"/>
  <c r="Z99" i="18"/>
  <c r="U118" i="18"/>
  <c r="Q120" i="18"/>
  <c r="T121" i="18"/>
  <c r="S121" i="18"/>
  <c r="R121" i="18"/>
  <c r="C132" i="18"/>
  <c r="I142" i="16"/>
  <c r="M142" i="16"/>
  <c r="K142" i="16"/>
  <c r="L142" i="16"/>
  <c r="J142" i="16"/>
  <c r="C149" i="16"/>
  <c r="I151" i="16"/>
  <c r="M151" i="16"/>
  <c r="K151" i="16"/>
  <c r="J151" i="16"/>
  <c r="L151" i="16"/>
  <c r="I159" i="16"/>
  <c r="M159" i="16"/>
  <c r="K159" i="16"/>
  <c r="J159" i="16"/>
  <c r="L159" i="16"/>
  <c r="I10" i="17"/>
  <c r="M10" i="17"/>
  <c r="K10" i="17"/>
  <c r="J10" i="17"/>
  <c r="H9" i="17"/>
  <c r="L10" i="17"/>
  <c r="F21" i="17"/>
  <c r="I14" i="17"/>
  <c r="K14" i="17"/>
  <c r="L14" i="17"/>
  <c r="J14" i="17"/>
  <c r="I18" i="17"/>
  <c r="M18" i="17"/>
  <c r="K18" i="17"/>
  <c r="L18" i="17"/>
  <c r="J18" i="17"/>
  <c r="E23" i="17"/>
  <c r="D35" i="17"/>
  <c r="I31" i="17"/>
  <c r="M31" i="17"/>
  <c r="K31" i="17"/>
  <c r="L31" i="17"/>
  <c r="J31" i="17"/>
  <c r="F37" i="17"/>
  <c r="I40" i="17"/>
  <c r="M40" i="17"/>
  <c r="K40" i="17"/>
  <c r="L40" i="17"/>
  <c r="J40" i="17"/>
  <c r="E49" i="17"/>
  <c r="I48" i="17"/>
  <c r="K48" i="17"/>
  <c r="L48" i="17"/>
  <c r="J48" i="17"/>
  <c r="E8" i="18"/>
  <c r="M8" i="18"/>
  <c r="U8" i="18"/>
  <c r="R11" i="18"/>
  <c r="T11" i="18"/>
  <c r="S11" i="18"/>
  <c r="Z11" i="18"/>
  <c r="AB11" i="18"/>
  <c r="AA11" i="18"/>
  <c r="G20" i="18"/>
  <c r="O20" i="18"/>
  <c r="W20" i="18"/>
  <c r="R15" i="18"/>
  <c r="T15" i="18"/>
  <c r="S15" i="18"/>
  <c r="Z15" i="18"/>
  <c r="AB15" i="18"/>
  <c r="AA15" i="18"/>
  <c r="R19" i="18"/>
  <c r="T19" i="18"/>
  <c r="S19" i="18"/>
  <c r="Z19" i="18"/>
  <c r="AB19" i="18"/>
  <c r="AA19" i="18"/>
  <c r="C22" i="18"/>
  <c r="R24" i="18"/>
  <c r="T24" i="18"/>
  <c r="S24" i="18"/>
  <c r="Z24" i="18"/>
  <c r="AB24" i="18"/>
  <c r="AA24" i="18"/>
  <c r="E34" i="18"/>
  <c r="M34" i="18"/>
  <c r="U34" i="18"/>
  <c r="R28" i="18"/>
  <c r="T28" i="18"/>
  <c r="S28" i="18"/>
  <c r="Z28" i="18"/>
  <c r="AB28" i="18"/>
  <c r="AA28" i="18"/>
  <c r="R32" i="18"/>
  <c r="T32" i="18"/>
  <c r="S32" i="18"/>
  <c r="Z32" i="18"/>
  <c r="AB32" i="18"/>
  <c r="AA32" i="18"/>
  <c r="I33" i="18"/>
  <c r="K33" i="18"/>
  <c r="J33" i="18"/>
  <c r="R33" i="18"/>
  <c r="T33" i="18"/>
  <c r="S33" i="18"/>
  <c r="T39" i="18"/>
  <c r="S39" i="18"/>
  <c r="R39" i="18"/>
  <c r="AB52" i="18"/>
  <c r="AA52" i="18"/>
  <c r="Z52" i="18"/>
  <c r="T73" i="18"/>
  <c r="S73" i="18"/>
  <c r="R73" i="18"/>
  <c r="O78" i="18"/>
  <c r="AB86" i="18"/>
  <c r="AA86" i="18"/>
  <c r="Z86" i="18"/>
  <c r="T108" i="18"/>
  <c r="S108" i="18"/>
  <c r="R108" i="18"/>
  <c r="Y120" i="18"/>
  <c r="AB121" i="18"/>
  <c r="AA121" i="18"/>
  <c r="Z121" i="18"/>
  <c r="G134" i="18"/>
  <c r="T142" i="18"/>
  <c r="S142" i="18"/>
  <c r="R142" i="18"/>
  <c r="T155" i="18"/>
  <c r="S155" i="18"/>
  <c r="R155" i="18"/>
  <c r="M145" i="16"/>
  <c r="L145" i="16"/>
  <c r="J145" i="16"/>
  <c r="K145" i="16"/>
  <c r="I145" i="16"/>
  <c r="D149" i="16"/>
  <c r="C161" i="16"/>
  <c r="M154" i="16"/>
  <c r="L154" i="16"/>
  <c r="J154" i="16"/>
  <c r="K154" i="16"/>
  <c r="I154" i="16"/>
  <c r="G21" i="17"/>
  <c r="F23" i="17"/>
  <c r="M26" i="17"/>
  <c r="L26" i="17"/>
  <c r="J26" i="17"/>
  <c r="K26" i="17"/>
  <c r="I26" i="17"/>
  <c r="E35" i="17"/>
  <c r="M34" i="17"/>
  <c r="L34" i="17"/>
  <c r="J34" i="17"/>
  <c r="I34" i="17"/>
  <c r="K34" i="17"/>
  <c r="G37" i="17"/>
  <c r="F49" i="17"/>
  <c r="M43" i="17"/>
  <c r="L43" i="17"/>
  <c r="J43" i="17"/>
  <c r="K43" i="17"/>
  <c r="I43" i="17"/>
  <c r="F8" i="18"/>
  <c r="N8" i="18"/>
  <c r="V8" i="18"/>
  <c r="H20" i="18"/>
  <c r="K12" i="18"/>
  <c r="J12" i="18"/>
  <c r="I12" i="18"/>
  <c r="P20" i="18"/>
  <c r="X20" i="18"/>
  <c r="K16" i="18"/>
  <c r="J16" i="18"/>
  <c r="I16" i="18"/>
  <c r="D22" i="18"/>
  <c r="L22" i="18"/>
  <c r="K25" i="18"/>
  <c r="J25" i="18"/>
  <c r="I25" i="18"/>
  <c r="F34" i="18"/>
  <c r="N34" i="18"/>
  <c r="V34" i="18"/>
  <c r="K29" i="18"/>
  <c r="J29" i="18"/>
  <c r="I29" i="18"/>
  <c r="D36" i="18"/>
  <c r="AB39" i="18"/>
  <c r="AA39" i="18"/>
  <c r="Z39" i="18"/>
  <c r="T60" i="18"/>
  <c r="S60" i="18"/>
  <c r="R60" i="18"/>
  <c r="AB73" i="18"/>
  <c r="AA73" i="18"/>
  <c r="Z73" i="18"/>
  <c r="W78" i="18"/>
  <c r="E92" i="18"/>
  <c r="T95" i="18"/>
  <c r="S95" i="18"/>
  <c r="R95" i="18"/>
  <c r="AB108" i="18"/>
  <c r="AA108" i="18"/>
  <c r="Z108" i="18"/>
  <c r="T129" i="18"/>
  <c r="S129" i="18"/>
  <c r="R129" i="18"/>
  <c r="O134" i="18"/>
  <c r="AB142" i="18"/>
  <c r="AA142" i="18"/>
  <c r="Z142" i="18"/>
  <c r="F160" i="18"/>
  <c r="V37" i="19"/>
  <c r="K40" i="18"/>
  <c r="J40" i="18"/>
  <c r="I40" i="18"/>
  <c r="H48" i="18"/>
  <c r="P48" i="18"/>
  <c r="X48" i="18"/>
  <c r="K44" i="18"/>
  <c r="J44" i="18"/>
  <c r="I44" i="18"/>
  <c r="D50" i="18"/>
  <c r="L50" i="18"/>
  <c r="K53" i="18"/>
  <c r="J53" i="18"/>
  <c r="I53" i="18"/>
  <c r="F62" i="18"/>
  <c r="N62" i="18"/>
  <c r="V62" i="18"/>
  <c r="K57" i="18"/>
  <c r="J57" i="18"/>
  <c r="I57" i="18"/>
  <c r="K61" i="18"/>
  <c r="J61" i="18"/>
  <c r="I61" i="18"/>
  <c r="K66" i="18"/>
  <c r="J66" i="18"/>
  <c r="I66" i="18"/>
  <c r="D76" i="18"/>
  <c r="L76" i="18"/>
  <c r="K70" i="18"/>
  <c r="J70" i="18"/>
  <c r="I70" i="18"/>
  <c r="K74" i="18"/>
  <c r="J74" i="18"/>
  <c r="I74" i="18"/>
  <c r="H78" i="18"/>
  <c r="K79" i="18"/>
  <c r="J79" i="18"/>
  <c r="I79" i="18"/>
  <c r="P78" i="18"/>
  <c r="X78" i="18"/>
  <c r="K83" i="18"/>
  <c r="J83" i="18"/>
  <c r="I83" i="18"/>
  <c r="K87" i="18"/>
  <c r="J87" i="18"/>
  <c r="I87" i="18"/>
  <c r="F92" i="18"/>
  <c r="N92" i="18"/>
  <c r="V92" i="18"/>
  <c r="K96" i="18"/>
  <c r="J96" i="18"/>
  <c r="I96" i="18"/>
  <c r="H104" i="18"/>
  <c r="P104" i="18"/>
  <c r="X104" i="18"/>
  <c r="K100" i="18"/>
  <c r="J100" i="18"/>
  <c r="I100" i="18"/>
  <c r="D106" i="18"/>
  <c r="L106" i="18"/>
  <c r="K109" i="18"/>
  <c r="J109" i="18"/>
  <c r="I109" i="18"/>
  <c r="F118" i="18"/>
  <c r="N118" i="18"/>
  <c r="V118" i="18"/>
  <c r="K113" i="18"/>
  <c r="J113" i="18"/>
  <c r="I113" i="18"/>
  <c r="K117" i="18"/>
  <c r="J117" i="18"/>
  <c r="I117" i="18"/>
  <c r="K122" i="18"/>
  <c r="J122" i="18"/>
  <c r="I122" i="18"/>
  <c r="D132" i="18"/>
  <c r="L132" i="18"/>
  <c r="K126" i="18"/>
  <c r="J126" i="18"/>
  <c r="I126" i="18"/>
  <c r="K130" i="18"/>
  <c r="J130" i="18"/>
  <c r="I130" i="18"/>
  <c r="H134" i="18"/>
  <c r="K135" i="18"/>
  <c r="J135" i="18"/>
  <c r="I135" i="18"/>
  <c r="P134" i="18"/>
  <c r="X134" i="18"/>
  <c r="K139" i="18"/>
  <c r="J139" i="18"/>
  <c r="I139" i="18"/>
  <c r="K143" i="18"/>
  <c r="J143" i="18"/>
  <c r="I143" i="18"/>
  <c r="G148" i="18"/>
  <c r="P148" i="18"/>
  <c r="K151" i="18"/>
  <c r="J151" i="18"/>
  <c r="I151" i="18"/>
  <c r="G160" i="18"/>
  <c r="G36" i="18"/>
  <c r="O36" i="18"/>
  <c r="W36" i="18"/>
  <c r="T40" i="18"/>
  <c r="S40" i="18"/>
  <c r="R40" i="18"/>
  <c r="Q48" i="18"/>
  <c r="AB40" i="18"/>
  <c r="AA40" i="18"/>
  <c r="Z40" i="18"/>
  <c r="Y48" i="18"/>
  <c r="T44" i="18"/>
  <c r="S44" i="18"/>
  <c r="R44" i="18"/>
  <c r="AB44" i="18"/>
  <c r="AA44" i="18"/>
  <c r="Z44" i="18"/>
  <c r="E50" i="18"/>
  <c r="M50" i="18"/>
  <c r="U50" i="18"/>
  <c r="T53" i="18"/>
  <c r="S53" i="18"/>
  <c r="R53" i="18"/>
  <c r="AB53" i="18"/>
  <c r="AA53" i="18"/>
  <c r="Z53" i="18"/>
  <c r="G62" i="18"/>
  <c r="O62" i="18"/>
  <c r="W62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C64" i="18"/>
  <c r="T66" i="18"/>
  <c r="S66" i="18"/>
  <c r="R66" i="18"/>
  <c r="AB66" i="18"/>
  <c r="AA66" i="18"/>
  <c r="Z66" i="18"/>
  <c r="E76" i="18"/>
  <c r="M76" i="18"/>
  <c r="U7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T79" i="18"/>
  <c r="S79" i="18"/>
  <c r="R79" i="18"/>
  <c r="Q78" i="18"/>
  <c r="AB79" i="18"/>
  <c r="AA79" i="18"/>
  <c r="Z79" i="18"/>
  <c r="Y78" i="18"/>
  <c r="C90" i="18"/>
  <c r="T83" i="18"/>
  <c r="S83" i="18"/>
  <c r="R83" i="18"/>
  <c r="AB83" i="18"/>
  <c r="AA83" i="18"/>
  <c r="Z83" i="18"/>
  <c r="T87" i="18"/>
  <c r="S87" i="18"/>
  <c r="R87" i="18"/>
  <c r="AB87" i="18"/>
  <c r="AA87" i="18"/>
  <c r="Z87" i="18"/>
  <c r="G92" i="18"/>
  <c r="O92" i="18"/>
  <c r="W92" i="18"/>
  <c r="T96" i="18"/>
  <c r="S96" i="18"/>
  <c r="R96" i="18"/>
  <c r="Q104" i="18"/>
  <c r="AB96" i="18"/>
  <c r="AA96" i="18"/>
  <c r="Z96" i="18"/>
  <c r="Y104" i="18"/>
  <c r="T100" i="18"/>
  <c r="S100" i="18"/>
  <c r="R100" i="18"/>
  <c r="AB100" i="18"/>
  <c r="AA100" i="18"/>
  <c r="Z100" i="18"/>
  <c r="E106" i="18"/>
  <c r="M106" i="18"/>
  <c r="U106" i="18"/>
  <c r="T109" i="18"/>
  <c r="S109" i="18"/>
  <c r="R109" i="18"/>
  <c r="AB109" i="18"/>
  <c r="AA109" i="18"/>
  <c r="Z109" i="18"/>
  <c r="G118" i="18"/>
  <c r="O118" i="18"/>
  <c r="W118" i="18"/>
  <c r="T113" i="18"/>
  <c r="S113" i="18"/>
  <c r="R113" i="18"/>
  <c r="AB113" i="18"/>
  <c r="AA113" i="18"/>
  <c r="Z113" i="18"/>
  <c r="T117" i="18"/>
  <c r="S117" i="18"/>
  <c r="R117" i="18"/>
  <c r="AB117" i="18"/>
  <c r="AA117" i="18"/>
  <c r="Z117" i="18"/>
  <c r="C120" i="18"/>
  <c r="T122" i="18"/>
  <c r="S122" i="18"/>
  <c r="R122" i="18"/>
  <c r="AB122" i="18"/>
  <c r="AA122" i="18"/>
  <c r="Z122" i="18"/>
  <c r="E132" i="18"/>
  <c r="M132" i="18"/>
  <c r="U132" i="18"/>
  <c r="T126" i="18"/>
  <c r="S126" i="18"/>
  <c r="R126" i="18"/>
  <c r="AB126" i="18"/>
  <c r="AA126" i="18"/>
  <c r="Z126" i="18"/>
  <c r="T130" i="18"/>
  <c r="S130" i="18"/>
  <c r="R130" i="18"/>
  <c r="AB130" i="18"/>
  <c r="AA130" i="18"/>
  <c r="Z130" i="18"/>
  <c r="T135" i="18"/>
  <c r="S135" i="18"/>
  <c r="R135" i="18"/>
  <c r="Q134" i="18"/>
  <c r="AB135" i="18"/>
  <c r="AA135" i="18"/>
  <c r="Z135" i="18"/>
  <c r="Y134" i="18"/>
  <c r="C146" i="18"/>
  <c r="T139" i="18"/>
  <c r="S139" i="18"/>
  <c r="R139" i="18"/>
  <c r="AB139" i="18"/>
  <c r="AA139" i="18"/>
  <c r="Z139" i="18"/>
  <c r="T143" i="18"/>
  <c r="S143" i="18"/>
  <c r="R143" i="18"/>
  <c r="AB143" i="18"/>
  <c r="AA143" i="18"/>
  <c r="Z143" i="18"/>
  <c r="K149" i="18"/>
  <c r="J149" i="18"/>
  <c r="I149" i="18"/>
  <c r="H148" i="18"/>
  <c r="S149" i="18"/>
  <c r="T149" i="18"/>
  <c r="R149" i="18"/>
  <c r="Q148" i="18"/>
  <c r="H160" i="18"/>
  <c r="K152" i="18"/>
  <c r="J152" i="18"/>
  <c r="I152" i="18"/>
  <c r="V160" i="18"/>
  <c r="K155" i="18"/>
  <c r="J155" i="18"/>
  <c r="I155" i="18"/>
  <c r="AB156" i="18"/>
  <c r="AA156" i="18"/>
  <c r="Z156" i="18"/>
  <c r="J159" i="18"/>
  <c r="I159" i="18"/>
  <c r="K159" i="18"/>
  <c r="K37" i="18"/>
  <c r="J37" i="18"/>
  <c r="I37" i="18"/>
  <c r="H36" i="18"/>
  <c r="P36" i="18"/>
  <c r="X36" i="18"/>
  <c r="K41" i="18"/>
  <c r="J41" i="18"/>
  <c r="I41" i="18"/>
  <c r="K45" i="18"/>
  <c r="J45" i="18"/>
  <c r="I45" i="18"/>
  <c r="F50" i="18"/>
  <c r="N50" i="18"/>
  <c r="V50" i="18"/>
  <c r="K54" i="18"/>
  <c r="J54" i="18"/>
  <c r="I54" i="18"/>
  <c r="H62" i="18"/>
  <c r="P62" i="18"/>
  <c r="X62" i="18"/>
  <c r="K58" i="18"/>
  <c r="J58" i="18"/>
  <c r="I58" i="18"/>
  <c r="D64" i="18"/>
  <c r="L64" i="18"/>
  <c r="K67" i="18"/>
  <c r="J67" i="18"/>
  <c r="I67" i="18"/>
  <c r="F76" i="18"/>
  <c r="N76" i="18"/>
  <c r="V76" i="18"/>
  <c r="K71" i="18"/>
  <c r="J71" i="18"/>
  <c r="I71" i="18"/>
  <c r="K75" i="18"/>
  <c r="J75" i="18"/>
  <c r="I75" i="18"/>
  <c r="K80" i="18"/>
  <c r="J80" i="18"/>
  <c r="I80" i="18"/>
  <c r="D90" i="18"/>
  <c r="L90" i="18"/>
  <c r="K84" i="18"/>
  <c r="J84" i="18"/>
  <c r="I84" i="18"/>
  <c r="K88" i="18"/>
  <c r="J88" i="18"/>
  <c r="I88" i="18"/>
  <c r="K93" i="18"/>
  <c r="J93" i="18"/>
  <c r="I93" i="18"/>
  <c r="H92" i="18"/>
  <c r="P92" i="18"/>
  <c r="X92" i="18"/>
  <c r="K97" i="18"/>
  <c r="J97" i="18"/>
  <c r="I97" i="18"/>
  <c r="K101" i="18"/>
  <c r="J101" i="18"/>
  <c r="I101" i="18"/>
  <c r="F106" i="18"/>
  <c r="N106" i="18"/>
  <c r="V106" i="18"/>
  <c r="K110" i="18"/>
  <c r="J110" i="18"/>
  <c r="I110" i="18"/>
  <c r="H118" i="18"/>
  <c r="P118" i="18"/>
  <c r="X118" i="18"/>
  <c r="K114" i="18"/>
  <c r="J114" i="18"/>
  <c r="I114" i="18"/>
  <c r="D120" i="18"/>
  <c r="L120" i="18"/>
  <c r="K123" i="18"/>
  <c r="J123" i="18"/>
  <c r="I123" i="18"/>
  <c r="F132" i="18"/>
  <c r="N132" i="18"/>
  <c r="V132" i="18"/>
  <c r="K127" i="18"/>
  <c r="J127" i="18"/>
  <c r="I127" i="18"/>
  <c r="K131" i="18"/>
  <c r="J131" i="18"/>
  <c r="I131" i="18"/>
  <c r="K136" i="18"/>
  <c r="J136" i="18"/>
  <c r="I136" i="18"/>
  <c r="D146" i="18"/>
  <c r="L146" i="18"/>
  <c r="K140" i="18"/>
  <c r="J140" i="18"/>
  <c r="I140" i="18"/>
  <c r="K144" i="18"/>
  <c r="J144" i="18"/>
  <c r="I144" i="18"/>
  <c r="W160" i="18"/>
  <c r="K153" i="18"/>
  <c r="J153" i="18"/>
  <c r="I153" i="18"/>
  <c r="V9" i="19"/>
  <c r="E22" i="21"/>
  <c r="T37" i="18"/>
  <c r="S37" i="18"/>
  <c r="R37" i="18"/>
  <c r="Q36" i="18"/>
  <c r="AB37" i="18"/>
  <c r="AA37" i="18"/>
  <c r="Z37" i="18"/>
  <c r="Y36" i="18"/>
  <c r="C48" i="18"/>
  <c r="T41" i="18"/>
  <c r="S41" i="18"/>
  <c r="R41" i="18"/>
  <c r="AB41" i="18"/>
  <c r="AA41" i="18"/>
  <c r="Z41" i="18"/>
  <c r="T45" i="18"/>
  <c r="S45" i="18"/>
  <c r="R45" i="18"/>
  <c r="AB45" i="18"/>
  <c r="AA45" i="18"/>
  <c r="Z45" i="18"/>
  <c r="G50" i="18"/>
  <c r="O50" i="18"/>
  <c r="W50" i="18"/>
  <c r="T54" i="18"/>
  <c r="S54" i="18"/>
  <c r="R54" i="18"/>
  <c r="Q62" i="18"/>
  <c r="AB54" i="18"/>
  <c r="AA54" i="18"/>
  <c r="Z54" i="18"/>
  <c r="Y62" i="18"/>
  <c r="T58" i="18"/>
  <c r="S58" i="18"/>
  <c r="R58" i="18"/>
  <c r="AB58" i="18"/>
  <c r="AA58" i="18"/>
  <c r="Z58" i="18"/>
  <c r="E64" i="18"/>
  <c r="M64" i="18"/>
  <c r="U64" i="18"/>
  <c r="T67" i="18"/>
  <c r="S67" i="18"/>
  <c r="R67" i="18"/>
  <c r="AB67" i="18"/>
  <c r="AA67" i="18"/>
  <c r="Z67" i="18"/>
  <c r="G76" i="18"/>
  <c r="O76" i="18"/>
  <c r="W76" i="18"/>
  <c r="T71" i="18"/>
  <c r="S71" i="18"/>
  <c r="R71" i="18"/>
  <c r="AB71" i="18"/>
  <c r="AA71" i="18"/>
  <c r="Z71" i="18"/>
  <c r="T75" i="18"/>
  <c r="S75" i="18"/>
  <c r="R75" i="18"/>
  <c r="AB75" i="18"/>
  <c r="AA75" i="18"/>
  <c r="Z75" i="18"/>
  <c r="C78" i="18"/>
  <c r="T80" i="18"/>
  <c r="S80" i="18"/>
  <c r="R80" i="18"/>
  <c r="AB80" i="18"/>
  <c r="AA80" i="18"/>
  <c r="Z80" i="18"/>
  <c r="E90" i="18"/>
  <c r="M90" i="18"/>
  <c r="U90" i="18"/>
  <c r="T84" i="18"/>
  <c r="S84" i="18"/>
  <c r="R84" i="18"/>
  <c r="AB84" i="18"/>
  <c r="AA84" i="18"/>
  <c r="Z84" i="18"/>
  <c r="T88" i="18"/>
  <c r="S88" i="18"/>
  <c r="R88" i="18"/>
  <c r="AB88" i="18"/>
  <c r="AA88" i="18"/>
  <c r="Z88" i="18"/>
  <c r="T93" i="18"/>
  <c r="S93" i="18"/>
  <c r="R93" i="18"/>
  <c r="Q92" i="18"/>
  <c r="AB93" i="18"/>
  <c r="AA93" i="18"/>
  <c r="Z93" i="18"/>
  <c r="Y92" i="18"/>
  <c r="C104" i="18"/>
  <c r="T97" i="18"/>
  <c r="S97" i="18"/>
  <c r="R97" i="18"/>
  <c r="AB97" i="18"/>
  <c r="AA97" i="18"/>
  <c r="Z97" i="18"/>
  <c r="T101" i="18"/>
  <c r="S101" i="18"/>
  <c r="R101" i="18"/>
  <c r="AB101" i="18"/>
  <c r="AA101" i="18"/>
  <c r="Z101" i="18"/>
  <c r="G106" i="18"/>
  <c r="O106" i="18"/>
  <c r="W106" i="18"/>
  <c r="T110" i="18"/>
  <c r="S110" i="18"/>
  <c r="R110" i="18"/>
  <c r="Q118" i="18"/>
  <c r="AB110" i="18"/>
  <c r="AA110" i="18"/>
  <c r="Z110" i="18"/>
  <c r="Y118" i="18"/>
  <c r="T114" i="18"/>
  <c r="S114" i="18"/>
  <c r="R114" i="18"/>
  <c r="AB114" i="18"/>
  <c r="AA114" i="18"/>
  <c r="Z114" i="18"/>
  <c r="E120" i="18"/>
  <c r="M120" i="18"/>
  <c r="U120" i="18"/>
  <c r="T123" i="18"/>
  <c r="S123" i="18"/>
  <c r="R123" i="18"/>
  <c r="AB123" i="18"/>
  <c r="AA123" i="18"/>
  <c r="Z123" i="18"/>
  <c r="G132" i="18"/>
  <c r="O132" i="18"/>
  <c r="W132" i="18"/>
  <c r="T127" i="18"/>
  <c r="S127" i="18"/>
  <c r="R127" i="18"/>
  <c r="AB127" i="18"/>
  <c r="AA127" i="18"/>
  <c r="Z127" i="18"/>
  <c r="T131" i="18"/>
  <c r="S131" i="18"/>
  <c r="R131" i="18"/>
  <c r="AB131" i="18"/>
  <c r="AA131" i="18"/>
  <c r="Z131" i="18"/>
  <c r="C134" i="18"/>
  <c r="T136" i="18"/>
  <c r="S136" i="18"/>
  <c r="R136" i="18"/>
  <c r="AB136" i="18"/>
  <c r="AA136" i="18"/>
  <c r="Z136" i="18"/>
  <c r="E146" i="18"/>
  <c r="M146" i="18"/>
  <c r="U146" i="18"/>
  <c r="T140" i="18"/>
  <c r="S140" i="18"/>
  <c r="R140" i="18"/>
  <c r="AB140" i="18"/>
  <c r="AA140" i="18"/>
  <c r="Z140" i="18"/>
  <c r="T144" i="18"/>
  <c r="S144" i="18"/>
  <c r="R144" i="18"/>
  <c r="AB144" i="18"/>
  <c r="AA144" i="18"/>
  <c r="Z144" i="18"/>
  <c r="AB151" i="18"/>
  <c r="AA151" i="18"/>
  <c r="Z151" i="18"/>
  <c r="X160" i="18"/>
  <c r="J38" i="18"/>
  <c r="I38" i="18"/>
  <c r="K38" i="18"/>
  <c r="D48" i="18"/>
  <c r="L48" i="18"/>
  <c r="J42" i="18"/>
  <c r="I42" i="18"/>
  <c r="K42" i="18"/>
  <c r="J46" i="18"/>
  <c r="I46" i="18"/>
  <c r="K46" i="18"/>
  <c r="J51" i="18"/>
  <c r="I51" i="18"/>
  <c r="H50" i="18"/>
  <c r="K51" i="18"/>
  <c r="P50" i="18"/>
  <c r="X50" i="18"/>
  <c r="J55" i="18"/>
  <c r="I55" i="18"/>
  <c r="K55" i="18"/>
  <c r="J59" i="18"/>
  <c r="I59" i="18"/>
  <c r="K59" i="18"/>
  <c r="F64" i="18"/>
  <c r="N64" i="18"/>
  <c r="V64" i="18"/>
  <c r="J68" i="18"/>
  <c r="I68" i="18"/>
  <c r="H76" i="18"/>
  <c r="K68" i="18"/>
  <c r="P76" i="18"/>
  <c r="X76" i="18"/>
  <c r="J72" i="18"/>
  <c r="I72" i="18"/>
  <c r="K72" i="18"/>
  <c r="D78" i="18"/>
  <c r="L78" i="18"/>
  <c r="J81" i="18"/>
  <c r="I81" i="18"/>
  <c r="K81" i="18"/>
  <c r="F90" i="18"/>
  <c r="N90" i="18"/>
  <c r="V90" i="18"/>
  <c r="J85" i="18"/>
  <c r="I85" i="18"/>
  <c r="K85" i="18"/>
  <c r="J89" i="18"/>
  <c r="I89" i="18"/>
  <c r="K89" i="18"/>
  <c r="J94" i="18"/>
  <c r="I94" i="18"/>
  <c r="K94" i="18"/>
  <c r="D104" i="18"/>
  <c r="L104" i="18"/>
  <c r="J98" i="18"/>
  <c r="I98" i="18"/>
  <c r="K98" i="18"/>
  <c r="J102" i="18"/>
  <c r="I102" i="18"/>
  <c r="K102" i="18"/>
  <c r="J107" i="18"/>
  <c r="I107" i="18"/>
  <c r="H106" i="18"/>
  <c r="K107" i="18"/>
  <c r="P106" i="18"/>
  <c r="X106" i="18"/>
  <c r="J111" i="18"/>
  <c r="I111" i="18"/>
  <c r="K111" i="18"/>
  <c r="J115" i="18"/>
  <c r="I115" i="18"/>
  <c r="K115" i="18"/>
  <c r="F120" i="18"/>
  <c r="N120" i="18"/>
  <c r="V120" i="18"/>
  <c r="J124" i="18"/>
  <c r="I124" i="18"/>
  <c r="H132" i="18"/>
  <c r="K124" i="18"/>
  <c r="P132" i="18"/>
  <c r="X132" i="18"/>
  <c r="J128" i="18"/>
  <c r="I128" i="18"/>
  <c r="K128" i="18"/>
  <c r="D134" i="18"/>
  <c r="L134" i="18"/>
  <c r="J137" i="18"/>
  <c r="I137" i="18"/>
  <c r="K137" i="18"/>
  <c r="F146" i="18"/>
  <c r="N146" i="18"/>
  <c r="V146" i="18"/>
  <c r="J141" i="18"/>
  <c r="I141" i="18"/>
  <c r="K141" i="18"/>
  <c r="J145" i="18"/>
  <c r="I145" i="18"/>
  <c r="K145" i="18"/>
  <c r="L148" i="18"/>
  <c r="U148" i="18"/>
  <c r="N160" i="18"/>
  <c r="AB152" i="18"/>
  <c r="AA152" i="18"/>
  <c r="Z152" i="18"/>
  <c r="Y160" i="18"/>
  <c r="AA155" i="18"/>
  <c r="Z155" i="18"/>
  <c r="AB155" i="18"/>
  <c r="AB33" i="18"/>
  <c r="AA33" i="18"/>
  <c r="Z33" i="18"/>
  <c r="C36" i="18"/>
  <c r="R38" i="18"/>
  <c r="T38" i="18"/>
  <c r="S38" i="18"/>
  <c r="Z38" i="18"/>
  <c r="AB38" i="18"/>
  <c r="AA38" i="18"/>
  <c r="E48" i="18"/>
  <c r="M48" i="18"/>
  <c r="U48" i="18"/>
  <c r="R42" i="18"/>
  <c r="T42" i="18"/>
  <c r="S42" i="18"/>
  <c r="Z42" i="18"/>
  <c r="AB42" i="18"/>
  <c r="AA42" i="18"/>
  <c r="R46" i="18"/>
  <c r="T46" i="18"/>
  <c r="S46" i="18"/>
  <c r="Z46" i="18"/>
  <c r="AB46" i="18"/>
  <c r="AA46" i="18"/>
  <c r="R51" i="18"/>
  <c r="Q50" i="18"/>
  <c r="T51" i="18"/>
  <c r="S51" i="18"/>
  <c r="Z51" i="18"/>
  <c r="Y50" i="18"/>
  <c r="AB51" i="18"/>
  <c r="AA51" i="18"/>
  <c r="C62" i="18"/>
  <c r="R55" i="18"/>
  <c r="T55" i="18"/>
  <c r="S55" i="18"/>
  <c r="Z55" i="18"/>
  <c r="AB55" i="18"/>
  <c r="AA55" i="18"/>
  <c r="R59" i="18"/>
  <c r="T59" i="18"/>
  <c r="S59" i="18"/>
  <c r="Z59" i="18"/>
  <c r="AB59" i="18"/>
  <c r="AA59" i="18"/>
  <c r="G64" i="18"/>
  <c r="O64" i="18"/>
  <c r="W64" i="18"/>
  <c r="R68" i="18"/>
  <c r="Q76" i="18"/>
  <c r="T68" i="18"/>
  <c r="S68" i="18"/>
  <c r="Z68" i="18"/>
  <c r="Y76" i="18"/>
  <c r="AB68" i="18"/>
  <c r="AA68" i="18"/>
  <c r="R72" i="18"/>
  <c r="T72" i="18"/>
  <c r="S72" i="18"/>
  <c r="Z72" i="18"/>
  <c r="AB72" i="18"/>
  <c r="AA72" i="18"/>
  <c r="E78" i="18"/>
  <c r="M78" i="18"/>
  <c r="U78" i="18"/>
  <c r="R81" i="18"/>
  <c r="T81" i="18"/>
  <c r="S81" i="18"/>
  <c r="Z81" i="18"/>
  <c r="AB81" i="18"/>
  <c r="AA81" i="18"/>
  <c r="G90" i="18"/>
  <c r="O90" i="18"/>
  <c r="W90" i="18"/>
  <c r="R85" i="18"/>
  <c r="T85" i="18"/>
  <c r="S85" i="18"/>
  <c r="Z85" i="18"/>
  <c r="AB85" i="18"/>
  <c r="AA85" i="18"/>
  <c r="R89" i="18"/>
  <c r="T89" i="18"/>
  <c r="S89" i="18"/>
  <c r="Z89" i="18"/>
  <c r="AB89" i="18"/>
  <c r="AA89" i="18"/>
  <c r="C92" i="18"/>
  <c r="R94" i="18"/>
  <c r="T94" i="18"/>
  <c r="S94" i="18"/>
  <c r="Z94" i="18"/>
  <c r="AB94" i="18"/>
  <c r="AA94" i="18"/>
  <c r="E104" i="18"/>
  <c r="M104" i="18"/>
  <c r="U104" i="18"/>
  <c r="R98" i="18"/>
  <c r="T98" i="18"/>
  <c r="S98" i="18"/>
  <c r="Z98" i="18"/>
  <c r="AB98" i="18"/>
  <c r="AA98" i="18"/>
  <c r="R102" i="18"/>
  <c r="T102" i="18"/>
  <c r="S102" i="18"/>
  <c r="Z102" i="18"/>
  <c r="AB102" i="18"/>
  <c r="AA102" i="18"/>
  <c r="R107" i="18"/>
  <c r="Q106" i="18"/>
  <c r="T107" i="18"/>
  <c r="S107" i="18"/>
  <c r="Z107" i="18"/>
  <c r="Y106" i="18"/>
  <c r="AB107" i="18"/>
  <c r="AA107" i="18"/>
  <c r="C118" i="18"/>
  <c r="R111" i="18"/>
  <c r="T111" i="18"/>
  <c r="S111" i="18"/>
  <c r="Z111" i="18"/>
  <c r="AB111" i="18"/>
  <c r="AA111" i="18"/>
  <c r="R115" i="18"/>
  <c r="T115" i="18"/>
  <c r="S115" i="18"/>
  <c r="Z115" i="18"/>
  <c r="AB115" i="18"/>
  <c r="AA115" i="18"/>
  <c r="G120" i="18"/>
  <c r="O120" i="18"/>
  <c r="W120" i="18"/>
  <c r="R124" i="18"/>
  <c r="Q132" i="18"/>
  <c r="T124" i="18"/>
  <c r="S124" i="18"/>
  <c r="Z124" i="18"/>
  <c r="Y132" i="18"/>
  <c r="AB124" i="18"/>
  <c r="AA124" i="18"/>
  <c r="R128" i="18"/>
  <c r="T128" i="18"/>
  <c r="S128" i="18"/>
  <c r="Z128" i="18"/>
  <c r="AB128" i="18"/>
  <c r="AA128" i="18"/>
  <c r="E134" i="18"/>
  <c r="M134" i="18"/>
  <c r="U134" i="18"/>
  <c r="R137" i="18"/>
  <c r="T137" i="18"/>
  <c r="S137" i="18"/>
  <c r="Z137" i="18"/>
  <c r="AB137" i="18"/>
  <c r="AA137" i="18"/>
  <c r="G146" i="18"/>
  <c r="O146" i="18"/>
  <c r="W146" i="18"/>
  <c r="R141" i="18"/>
  <c r="T141" i="18"/>
  <c r="S141" i="18"/>
  <c r="Z141" i="18"/>
  <c r="AB141" i="18"/>
  <c r="AA141" i="18"/>
  <c r="R145" i="18"/>
  <c r="T145" i="18"/>
  <c r="S145" i="18"/>
  <c r="Z145" i="18"/>
  <c r="AB145" i="18"/>
  <c r="AA145" i="18"/>
  <c r="D148" i="18"/>
  <c r="M148" i="18"/>
  <c r="V148" i="18"/>
  <c r="O160" i="18"/>
  <c r="L36" i="18"/>
  <c r="K39" i="18"/>
  <c r="J39" i="18"/>
  <c r="I39" i="18"/>
  <c r="F48" i="18"/>
  <c r="N48" i="18"/>
  <c r="V48" i="18"/>
  <c r="K43" i="18"/>
  <c r="J43" i="18"/>
  <c r="I43" i="18"/>
  <c r="K47" i="18"/>
  <c r="J47" i="18"/>
  <c r="I47" i="18"/>
  <c r="K52" i="18"/>
  <c r="J52" i="18"/>
  <c r="I52" i="18"/>
  <c r="D62" i="18"/>
  <c r="L62" i="18"/>
  <c r="K56" i="18"/>
  <c r="J56" i="18"/>
  <c r="I56" i="18"/>
  <c r="K60" i="18"/>
  <c r="J60" i="18"/>
  <c r="I60" i="18"/>
  <c r="H64" i="18"/>
  <c r="K65" i="18"/>
  <c r="J65" i="18"/>
  <c r="I65" i="18"/>
  <c r="P64" i="18"/>
  <c r="X64" i="18"/>
  <c r="K69" i="18"/>
  <c r="J69" i="18"/>
  <c r="I69" i="18"/>
  <c r="K73" i="18"/>
  <c r="J73" i="18"/>
  <c r="I73" i="18"/>
  <c r="F78" i="18"/>
  <c r="N78" i="18"/>
  <c r="V78" i="18"/>
  <c r="H90" i="18"/>
  <c r="K82" i="18"/>
  <c r="J82" i="18"/>
  <c r="I82" i="18"/>
  <c r="P90" i="18"/>
  <c r="X90" i="18"/>
  <c r="K86" i="18"/>
  <c r="J86" i="18"/>
  <c r="I86" i="18"/>
  <c r="D92" i="18"/>
  <c r="L92" i="18"/>
  <c r="K95" i="18"/>
  <c r="J95" i="18"/>
  <c r="I95" i="18"/>
  <c r="F104" i="18"/>
  <c r="N104" i="18"/>
  <c r="V104" i="18"/>
  <c r="K99" i="18"/>
  <c r="J99" i="18"/>
  <c r="I99" i="18"/>
  <c r="K103" i="18"/>
  <c r="J103" i="18"/>
  <c r="I103" i="18"/>
  <c r="K108" i="18"/>
  <c r="J108" i="18"/>
  <c r="I108" i="18"/>
  <c r="D118" i="18"/>
  <c r="L118" i="18"/>
  <c r="K112" i="18"/>
  <c r="J112" i="18"/>
  <c r="I112" i="18"/>
  <c r="K116" i="18"/>
  <c r="J116" i="18"/>
  <c r="I116" i="18"/>
  <c r="H120" i="18"/>
  <c r="K121" i="18"/>
  <c r="J121" i="18"/>
  <c r="I121" i="18"/>
  <c r="P120" i="18"/>
  <c r="X120" i="18"/>
  <c r="K125" i="18"/>
  <c r="J125" i="18"/>
  <c r="I125" i="18"/>
  <c r="K129" i="18"/>
  <c r="J129" i="18"/>
  <c r="I129" i="18"/>
  <c r="F134" i="18"/>
  <c r="N134" i="18"/>
  <c r="V134" i="18"/>
  <c r="H146" i="18"/>
  <c r="K138" i="18"/>
  <c r="J138" i="18"/>
  <c r="I138" i="18"/>
  <c r="P146" i="18"/>
  <c r="X146" i="18"/>
  <c r="K142" i="18"/>
  <c r="J142" i="18"/>
  <c r="I142" i="18"/>
  <c r="E148" i="18"/>
  <c r="N148" i="18"/>
  <c r="W148" i="18"/>
  <c r="I150" i="18"/>
  <c r="K150" i="18"/>
  <c r="J150" i="18"/>
  <c r="T151" i="18"/>
  <c r="S151" i="18"/>
  <c r="R151" i="18"/>
  <c r="P160" i="18"/>
  <c r="T156" i="18"/>
  <c r="S156" i="18"/>
  <c r="R156" i="18"/>
  <c r="D50" i="21"/>
  <c r="K157" i="18"/>
  <c r="J157" i="18"/>
  <c r="I157" i="18"/>
  <c r="AA149" i="18"/>
  <c r="AB149" i="18"/>
  <c r="Y148" i="18"/>
  <c r="Z149" i="18"/>
  <c r="C160" i="18"/>
  <c r="S153" i="18"/>
  <c r="R153" i="18"/>
  <c r="T153" i="18"/>
  <c r="AA153" i="18"/>
  <c r="Z153" i="18"/>
  <c r="AB153" i="18"/>
  <c r="S157" i="18"/>
  <c r="R157" i="18"/>
  <c r="T157" i="18"/>
  <c r="AA157" i="18"/>
  <c r="Z157" i="18"/>
  <c r="AB157" i="18"/>
  <c r="F64" i="21"/>
  <c r="H114" i="21"/>
  <c r="J114" i="21"/>
  <c r="I114" i="21"/>
  <c r="N11" i="22"/>
  <c r="M11" i="22"/>
  <c r="L11" i="22"/>
  <c r="K11" i="22"/>
  <c r="J11" i="22"/>
  <c r="H105" i="22"/>
  <c r="D160" i="18"/>
  <c r="L160" i="18"/>
  <c r="I154" i="18"/>
  <c r="K154" i="18"/>
  <c r="J154" i="18"/>
  <c r="K158" i="18"/>
  <c r="I158" i="18"/>
  <c r="J158" i="18"/>
  <c r="H24" i="21"/>
  <c r="J24" i="21"/>
  <c r="I24" i="21"/>
  <c r="C148" i="18"/>
  <c r="S150" i="18"/>
  <c r="R150" i="18"/>
  <c r="T150" i="18"/>
  <c r="AB150" i="18"/>
  <c r="AA150" i="18"/>
  <c r="Z150" i="18"/>
  <c r="E160" i="18"/>
  <c r="M160" i="18"/>
  <c r="U160" i="18"/>
  <c r="T154" i="18"/>
  <c r="S154" i="18"/>
  <c r="R154" i="18"/>
  <c r="AB154" i="18"/>
  <c r="AA154" i="18"/>
  <c r="Z154" i="18"/>
  <c r="T158" i="18"/>
  <c r="S158" i="18"/>
  <c r="R158" i="18"/>
  <c r="AB158" i="18"/>
  <c r="AA158" i="18"/>
  <c r="Z158" i="18"/>
  <c r="H15" i="21"/>
  <c r="J15" i="21"/>
  <c r="I15" i="21"/>
  <c r="H19" i="21"/>
  <c r="J19" i="21"/>
  <c r="I19" i="21"/>
  <c r="R159" i="18"/>
  <c r="T159" i="18"/>
  <c r="S159" i="18"/>
  <c r="Z159" i="18"/>
  <c r="AB159" i="18"/>
  <c r="AA159" i="18"/>
  <c r="H11" i="21"/>
  <c r="J11" i="21"/>
  <c r="I11" i="21"/>
  <c r="C36" i="21"/>
  <c r="K156" i="18"/>
  <c r="J156" i="18"/>
  <c r="I156" i="18"/>
  <c r="D106" i="21"/>
  <c r="F22" i="21"/>
  <c r="D36" i="21"/>
  <c r="H30" i="21"/>
  <c r="J30" i="21"/>
  <c r="I30" i="21"/>
  <c r="H34" i="21"/>
  <c r="J34" i="21"/>
  <c r="I34" i="21"/>
  <c r="H39" i="21"/>
  <c r="J39" i="21"/>
  <c r="I39" i="21"/>
  <c r="E50" i="21"/>
  <c r="H43" i="21"/>
  <c r="J43" i="21"/>
  <c r="I43" i="21"/>
  <c r="H47" i="21"/>
  <c r="J47" i="21"/>
  <c r="I47" i="21"/>
  <c r="H52" i="21"/>
  <c r="J52" i="21"/>
  <c r="I52" i="21"/>
  <c r="H56" i="21"/>
  <c r="J56" i="21"/>
  <c r="I56" i="21"/>
  <c r="G64" i="21"/>
  <c r="H60" i="21"/>
  <c r="J60" i="21"/>
  <c r="I60" i="21"/>
  <c r="H69" i="21"/>
  <c r="J69" i="21"/>
  <c r="I69" i="21"/>
  <c r="H73" i="21"/>
  <c r="J73" i="21"/>
  <c r="I73" i="21"/>
  <c r="H77" i="21"/>
  <c r="J77" i="21"/>
  <c r="I77" i="21"/>
  <c r="H82" i="21"/>
  <c r="J82" i="21"/>
  <c r="I82" i="21"/>
  <c r="C92" i="21"/>
  <c r="H86" i="21"/>
  <c r="J86" i="21"/>
  <c r="I86" i="21"/>
  <c r="H90" i="21"/>
  <c r="J90" i="21"/>
  <c r="I90" i="21"/>
  <c r="H95" i="21"/>
  <c r="J95" i="21"/>
  <c r="I95" i="21"/>
  <c r="E106" i="21"/>
  <c r="H99" i="21"/>
  <c r="J99" i="21"/>
  <c r="I99" i="21"/>
  <c r="H103" i="21"/>
  <c r="J103" i="21"/>
  <c r="I103" i="21"/>
  <c r="H108" i="21"/>
  <c r="J108" i="21"/>
  <c r="I108" i="21"/>
  <c r="H111" i="21"/>
  <c r="J111" i="21"/>
  <c r="I111" i="21"/>
  <c r="H49" i="22"/>
  <c r="H10" i="21"/>
  <c r="J10" i="21"/>
  <c r="I10" i="21"/>
  <c r="H14" i="21"/>
  <c r="J14" i="21"/>
  <c r="I14" i="21"/>
  <c r="G22" i="21"/>
  <c r="H18" i="21"/>
  <c r="J18" i="21"/>
  <c r="I18" i="21"/>
  <c r="E36" i="21"/>
  <c r="F50" i="21"/>
  <c r="D92" i="21"/>
  <c r="F106" i="21"/>
  <c r="D134" i="21"/>
  <c r="F36" i="21"/>
  <c r="H29" i="21"/>
  <c r="J29" i="21"/>
  <c r="I29" i="21"/>
  <c r="H33" i="21"/>
  <c r="J33" i="21"/>
  <c r="I33" i="21"/>
  <c r="H38" i="21"/>
  <c r="J38" i="21"/>
  <c r="I38" i="21"/>
  <c r="H42" i="21"/>
  <c r="J42" i="21"/>
  <c r="I42" i="21"/>
  <c r="G50" i="21"/>
  <c r="H46" i="21"/>
  <c r="J46" i="21"/>
  <c r="I46" i="21"/>
  <c r="H55" i="21"/>
  <c r="J55" i="21"/>
  <c r="I55" i="21"/>
  <c r="H59" i="21"/>
  <c r="J59" i="21"/>
  <c r="I59" i="21"/>
  <c r="H63" i="21"/>
  <c r="J63" i="21"/>
  <c r="I63" i="21"/>
  <c r="H68" i="21"/>
  <c r="J68" i="21"/>
  <c r="I68" i="21"/>
  <c r="C78" i="21"/>
  <c r="H72" i="21"/>
  <c r="J72" i="21"/>
  <c r="I72" i="21"/>
  <c r="H76" i="21"/>
  <c r="J76" i="21"/>
  <c r="I76" i="21"/>
  <c r="H81" i="21"/>
  <c r="J81" i="21"/>
  <c r="I81" i="21"/>
  <c r="E92" i="21"/>
  <c r="H85" i="21"/>
  <c r="J85" i="21"/>
  <c r="I85" i="21"/>
  <c r="H89" i="21"/>
  <c r="J89" i="21"/>
  <c r="I89" i="21"/>
  <c r="H94" i="21"/>
  <c r="J94" i="21"/>
  <c r="I94" i="21"/>
  <c r="H98" i="21"/>
  <c r="J98" i="21"/>
  <c r="I98" i="21"/>
  <c r="G106" i="21"/>
  <c r="H102" i="21"/>
  <c r="J102" i="21"/>
  <c r="I102" i="21"/>
  <c r="D120" i="21"/>
  <c r="H113" i="21"/>
  <c r="J113" i="21"/>
  <c r="I113" i="21"/>
  <c r="F134" i="21"/>
  <c r="H60" i="25"/>
  <c r="H13" i="21"/>
  <c r="J13" i="21"/>
  <c r="I13" i="21"/>
  <c r="H17" i="21"/>
  <c r="J17" i="21"/>
  <c r="I17" i="21"/>
  <c r="H21" i="21"/>
  <c r="J21" i="21"/>
  <c r="I21" i="21"/>
  <c r="H28" i="21"/>
  <c r="J28" i="21"/>
  <c r="G36" i="21"/>
  <c r="I28" i="21"/>
  <c r="D78" i="21"/>
  <c r="F92" i="21"/>
  <c r="H110" i="21"/>
  <c r="J110" i="21"/>
  <c r="I110" i="21"/>
  <c r="E120" i="21"/>
  <c r="D63" i="22"/>
  <c r="J60" i="22"/>
  <c r="N60" i="22"/>
  <c r="M60" i="22"/>
  <c r="L60" i="22"/>
  <c r="K60" i="22"/>
  <c r="H147" i="22"/>
  <c r="H27" i="21"/>
  <c r="J27" i="21"/>
  <c r="I27" i="21"/>
  <c r="H32" i="21"/>
  <c r="J32" i="21"/>
  <c r="I32" i="21"/>
  <c r="H41" i="21"/>
  <c r="J41" i="21"/>
  <c r="I41" i="21"/>
  <c r="H45" i="21"/>
  <c r="J45" i="21"/>
  <c r="I45" i="21"/>
  <c r="H49" i="21"/>
  <c r="J49" i="21"/>
  <c r="I49" i="21"/>
  <c r="H54" i="21"/>
  <c r="J54" i="21"/>
  <c r="I54" i="21"/>
  <c r="C64" i="21"/>
  <c r="H58" i="21"/>
  <c r="J58" i="21"/>
  <c r="I58" i="21"/>
  <c r="H62" i="21"/>
  <c r="J62" i="21"/>
  <c r="I62" i="21"/>
  <c r="H67" i="21"/>
  <c r="J67" i="21"/>
  <c r="I67" i="21"/>
  <c r="E78" i="21"/>
  <c r="H71" i="21"/>
  <c r="J71" i="21"/>
  <c r="I71" i="21"/>
  <c r="H75" i="21"/>
  <c r="J75" i="21"/>
  <c r="I75" i="21"/>
  <c r="H80" i="21"/>
  <c r="J80" i="21"/>
  <c r="I80" i="21"/>
  <c r="H84" i="21"/>
  <c r="J84" i="21"/>
  <c r="I84" i="21"/>
  <c r="G92" i="21"/>
  <c r="H88" i="21"/>
  <c r="J88" i="21"/>
  <c r="I88" i="21"/>
  <c r="H97" i="21"/>
  <c r="J97" i="21"/>
  <c r="I97" i="21"/>
  <c r="H101" i="21"/>
  <c r="J101" i="21"/>
  <c r="I101" i="21"/>
  <c r="H105" i="21"/>
  <c r="J105" i="21"/>
  <c r="I105" i="21"/>
  <c r="F120" i="21"/>
  <c r="H115" i="21"/>
  <c r="J115" i="21"/>
  <c r="I115" i="21"/>
  <c r="D148" i="21"/>
  <c r="C21" i="22"/>
  <c r="D35" i="22"/>
  <c r="N74" i="22"/>
  <c r="M74" i="22"/>
  <c r="L74" i="22"/>
  <c r="K74" i="22"/>
  <c r="J74" i="22"/>
  <c r="C119" i="22"/>
  <c r="J146" i="24"/>
  <c r="H12" i="21"/>
  <c r="I12" i="21"/>
  <c r="J12" i="21"/>
  <c r="C22" i="21"/>
  <c r="H16" i="21"/>
  <c r="I16" i="21"/>
  <c r="J16" i="21"/>
  <c r="H20" i="21"/>
  <c r="I20" i="21"/>
  <c r="J20" i="21"/>
  <c r="H26" i="21"/>
  <c r="I26" i="21"/>
  <c r="J26" i="21"/>
  <c r="D64" i="21"/>
  <c r="F78" i="21"/>
  <c r="H112" i="21"/>
  <c r="G120" i="21"/>
  <c r="J112" i="21"/>
  <c r="I112" i="21"/>
  <c r="E77" i="22"/>
  <c r="L130" i="24"/>
  <c r="D22" i="21"/>
  <c r="H25" i="21"/>
  <c r="J25" i="21"/>
  <c r="I25" i="21"/>
  <c r="H31" i="21"/>
  <c r="J31" i="21"/>
  <c r="I31" i="21"/>
  <c r="H35" i="21"/>
  <c r="J35" i="21"/>
  <c r="I35" i="21"/>
  <c r="H40" i="21"/>
  <c r="J40" i="21"/>
  <c r="I40" i="21"/>
  <c r="C50" i="21"/>
  <c r="H44" i="21"/>
  <c r="J44" i="21"/>
  <c r="I44" i="21"/>
  <c r="H48" i="21"/>
  <c r="J48" i="21"/>
  <c r="I48" i="21"/>
  <c r="H53" i="21"/>
  <c r="J53" i="21"/>
  <c r="I53" i="21"/>
  <c r="E64" i="21"/>
  <c r="H57" i="21"/>
  <c r="J57" i="21"/>
  <c r="I57" i="21"/>
  <c r="H61" i="21"/>
  <c r="J61" i="21"/>
  <c r="I61" i="21"/>
  <c r="H66" i="21"/>
  <c r="J66" i="21"/>
  <c r="I66" i="21"/>
  <c r="H70" i="21"/>
  <c r="J70" i="21"/>
  <c r="G78" i="21"/>
  <c r="I70" i="21"/>
  <c r="H74" i="21"/>
  <c r="J74" i="21"/>
  <c r="I74" i="21"/>
  <c r="H83" i="21"/>
  <c r="J83" i="21"/>
  <c r="I83" i="21"/>
  <c r="H87" i="21"/>
  <c r="J87" i="21"/>
  <c r="I87" i="21"/>
  <c r="H91" i="21"/>
  <c r="J91" i="21"/>
  <c r="I91" i="21"/>
  <c r="H96" i="21"/>
  <c r="J96" i="21"/>
  <c r="I96" i="21"/>
  <c r="C106" i="21"/>
  <c r="H100" i="21"/>
  <c r="J100" i="21"/>
  <c r="I100" i="21"/>
  <c r="H104" i="21"/>
  <c r="J104" i="21"/>
  <c r="I104" i="21"/>
  <c r="H109" i="21"/>
  <c r="J109" i="21"/>
  <c r="I109" i="21"/>
  <c r="D162" i="21"/>
  <c r="N19" i="22"/>
  <c r="M19" i="22"/>
  <c r="L19" i="22"/>
  <c r="K19" i="22"/>
  <c r="J19" i="22"/>
  <c r="D91" i="22"/>
  <c r="J96" i="22"/>
  <c r="N96" i="22"/>
  <c r="M96" i="22"/>
  <c r="L96" i="22"/>
  <c r="K96" i="22"/>
  <c r="D133" i="22"/>
  <c r="N10" i="22"/>
  <c r="M10" i="22"/>
  <c r="L10" i="22"/>
  <c r="K10" i="22"/>
  <c r="J10" i="22"/>
  <c r="D21" i="22"/>
  <c r="Z13" i="22"/>
  <c r="X13" i="22"/>
  <c r="N18" i="22"/>
  <c r="M18" i="22"/>
  <c r="L18" i="22"/>
  <c r="K18" i="22"/>
  <c r="J18" i="22"/>
  <c r="N24" i="22"/>
  <c r="M24" i="22"/>
  <c r="L24" i="22"/>
  <c r="K24" i="22"/>
  <c r="J24" i="22"/>
  <c r="N26" i="22"/>
  <c r="M26" i="22"/>
  <c r="L26" i="22"/>
  <c r="K26" i="22"/>
  <c r="J26" i="22"/>
  <c r="E35" i="22"/>
  <c r="N28" i="22"/>
  <c r="M28" i="22"/>
  <c r="L28" i="22"/>
  <c r="K28" i="22"/>
  <c r="J28" i="22"/>
  <c r="N30" i="22"/>
  <c r="M30" i="22"/>
  <c r="L30" i="22"/>
  <c r="K30" i="22"/>
  <c r="J30" i="22"/>
  <c r="N32" i="22"/>
  <c r="M32" i="22"/>
  <c r="L32" i="22"/>
  <c r="K32" i="22"/>
  <c r="J32" i="22"/>
  <c r="N34" i="22"/>
  <c r="M34" i="22"/>
  <c r="L34" i="22"/>
  <c r="K34" i="22"/>
  <c r="J34" i="22"/>
  <c r="N37" i="22"/>
  <c r="M37" i="22"/>
  <c r="L37" i="22"/>
  <c r="K37" i="22"/>
  <c r="J37" i="22"/>
  <c r="N39" i="22"/>
  <c r="M39" i="22"/>
  <c r="L39" i="22"/>
  <c r="K39" i="22"/>
  <c r="J39" i="22"/>
  <c r="N41" i="22"/>
  <c r="M41" i="22"/>
  <c r="L41" i="22"/>
  <c r="K41" i="22"/>
  <c r="J41" i="22"/>
  <c r="I49" i="22"/>
  <c r="N43" i="22"/>
  <c r="M43" i="22"/>
  <c r="L43" i="22"/>
  <c r="K43" i="22"/>
  <c r="J43" i="22"/>
  <c r="N45" i="22"/>
  <c r="M45" i="22"/>
  <c r="L45" i="22"/>
  <c r="K45" i="22"/>
  <c r="J45" i="22"/>
  <c r="N47" i="22"/>
  <c r="M47" i="22"/>
  <c r="L47" i="22"/>
  <c r="K47" i="22"/>
  <c r="J47" i="22"/>
  <c r="N52" i="22"/>
  <c r="M52" i="22"/>
  <c r="L52" i="22"/>
  <c r="K52" i="22"/>
  <c r="J52" i="22"/>
  <c r="N54" i="22"/>
  <c r="M54" i="22"/>
  <c r="L54" i="22"/>
  <c r="K54" i="22"/>
  <c r="J54" i="22"/>
  <c r="E63" i="22"/>
  <c r="N56" i="22"/>
  <c r="M56" i="22"/>
  <c r="L56" i="22"/>
  <c r="K56" i="22"/>
  <c r="J56" i="22"/>
  <c r="N58" i="22"/>
  <c r="M58" i="22"/>
  <c r="L58" i="22"/>
  <c r="K58" i="22"/>
  <c r="J58" i="22"/>
  <c r="N68" i="22"/>
  <c r="M68" i="22"/>
  <c r="L68" i="22"/>
  <c r="K68" i="22"/>
  <c r="J68" i="22"/>
  <c r="F77" i="22"/>
  <c r="J71" i="22"/>
  <c r="N71" i="22"/>
  <c r="M71" i="22"/>
  <c r="L71" i="22"/>
  <c r="K71" i="22"/>
  <c r="E91" i="22"/>
  <c r="N85" i="22"/>
  <c r="M85" i="22"/>
  <c r="L85" i="22"/>
  <c r="K85" i="22"/>
  <c r="J85" i="22"/>
  <c r="J88" i="22"/>
  <c r="N88" i="22"/>
  <c r="M88" i="22"/>
  <c r="L88" i="22"/>
  <c r="K88" i="22"/>
  <c r="N97" i="22"/>
  <c r="J97" i="22"/>
  <c r="I105" i="22"/>
  <c r="M97" i="22"/>
  <c r="L97" i="22"/>
  <c r="K97" i="22"/>
  <c r="D119" i="22"/>
  <c r="G133" i="22"/>
  <c r="J18" i="24"/>
  <c r="J37" i="24"/>
  <c r="L65" i="24"/>
  <c r="H80" i="24"/>
  <c r="L100" i="24"/>
  <c r="F142" i="24"/>
  <c r="C120" i="21"/>
  <c r="C134" i="21"/>
  <c r="C148" i="21"/>
  <c r="C162" i="21"/>
  <c r="N9" i="22"/>
  <c r="M9" i="22"/>
  <c r="L9" i="22"/>
  <c r="K9" i="22"/>
  <c r="J9" i="22"/>
  <c r="E21" i="22"/>
  <c r="N17" i="22"/>
  <c r="M17" i="22"/>
  <c r="L17" i="22"/>
  <c r="K17" i="22"/>
  <c r="J17" i="22"/>
  <c r="F35" i="22"/>
  <c r="F63" i="22"/>
  <c r="N61" i="22"/>
  <c r="M61" i="22"/>
  <c r="L61" i="22"/>
  <c r="K61" i="22"/>
  <c r="J61" i="22"/>
  <c r="J65" i="22"/>
  <c r="N65" i="22"/>
  <c r="M65" i="22"/>
  <c r="L65" i="22"/>
  <c r="K65" i="22"/>
  <c r="G77" i="22"/>
  <c r="N79" i="22"/>
  <c r="M79" i="22"/>
  <c r="L79" i="22"/>
  <c r="K79" i="22"/>
  <c r="J79" i="22"/>
  <c r="J82" i="22"/>
  <c r="N82" i="22"/>
  <c r="M82" i="22"/>
  <c r="L82" i="22"/>
  <c r="K82" i="22"/>
  <c r="G91" i="22"/>
  <c r="J98" i="22"/>
  <c r="N98" i="22"/>
  <c r="M98" i="22"/>
  <c r="L98" i="22"/>
  <c r="K98" i="22"/>
  <c r="E119" i="22"/>
  <c r="F17" i="24"/>
  <c r="J11" i="24"/>
  <c r="F33" i="24"/>
  <c r="F109" i="24"/>
  <c r="F106" i="24"/>
  <c r="J131" i="24"/>
  <c r="L152" i="24"/>
  <c r="F21" i="22"/>
  <c r="M16" i="22"/>
  <c r="L16" i="22"/>
  <c r="K16" i="22"/>
  <c r="J16" i="22"/>
  <c r="N16" i="22"/>
  <c r="G35" i="22"/>
  <c r="C49" i="22"/>
  <c r="G63" i="22"/>
  <c r="H77" i="22"/>
  <c r="N72" i="22"/>
  <c r="M72" i="22"/>
  <c r="L72" i="22"/>
  <c r="K72" i="22"/>
  <c r="J72" i="22"/>
  <c r="J75" i="22"/>
  <c r="N75" i="22"/>
  <c r="M75" i="22"/>
  <c r="L75" i="22"/>
  <c r="K75" i="22"/>
  <c r="H91" i="22"/>
  <c r="N89" i="22"/>
  <c r="M89" i="22"/>
  <c r="L89" i="22"/>
  <c r="K89" i="22"/>
  <c r="J89" i="22"/>
  <c r="J93" i="22"/>
  <c r="N93" i="22"/>
  <c r="M93" i="22"/>
  <c r="L93" i="22"/>
  <c r="K93" i="22"/>
  <c r="N99" i="22"/>
  <c r="J99" i="22"/>
  <c r="M99" i="22"/>
  <c r="L99" i="22"/>
  <c r="K99" i="22"/>
  <c r="G119" i="22"/>
  <c r="F14" i="24"/>
  <c r="L16" i="24"/>
  <c r="L43" i="24"/>
  <c r="H85" i="24"/>
  <c r="L122" i="24"/>
  <c r="F164" i="24"/>
  <c r="E134" i="21"/>
  <c r="E148" i="21"/>
  <c r="E162" i="21"/>
  <c r="G21" i="22"/>
  <c r="L15" i="22"/>
  <c r="K15" i="22"/>
  <c r="J15" i="22"/>
  <c r="N15" i="22"/>
  <c r="M15" i="22"/>
  <c r="H35" i="22"/>
  <c r="D49" i="22"/>
  <c r="H63" i="22"/>
  <c r="N66" i="22"/>
  <c r="L66" i="22"/>
  <c r="K66" i="22"/>
  <c r="J66" i="22"/>
  <c r="M66" i="22"/>
  <c r="J69" i="22"/>
  <c r="M69" i="22"/>
  <c r="L69" i="22"/>
  <c r="K69" i="22"/>
  <c r="N69" i="22"/>
  <c r="I77" i="22"/>
  <c r="N83" i="22"/>
  <c r="L83" i="22"/>
  <c r="K83" i="22"/>
  <c r="J83" i="22"/>
  <c r="I91" i="22"/>
  <c r="M83" i="22"/>
  <c r="J86" i="22"/>
  <c r="M86" i="22"/>
  <c r="L86" i="22"/>
  <c r="K86" i="22"/>
  <c r="N86" i="22"/>
  <c r="C105" i="22"/>
  <c r="J100" i="22"/>
  <c r="N100" i="22"/>
  <c r="M100" i="22"/>
  <c r="L100" i="22"/>
  <c r="K100" i="22"/>
  <c r="H119" i="22"/>
  <c r="N112" i="22"/>
  <c r="M112" i="22"/>
  <c r="J112" i="22"/>
  <c r="L112" i="22"/>
  <c r="K112" i="22"/>
  <c r="L9" i="24"/>
  <c r="J19" i="24"/>
  <c r="J102" i="24"/>
  <c r="F131" i="24"/>
  <c r="F128" i="24"/>
  <c r="J153" i="24"/>
  <c r="F148" i="21"/>
  <c r="F162" i="21"/>
  <c r="H21" i="22"/>
  <c r="K14" i="22"/>
  <c r="J14" i="22"/>
  <c r="N14" i="22"/>
  <c r="M14" i="22"/>
  <c r="L14" i="22"/>
  <c r="K23" i="22"/>
  <c r="J23" i="22"/>
  <c r="N23" i="22"/>
  <c r="M23" i="22"/>
  <c r="L23" i="22"/>
  <c r="K25" i="22"/>
  <c r="J25" i="22"/>
  <c r="N25" i="22"/>
  <c r="M25" i="22"/>
  <c r="L25" i="22"/>
  <c r="K27" i="22"/>
  <c r="J27" i="22"/>
  <c r="I35" i="22"/>
  <c r="N27" i="22"/>
  <c r="M27" i="22"/>
  <c r="L27" i="22"/>
  <c r="K29" i="22"/>
  <c r="J29" i="22"/>
  <c r="N29" i="22"/>
  <c r="M29" i="22"/>
  <c r="L29" i="22"/>
  <c r="K31" i="22"/>
  <c r="J31" i="22"/>
  <c r="N31" i="22"/>
  <c r="M31" i="22"/>
  <c r="L31" i="22"/>
  <c r="K33" i="22"/>
  <c r="J33" i="22"/>
  <c r="N33" i="22"/>
  <c r="M33" i="22"/>
  <c r="L33" i="22"/>
  <c r="K38" i="22"/>
  <c r="J38" i="22"/>
  <c r="N38" i="22"/>
  <c r="M38" i="22"/>
  <c r="L38" i="22"/>
  <c r="K40" i="22"/>
  <c r="J40" i="22"/>
  <c r="N40" i="22"/>
  <c r="M40" i="22"/>
  <c r="L40" i="22"/>
  <c r="E49" i="22"/>
  <c r="K42" i="22"/>
  <c r="J42" i="22"/>
  <c r="N42" i="22"/>
  <c r="M42" i="22"/>
  <c r="L42" i="22"/>
  <c r="K44" i="22"/>
  <c r="J44" i="22"/>
  <c r="N44" i="22"/>
  <c r="M44" i="22"/>
  <c r="L44" i="22"/>
  <c r="K46" i="22"/>
  <c r="J46" i="22"/>
  <c r="N46" i="22"/>
  <c r="M46" i="22"/>
  <c r="L46" i="22"/>
  <c r="K48" i="22"/>
  <c r="J48" i="22"/>
  <c r="N48" i="22"/>
  <c r="M48" i="22"/>
  <c r="L48" i="22"/>
  <c r="K51" i="22"/>
  <c r="J51" i="22"/>
  <c r="N51" i="22"/>
  <c r="M51" i="22"/>
  <c r="L51" i="22"/>
  <c r="K53" i="22"/>
  <c r="J53" i="22"/>
  <c r="N53" i="22"/>
  <c r="M53" i="22"/>
  <c r="L53" i="22"/>
  <c r="I63" i="22"/>
  <c r="K55" i="22"/>
  <c r="J55" i="22"/>
  <c r="N55" i="22"/>
  <c r="M55" i="22"/>
  <c r="L55" i="22"/>
  <c r="K57" i="22"/>
  <c r="J57" i="22"/>
  <c r="N57" i="22"/>
  <c r="M57" i="22"/>
  <c r="L57" i="22"/>
  <c r="N59" i="22"/>
  <c r="K59" i="22"/>
  <c r="J59" i="22"/>
  <c r="M59" i="22"/>
  <c r="L59" i="22"/>
  <c r="J62" i="22"/>
  <c r="L62" i="22"/>
  <c r="K62" i="22"/>
  <c r="N62" i="22"/>
  <c r="M62" i="22"/>
  <c r="N76" i="22"/>
  <c r="K76" i="22"/>
  <c r="J76" i="22"/>
  <c r="M76" i="22"/>
  <c r="L76" i="22"/>
  <c r="J80" i="22"/>
  <c r="L80" i="22"/>
  <c r="K80" i="22"/>
  <c r="N80" i="22"/>
  <c r="M80" i="22"/>
  <c r="N94" i="22"/>
  <c r="K94" i="22"/>
  <c r="J94" i="22"/>
  <c r="M94" i="22"/>
  <c r="L94" i="22"/>
  <c r="D105" i="22"/>
  <c r="N101" i="22"/>
  <c r="J101" i="22"/>
  <c r="L101" i="22"/>
  <c r="K101" i="22"/>
  <c r="M101" i="22"/>
  <c r="N110" i="22"/>
  <c r="M110" i="22"/>
  <c r="J110" i="22"/>
  <c r="L110" i="22"/>
  <c r="K110" i="22"/>
  <c r="F98" i="24"/>
  <c r="L144" i="24"/>
  <c r="J12" i="25"/>
  <c r="H116" i="21"/>
  <c r="J116" i="21"/>
  <c r="I116" i="21"/>
  <c r="H117" i="21"/>
  <c r="J117" i="21"/>
  <c r="I117" i="21"/>
  <c r="H118" i="21"/>
  <c r="J118" i="21"/>
  <c r="I118" i="21"/>
  <c r="H119" i="21"/>
  <c r="J119" i="21"/>
  <c r="I119" i="21"/>
  <c r="H122" i="21"/>
  <c r="J122" i="21"/>
  <c r="I122" i="21"/>
  <c r="H123" i="21"/>
  <c r="J123" i="21"/>
  <c r="I123" i="21"/>
  <c r="H124" i="21"/>
  <c r="J124" i="21"/>
  <c r="I124" i="21"/>
  <c r="H125" i="21"/>
  <c r="J125" i="21"/>
  <c r="I125" i="21"/>
  <c r="H126" i="21"/>
  <c r="G134" i="21"/>
  <c r="J126" i="21"/>
  <c r="I126" i="21"/>
  <c r="H127" i="21"/>
  <c r="J127" i="21"/>
  <c r="I127" i="21"/>
  <c r="H128" i="21"/>
  <c r="J128" i="21"/>
  <c r="I128" i="21"/>
  <c r="H129" i="21"/>
  <c r="J129" i="21"/>
  <c r="I129" i="21"/>
  <c r="H130" i="21"/>
  <c r="J130" i="21"/>
  <c r="I130" i="21"/>
  <c r="H131" i="21"/>
  <c r="J131" i="21"/>
  <c r="I131" i="21"/>
  <c r="H132" i="21"/>
  <c r="J132" i="21"/>
  <c r="I132" i="21"/>
  <c r="H133" i="21"/>
  <c r="J133" i="21"/>
  <c r="I133" i="21"/>
  <c r="H136" i="21"/>
  <c r="J136" i="21"/>
  <c r="I136" i="21"/>
  <c r="H137" i="21"/>
  <c r="J137" i="21"/>
  <c r="I137" i="21"/>
  <c r="H138" i="21"/>
  <c r="J138" i="21"/>
  <c r="I138" i="21"/>
  <c r="H139" i="21"/>
  <c r="J139" i="21"/>
  <c r="I139" i="21"/>
  <c r="H140" i="21"/>
  <c r="G148" i="21"/>
  <c r="J140" i="21"/>
  <c r="I140" i="21"/>
  <c r="H141" i="21"/>
  <c r="J141" i="21"/>
  <c r="I141" i="21"/>
  <c r="H142" i="21"/>
  <c r="J142" i="21"/>
  <c r="I142" i="21"/>
  <c r="H143" i="21"/>
  <c r="J143" i="21"/>
  <c r="I143" i="21"/>
  <c r="H144" i="21"/>
  <c r="J144" i="21"/>
  <c r="I144" i="21"/>
  <c r="H145" i="21"/>
  <c r="J145" i="21"/>
  <c r="I145" i="21"/>
  <c r="H146" i="21"/>
  <c r="J146" i="21"/>
  <c r="I146" i="21"/>
  <c r="H147" i="21"/>
  <c r="J147" i="21"/>
  <c r="I147" i="21"/>
  <c r="H150" i="21"/>
  <c r="J150" i="21"/>
  <c r="I150" i="21"/>
  <c r="H151" i="21"/>
  <c r="J151" i="21"/>
  <c r="I151" i="21"/>
  <c r="H152" i="21"/>
  <c r="J152" i="21"/>
  <c r="I152" i="21"/>
  <c r="H153" i="21"/>
  <c r="J153" i="21"/>
  <c r="I153" i="21"/>
  <c r="H154" i="21"/>
  <c r="G162" i="21"/>
  <c r="J154" i="21"/>
  <c r="I154" i="21"/>
  <c r="H155" i="21"/>
  <c r="J155" i="21"/>
  <c r="I155" i="21"/>
  <c r="H156" i="21"/>
  <c r="J156" i="21"/>
  <c r="I156" i="21"/>
  <c r="H157" i="21"/>
  <c r="J157" i="21"/>
  <c r="I157" i="21"/>
  <c r="H158" i="21"/>
  <c r="J158" i="21"/>
  <c r="I158" i="21"/>
  <c r="H159" i="21"/>
  <c r="J159" i="21"/>
  <c r="I159" i="21"/>
  <c r="H160" i="21"/>
  <c r="J160" i="21"/>
  <c r="I160" i="21"/>
  <c r="H161" i="21"/>
  <c r="J161" i="21"/>
  <c r="I161" i="21"/>
  <c r="J13" i="22"/>
  <c r="I21" i="22"/>
  <c r="N13" i="22"/>
  <c r="M13" i="22"/>
  <c r="L13" i="22"/>
  <c r="K13" i="22"/>
  <c r="F49" i="22"/>
  <c r="C77" i="22"/>
  <c r="N70" i="22"/>
  <c r="J70" i="22"/>
  <c r="M70" i="22"/>
  <c r="L70" i="22"/>
  <c r="K70" i="22"/>
  <c r="J73" i="22"/>
  <c r="K73" i="22"/>
  <c r="N73" i="22"/>
  <c r="M73" i="22"/>
  <c r="L73" i="22"/>
  <c r="N87" i="22"/>
  <c r="J87" i="22"/>
  <c r="M87" i="22"/>
  <c r="L87" i="22"/>
  <c r="K87" i="22"/>
  <c r="J90" i="22"/>
  <c r="K90" i="22"/>
  <c r="N90" i="22"/>
  <c r="M90" i="22"/>
  <c r="L90" i="22"/>
  <c r="E105" i="22"/>
  <c r="J102" i="22"/>
  <c r="N102" i="22"/>
  <c r="K102" i="22"/>
  <c r="M102" i="22"/>
  <c r="L102" i="22"/>
  <c r="N108" i="22"/>
  <c r="M108" i="22"/>
  <c r="J108" i="22"/>
  <c r="K108" i="22"/>
  <c r="L108" i="22"/>
  <c r="D161" i="22"/>
  <c r="F15" i="24"/>
  <c r="L17" i="24"/>
  <c r="L35" i="24"/>
  <c r="F63" i="24"/>
  <c r="L108" i="24"/>
  <c r="J124" i="24"/>
  <c r="F153" i="24"/>
  <c r="F150" i="24"/>
  <c r="J98" i="26"/>
  <c r="I98" i="26"/>
  <c r="M98" i="26"/>
  <c r="L98" i="26"/>
  <c r="K98" i="26"/>
  <c r="N12" i="22"/>
  <c r="M12" i="22"/>
  <c r="L12" i="22"/>
  <c r="K12" i="22"/>
  <c r="J12" i="22"/>
  <c r="N20" i="22"/>
  <c r="M20" i="22"/>
  <c r="L20" i="22"/>
  <c r="K20" i="22"/>
  <c r="J20" i="22"/>
  <c r="C35" i="22"/>
  <c r="G49" i="22"/>
  <c r="C63" i="22"/>
  <c r="J67" i="22"/>
  <c r="N67" i="22"/>
  <c r="M67" i="22"/>
  <c r="L67" i="22"/>
  <c r="K67" i="22"/>
  <c r="D77" i="22"/>
  <c r="N81" i="22"/>
  <c r="M81" i="22"/>
  <c r="L81" i="22"/>
  <c r="K81" i="22"/>
  <c r="J81" i="22"/>
  <c r="C91" i="22"/>
  <c r="J84" i="22"/>
  <c r="N84" i="22"/>
  <c r="M84" i="22"/>
  <c r="L84" i="22"/>
  <c r="K84" i="22"/>
  <c r="N95" i="22"/>
  <c r="J95" i="22"/>
  <c r="M95" i="22"/>
  <c r="L95" i="22"/>
  <c r="K95" i="22"/>
  <c r="G105" i="22"/>
  <c r="N103" i="22"/>
  <c r="J103" i="22"/>
  <c r="M103" i="22"/>
  <c r="L103" i="22"/>
  <c r="K103" i="22"/>
  <c r="C147" i="22"/>
  <c r="G161" i="22"/>
  <c r="J10" i="24"/>
  <c r="F120" i="24"/>
  <c r="L166" i="24"/>
  <c r="M39" i="26"/>
  <c r="L39" i="26"/>
  <c r="K39" i="26"/>
  <c r="J39" i="26"/>
  <c r="I39" i="26"/>
  <c r="H133" i="22"/>
  <c r="D147" i="22"/>
  <c r="H161" i="22"/>
  <c r="L13" i="24"/>
  <c r="J15" i="24"/>
  <c r="H17" i="24"/>
  <c r="L21" i="24"/>
  <c r="L32" i="24"/>
  <c r="J34" i="24"/>
  <c r="L40" i="24"/>
  <c r="J42" i="24"/>
  <c r="F57" i="24"/>
  <c r="L97" i="24"/>
  <c r="J99" i="24"/>
  <c r="L105" i="24"/>
  <c r="J107" i="24"/>
  <c r="H109" i="24"/>
  <c r="L119" i="24"/>
  <c r="J121" i="24"/>
  <c r="L127" i="24"/>
  <c r="J129" i="24"/>
  <c r="H131" i="24"/>
  <c r="L141" i="24"/>
  <c r="J143" i="24"/>
  <c r="L149" i="24"/>
  <c r="J151" i="24"/>
  <c r="H153" i="24"/>
  <c r="L163" i="24"/>
  <c r="J165" i="24"/>
  <c r="H15" i="25"/>
  <c r="J31" i="25"/>
  <c r="L37" i="25"/>
  <c r="L83" i="25"/>
  <c r="E48" i="26"/>
  <c r="M65" i="26"/>
  <c r="L65" i="26"/>
  <c r="K65" i="26"/>
  <c r="J65" i="26"/>
  <c r="I65" i="26"/>
  <c r="N114" i="22"/>
  <c r="M114" i="22"/>
  <c r="J114" i="22"/>
  <c r="L114" i="22"/>
  <c r="K114" i="22"/>
  <c r="N116" i="22"/>
  <c r="M116" i="22"/>
  <c r="J116" i="22"/>
  <c r="L116" i="22"/>
  <c r="K116" i="22"/>
  <c r="N118" i="22"/>
  <c r="M118" i="22"/>
  <c r="J118" i="22"/>
  <c r="L118" i="22"/>
  <c r="K118" i="22"/>
  <c r="N121" i="22"/>
  <c r="M121" i="22"/>
  <c r="J121" i="22"/>
  <c r="L121" i="22"/>
  <c r="K121" i="22"/>
  <c r="N123" i="22"/>
  <c r="M123" i="22"/>
  <c r="J123" i="22"/>
  <c r="L123" i="22"/>
  <c r="K123" i="22"/>
  <c r="N125" i="22"/>
  <c r="M125" i="22"/>
  <c r="K125" i="22"/>
  <c r="J125" i="22"/>
  <c r="I133" i="22"/>
  <c r="L125" i="22"/>
  <c r="N127" i="22"/>
  <c r="M127" i="22"/>
  <c r="K127" i="22"/>
  <c r="J127" i="22"/>
  <c r="L127" i="22"/>
  <c r="N129" i="22"/>
  <c r="M129" i="22"/>
  <c r="K129" i="22"/>
  <c r="J129" i="22"/>
  <c r="L129" i="22"/>
  <c r="N131" i="22"/>
  <c r="M131" i="22"/>
  <c r="K131" i="22"/>
  <c r="J131" i="22"/>
  <c r="L131" i="22"/>
  <c r="N136" i="22"/>
  <c r="M136" i="22"/>
  <c r="K136" i="22"/>
  <c r="J136" i="22"/>
  <c r="L136" i="22"/>
  <c r="N138" i="22"/>
  <c r="M138" i="22"/>
  <c r="K138" i="22"/>
  <c r="J138" i="22"/>
  <c r="L138" i="22"/>
  <c r="E147" i="22"/>
  <c r="N140" i="22"/>
  <c r="M140" i="22"/>
  <c r="K140" i="22"/>
  <c r="J140" i="22"/>
  <c r="L140" i="22"/>
  <c r="N142" i="22"/>
  <c r="M142" i="22"/>
  <c r="K142" i="22"/>
  <c r="J142" i="22"/>
  <c r="L142" i="22"/>
  <c r="N144" i="22"/>
  <c r="M144" i="22"/>
  <c r="K144" i="22"/>
  <c r="J144" i="22"/>
  <c r="L144" i="22"/>
  <c r="N146" i="22"/>
  <c r="M146" i="22"/>
  <c r="K146" i="22"/>
  <c r="J146" i="22"/>
  <c r="L146" i="22"/>
  <c r="N149" i="22"/>
  <c r="M149" i="22"/>
  <c r="K149" i="22"/>
  <c r="J149" i="22"/>
  <c r="L149" i="22"/>
  <c r="N151" i="22"/>
  <c r="M151" i="22"/>
  <c r="K151" i="22"/>
  <c r="J151" i="22"/>
  <c r="L151" i="22"/>
  <c r="N153" i="22"/>
  <c r="M153" i="22"/>
  <c r="K153" i="22"/>
  <c r="J153" i="22"/>
  <c r="I161" i="22"/>
  <c r="L153" i="22"/>
  <c r="N155" i="22"/>
  <c r="M155" i="22"/>
  <c r="K155" i="22"/>
  <c r="J155" i="22"/>
  <c r="L155" i="22"/>
  <c r="N157" i="22"/>
  <c r="M157" i="22"/>
  <c r="K157" i="22"/>
  <c r="J157" i="22"/>
  <c r="L157" i="22"/>
  <c r="N159" i="22"/>
  <c r="M159" i="22"/>
  <c r="K159" i="22"/>
  <c r="J159" i="22"/>
  <c r="L159" i="22"/>
  <c r="L10" i="24"/>
  <c r="J12" i="24"/>
  <c r="H14" i="24"/>
  <c r="L18" i="24"/>
  <c r="J20" i="24"/>
  <c r="J31" i="24"/>
  <c r="H33" i="24"/>
  <c r="L37" i="24"/>
  <c r="J39" i="24"/>
  <c r="F81" i="24"/>
  <c r="H98" i="24"/>
  <c r="L102" i="24"/>
  <c r="J104" i="24"/>
  <c r="H106" i="24"/>
  <c r="H120" i="24"/>
  <c r="L124" i="24"/>
  <c r="J126" i="24"/>
  <c r="H128" i="24"/>
  <c r="H142" i="24"/>
  <c r="L146" i="24"/>
  <c r="J148" i="24"/>
  <c r="H150" i="24"/>
  <c r="H164" i="24"/>
  <c r="L168" i="24"/>
  <c r="J170" i="24"/>
  <c r="J196" i="24"/>
  <c r="L10" i="25"/>
  <c r="J20" i="25"/>
  <c r="H34" i="25"/>
  <c r="L56" i="25"/>
  <c r="H79" i="25"/>
  <c r="H106" i="25"/>
  <c r="M22" i="26"/>
  <c r="L22" i="26"/>
  <c r="K22" i="26"/>
  <c r="J22" i="26"/>
  <c r="I22" i="26"/>
  <c r="F91" i="22"/>
  <c r="F119" i="22"/>
  <c r="F147" i="22"/>
  <c r="J9" i="24"/>
  <c r="L15" i="24"/>
  <c r="J17" i="24"/>
  <c r="L34" i="24"/>
  <c r="J36" i="24"/>
  <c r="L42" i="24"/>
  <c r="L99" i="24"/>
  <c r="J101" i="24"/>
  <c r="L107" i="24"/>
  <c r="J109" i="24"/>
  <c r="J13" i="25"/>
  <c r="M47" i="26"/>
  <c r="L47" i="26"/>
  <c r="K47" i="26"/>
  <c r="J47" i="26"/>
  <c r="I47" i="26"/>
  <c r="F62" i="26"/>
  <c r="C133" i="22"/>
  <c r="G147" i="22"/>
  <c r="C161" i="22"/>
  <c r="L12" i="24"/>
  <c r="J14" i="24"/>
  <c r="L20" i="24"/>
  <c r="L31" i="24"/>
  <c r="J33" i="24"/>
  <c r="L39" i="24"/>
  <c r="J41" i="24"/>
  <c r="F56" i="24"/>
  <c r="J98" i="24"/>
  <c r="L104" i="24"/>
  <c r="J106" i="24"/>
  <c r="J120" i="24"/>
  <c r="L126" i="24"/>
  <c r="J128" i="24"/>
  <c r="J142" i="24"/>
  <c r="L148" i="24"/>
  <c r="J150" i="24"/>
  <c r="J164" i="24"/>
  <c r="L170" i="24"/>
  <c r="H266" i="24"/>
  <c r="F16" i="25"/>
  <c r="L18" i="25"/>
  <c r="L105" i="25"/>
  <c r="J32" i="25"/>
  <c r="J39" i="25"/>
  <c r="L75" i="25"/>
  <c r="J85" i="25"/>
  <c r="L102" i="25"/>
  <c r="M73" i="26"/>
  <c r="L73" i="26"/>
  <c r="K73" i="26"/>
  <c r="J73" i="26"/>
  <c r="I73" i="26"/>
  <c r="L36" i="24"/>
  <c r="J38" i="24"/>
  <c r="L101" i="24"/>
  <c r="J103" i="24"/>
  <c r="L109" i="24"/>
  <c r="L131" i="24"/>
  <c r="L153" i="24"/>
  <c r="F175" i="24"/>
  <c r="H240" i="24"/>
  <c r="F9" i="25"/>
  <c r="L11" i="25"/>
  <c r="J21" i="25"/>
  <c r="J58" i="25"/>
  <c r="H98" i="25"/>
  <c r="C20" i="26"/>
  <c r="M30" i="26"/>
  <c r="L30" i="26"/>
  <c r="K30" i="26"/>
  <c r="J30" i="26"/>
  <c r="I30" i="26"/>
  <c r="G76" i="26"/>
  <c r="M159" i="26"/>
  <c r="L159" i="26"/>
  <c r="K159" i="26"/>
  <c r="J159" i="26"/>
  <c r="I159" i="26"/>
  <c r="J104" i="22"/>
  <c r="N104" i="22"/>
  <c r="M104" i="22"/>
  <c r="L104" i="22"/>
  <c r="K104" i="22"/>
  <c r="J107" i="22"/>
  <c r="N107" i="22"/>
  <c r="K107" i="22"/>
  <c r="M107" i="22"/>
  <c r="L107" i="22"/>
  <c r="J109" i="22"/>
  <c r="N109" i="22"/>
  <c r="L109" i="22"/>
  <c r="K109" i="22"/>
  <c r="M109" i="22"/>
  <c r="J111" i="22"/>
  <c r="I119" i="22"/>
  <c r="N111" i="22"/>
  <c r="M111" i="22"/>
  <c r="L111" i="22"/>
  <c r="K111" i="22"/>
  <c r="J113" i="22"/>
  <c r="N113" i="22"/>
  <c r="M113" i="22"/>
  <c r="L113" i="22"/>
  <c r="K113" i="22"/>
  <c r="J115" i="22"/>
  <c r="N115" i="22"/>
  <c r="M115" i="22"/>
  <c r="K115" i="22"/>
  <c r="L115" i="22"/>
  <c r="J117" i="22"/>
  <c r="N117" i="22"/>
  <c r="M117" i="22"/>
  <c r="L117" i="22"/>
  <c r="K117" i="22"/>
  <c r="J122" i="22"/>
  <c r="N122" i="22"/>
  <c r="M122" i="22"/>
  <c r="L122" i="22"/>
  <c r="K122" i="22"/>
  <c r="J124" i="22"/>
  <c r="N124" i="22"/>
  <c r="M124" i="22"/>
  <c r="L124" i="22"/>
  <c r="K124" i="22"/>
  <c r="E133" i="22"/>
  <c r="J126" i="22"/>
  <c r="N126" i="22"/>
  <c r="M126" i="22"/>
  <c r="L126" i="22"/>
  <c r="K126" i="22"/>
  <c r="J128" i="22"/>
  <c r="N128" i="22"/>
  <c r="M128" i="22"/>
  <c r="L128" i="22"/>
  <c r="K128" i="22"/>
  <c r="J130" i="22"/>
  <c r="N130" i="22"/>
  <c r="M130" i="22"/>
  <c r="L130" i="22"/>
  <c r="K130" i="22"/>
  <c r="J132" i="22"/>
  <c r="N132" i="22"/>
  <c r="M132" i="22"/>
  <c r="L132" i="22"/>
  <c r="K132" i="22"/>
  <c r="J135" i="22"/>
  <c r="N135" i="22"/>
  <c r="M135" i="22"/>
  <c r="L135" i="22"/>
  <c r="K135" i="22"/>
  <c r="J137" i="22"/>
  <c r="N137" i="22"/>
  <c r="M137" i="22"/>
  <c r="L137" i="22"/>
  <c r="K137" i="22"/>
  <c r="J139" i="22"/>
  <c r="I147" i="22"/>
  <c r="N139" i="22"/>
  <c r="M139" i="22"/>
  <c r="L139" i="22"/>
  <c r="K139" i="22"/>
  <c r="J141" i="22"/>
  <c r="N141" i="22"/>
  <c r="M141" i="22"/>
  <c r="L141" i="22"/>
  <c r="K141" i="22"/>
  <c r="J143" i="22"/>
  <c r="N143" i="22"/>
  <c r="M143" i="22"/>
  <c r="L143" i="22"/>
  <c r="K143" i="22"/>
  <c r="J145" i="22"/>
  <c r="N145" i="22"/>
  <c r="M145" i="22"/>
  <c r="L145" i="22"/>
  <c r="K145" i="22"/>
  <c r="J150" i="22"/>
  <c r="N150" i="22"/>
  <c r="M150" i="22"/>
  <c r="L150" i="22"/>
  <c r="K150" i="22"/>
  <c r="J152" i="22"/>
  <c r="N152" i="22"/>
  <c r="M152" i="22"/>
  <c r="L152" i="22"/>
  <c r="K152" i="22"/>
  <c r="E161" i="22"/>
  <c r="J154" i="22"/>
  <c r="N154" i="22"/>
  <c r="M154" i="22"/>
  <c r="L154" i="22"/>
  <c r="K154" i="22"/>
  <c r="J156" i="22"/>
  <c r="N156" i="22"/>
  <c r="M156" i="22"/>
  <c r="L156" i="22"/>
  <c r="K156" i="22"/>
  <c r="J158" i="22"/>
  <c r="N158" i="22"/>
  <c r="M158" i="22"/>
  <c r="L158" i="22"/>
  <c r="K158" i="22"/>
  <c r="J160" i="22"/>
  <c r="N160" i="22"/>
  <c r="M160" i="22"/>
  <c r="L160" i="22"/>
  <c r="K160" i="22"/>
  <c r="L14" i="24"/>
  <c r="J16" i="24"/>
  <c r="L33" i="24"/>
  <c r="J35" i="24"/>
  <c r="L41" i="24"/>
  <c r="J43" i="24"/>
  <c r="L98" i="24"/>
  <c r="J100" i="24"/>
  <c r="L106" i="24"/>
  <c r="J108" i="24"/>
  <c r="L120" i="24"/>
  <c r="J122" i="24"/>
  <c r="L128" i="24"/>
  <c r="J130" i="24"/>
  <c r="L142" i="24"/>
  <c r="J144" i="24"/>
  <c r="L150" i="24"/>
  <c r="J152" i="24"/>
  <c r="L164" i="24"/>
  <c r="J166" i="24"/>
  <c r="H14" i="25"/>
  <c r="M56" i="26"/>
  <c r="L56" i="26"/>
  <c r="K56" i="26"/>
  <c r="J56" i="26"/>
  <c r="I56" i="26"/>
  <c r="M67" i="27"/>
  <c r="K67" i="27"/>
  <c r="J67" i="27"/>
  <c r="I67" i="27"/>
  <c r="L67" i="27"/>
  <c r="F105" i="22"/>
  <c r="F133" i="22"/>
  <c r="F161" i="22"/>
  <c r="L11" i="24"/>
  <c r="J13" i="24"/>
  <c r="H15" i="24"/>
  <c r="L19" i="24"/>
  <c r="J21" i="24"/>
  <c r="J32" i="24"/>
  <c r="L38" i="24"/>
  <c r="J40" i="24"/>
  <c r="F82" i="24"/>
  <c r="J97" i="24"/>
  <c r="L103" i="24"/>
  <c r="J105" i="24"/>
  <c r="J119" i="24"/>
  <c r="L125" i="24"/>
  <c r="J127" i="24"/>
  <c r="J141" i="24"/>
  <c r="L147" i="24"/>
  <c r="J149" i="24"/>
  <c r="J163" i="24"/>
  <c r="L169" i="24"/>
  <c r="F17" i="25"/>
  <c r="L19" i="25"/>
  <c r="H33" i="25"/>
  <c r="H41" i="25"/>
  <c r="L64" i="25"/>
  <c r="J77" i="25"/>
  <c r="H87" i="25"/>
  <c r="J104" i="25"/>
  <c r="M13" i="26"/>
  <c r="L13" i="26"/>
  <c r="K13" i="26"/>
  <c r="J13" i="26"/>
  <c r="I13" i="26"/>
  <c r="D34" i="26"/>
  <c r="J218" i="24"/>
  <c r="J9" i="25"/>
  <c r="H11" i="25"/>
  <c r="F13" i="25"/>
  <c r="L15" i="25"/>
  <c r="J17" i="25"/>
  <c r="H19" i="25"/>
  <c r="F21" i="25"/>
  <c r="J36" i="25"/>
  <c r="H38" i="25"/>
  <c r="J55" i="25"/>
  <c r="H57" i="25"/>
  <c r="J63" i="25"/>
  <c r="H65" i="25"/>
  <c r="H76" i="25"/>
  <c r="J82" i="25"/>
  <c r="H84" i="25"/>
  <c r="J101" i="25"/>
  <c r="H103" i="25"/>
  <c r="J109" i="25"/>
  <c r="M8" i="26"/>
  <c r="L8" i="26"/>
  <c r="K8" i="26"/>
  <c r="J8" i="26"/>
  <c r="I8" i="26"/>
  <c r="D20" i="26"/>
  <c r="M16" i="26"/>
  <c r="L16" i="26"/>
  <c r="K16" i="26"/>
  <c r="J16" i="26"/>
  <c r="I16" i="26"/>
  <c r="M25" i="26"/>
  <c r="L25" i="26"/>
  <c r="K25" i="26"/>
  <c r="J25" i="26"/>
  <c r="I25" i="26"/>
  <c r="E34" i="26"/>
  <c r="M33" i="26"/>
  <c r="L33" i="26"/>
  <c r="K33" i="26"/>
  <c r="J33" i="26"/>
  <c r="I33" i="26"/>
  <c r="F48" i="26"/>
  <c r="M42" i="26"/>
  <c r="L42" i="26"/>
  <c r="K42" i="26"/>
  <c r="J42" i="26"/>
  <c r="I42" i="26"/>
  <c r="M51" i="26"/>
  <c r="L51" i="26"/>
  <c r="K51" i="26"/>
  <c r="J51" i="26"/>
  <c r="I51" i="26"/>
  <c r="G62" i="26"/>
  <c r="M59" i="26"/>
  <c r="L59" i="26"/>
  <c r="K59" i="26"/>
  <c r="J59" i="26"/>
  <c r="I59" i="26"/>
  <c r="M68" i="26"/>
  <c r="L68" i="26"/>
  <c r="K68" i="26"/>
  <c r="J68" i="26"/>
  <c r="I68" i="26"/>
  <c r="H76" i="26"/>
  <c r="L108" i="26"/>
  <c r="K108" i="26"/>
  <c r="J108" i="26"/>
  <c r="I108" i="26"/>
  <c r="M108" i="26"/>
  <c r="M18" i="27"/>
  <c r="L18" i="27"/>
  <c r="K18" i="27"/>
  <c r="J18" i="27"/>
  <c r="I18" i="27"/>
  <c r="F10" i="25"/>
  <c r="L12" i="25"/>
  <c r="J14" i="25"/>
  <c r="H16" i="25"/>
  <c r="F18" i="25"/>
  <c r="L20" i="25"/>
  <c r="J33" i="25"/>
  <c r="H35" i="25"/>
  <c r="J41" i="25"/>
  <c r="H43" i="25"/>
  <c r="H54" i="25"/>
  <c r="J60" i="25"/>
  <c r="H62" i="25"/>
  <c r="J79" i="25"/>
  <c r="H81" i="25"/>
  <c r="J87" i="25"/>
  <c r="J98" i="25"/>
  <c r="H100" i="25"/>
  <c r="J106" i="25"/>
  <c r="H108" i="25"/>
  <c r="M11" i="26"/>
  <c r="L11" i="26"/>
  <c r="K11" i="26"/>
  <c r="J11" i="26"/>
  <c r="I11" i="26"/>
  <c r="E20" i="26"/>
  <c r="M19" i="26"/>
  <c r="L19" i="26"/>
  <c r="K19" i="26"/>
  <c r="J19" i="26"/>
  <c r="I19" i="26"/>
  <c r="F34" i="26"/>
  <c r="M28" i="26"/>
  <c r="L28" i="26"/>
  <c r="K28" i="26"/>
  <c r="J28" i="26"/>
  <c r="I28" i="26"/>
  <c r="M37" i="26"/>
  <c r="L37" i="26"/>
  <c r="K37" i="26"/>
  <c r="J37" i="26"/>
  <c r="I37" i="26"/>
  <c r="G48" i="26"/>
  <c r="M45" i="26"/>
  <c r="L45" i="26"/>
  <c r="K45" i="26"/>
  <c r="J45" i="26"/>
  <c r="I45" i="26"/>
  <c r="M54" i="26"/>
  <c r="L54" i="26"/>
  <c r="K54" i="26"/>
  <c r="J54" i="26"/>
  <c r="I54" i="26"/>
  <c r="H62" i="26"/>
  <c r="M71" i="26"/>
  <c r="L71" i="26"/>
  <c r="K71" i="26"/>
  <c r="J71" i="26"/>
  <c r="I71" i="26"/>
  <c r="K78" i="26"/>
  <c r="M78" i="26"/>
  <c r="L78" i="26"/>
  <c r="J78" i="26"/>
  <c r="I78" i="26"/>
  <c r="J89" i="26"/>
  <c r="I89" i="26"/>
  <c r="M89" i="26"/>
  <c r="L89" i="26"/>
  <c r="K89" i="26"/>
  <c r="F104" i="26"/>
  <c r="C132" i="26"/>
  <c r="M142" i="26"/>
  <c r="L142" i="26"/>
  <c r="K142" i="26"/>
  <c r="J142" i="26"/>
  <c r="I142" i="26"/>
  <c r="C34" i="27"/>
  <c r="M44" i="27"/>
  <c r="L44" i="27"/>
  <c r="K44" i="27"/>
  <c r="J44" i="27"/>
  <c r="I44" i="27"/>
  <c r="M107" i="27"/>
  <c r="L107" i="27"/>
  <c r="K107" i="27"/>
  <c r="J107" i="27"/>
  <c r="I107" i="27"/>
  <c r="L9" i="25"/>
  <c r="J11" i="25"/>
  <c r="H13" i="25"/>
  <c r="F15" i="25"/>
  <c r="L17" i="25"/>
  <c r="J19" i="25"/>
  <c r="H21" i="25"/>
  <c r="H32" i="25"/>
  <c r="J38" i="25"/>
  <c r="H40" i="25"/>
  <c r="J57" i="25"/>
  <c r="H59" i="25"/>
  <c r="J65" i="25"/>
  <c r="J76" i="25"/>
  <c r="H78" i="25"/>
  <c r="J84" i="25"/>
  <c r="H86" i="25"/>
  <c r="H97" i="25"/>
  <c r="J103" i="25"/>
  <c r="H105" i="25"/>
  <c r="F20" i="26"/>
  <c r="L14" i="26"/>
  <c r="K14" i="26"/>
  <c r="J14" i="26"/>
  <c r="I14" i="26"/>
  <c r="M14" i="26"/>
  <c r="L23" i="26"/>
  <c r="K23" i="26"/>
  <c r="J23" i="26"/>
  <c r="I23" i="26"/>
  <c r="M23" i="26"/>
  <c r="G34" i="26"/>
  <c r="L31" i="26"/>
  <c r="K31" i="26"/>
  <c r="J31" i="26"/>
  <c r="I31" i="26"/>
  <c r="M31" i="26"/>
  <c r="L40" i="26"/>
  <c r="K40" i="26"/>
  <c r="J40" i="26"/>
  <c r="I40" i="26"/>
  <c r="H48" i="26"/>
  <c r="M40" i="26"/>
  <c r="L57" i="26"/>
  <c r="K57" i="26"/>
  <c r="J57" i="26"/>
  <c r="I57" i="26"/>
  <c r="M57" i="26"/>
  <c r="L66" i="26"/>
  <c r="K66" i="26"/>
  <c r="J66" i="26"/>
  <c r="I66" i="26"/>
  <c r="M66" i="26"/>
  <c r="L74" i="26"/>
  <c r="K74" i="26"/>
  <c r="J74" i="26"/>
  <c r="I74" i="26"/>
  <c r="M74" i="26"/>
  <c r="L99" i="26"/>
  <c r="K99" i="26"/>
  <c r="J99" i="26"/>
  <c r="I99" i="26"/>
  <c r="M99" i="26"/>
  <c r="M72" i="27"/>
  <c r="L72" i="27"/>
  <c r="K72" i="27"/>
  <c r="J72" i="27"/>
  <c r="I72" i="27"/>
  <c r="H10" i="25"/>
  <c r="F12" i="25"/>
  <c r="L14" i="25"/>
  <c r="J16" i="25"/>
  <c r="H18" i="25"/>
  <c r="F20" i="25"/>
  <c r="J35" i="25"/>
  <c r="H37" i="25"/>
  <c r="J43" i="25"/>
  <c r="J54" i="25"/>
  <c r="H56" i="25"/>
  <c r="J62" i="25"/>
  <c r="H64" i="25"/>
  <c r="H75" i="25"/>
  <c r="J81" i="25"/>
  <c r="H83" i="25"/>
  <c r="J100" i="25"/>
  <c r="H102" i="25"/>
  <c r="J108" i="25"/>
  <c r="K9" i="26"/>
  <c r="J9" i="26"/>
  <c r="I9" i="26"/>
  <c r="M9" i="26"/>
  <c r="L9" i="26"/>
  <c r="G20" i="26"/>
  <c r="K17" i="26"/>
  <c r="J17" i="26"/>
  <c r="I17" i="26"/>
  <c r="M17" i="26"/>
  <c r="L17" i="26"/>
  <c r="K26" i="26"/>
  <c r="J26" i="26"/>
  <c r="I26" i="26"/>
  <c r="H34" i="26"/>
  <c r="M26" i="26"/>
  <c r="L26" i="26"/>
  <c r="K43" i="26"/>
  <c r="J43" i="26"/>
  <c r="I43" i="26"/>
  <c r="M43" i="26"/>
  <c r="L43" i="26"/>
  <c r="K52" i="26"/>
  <c r="J52" i="26"/>
  <c r="I52" i="26"/>
  <c r="M52" i="26"/>
  <c r="L52" i="26"/>
  <c r="K60" i="26"/>
  <c r="J60" i="26"/>
  <c r="I60" i="26"/>
  <c r="M60" i="26"/>
  <c r="L60" i="26"/>
  <c r="C76" i="26"/>
  <c r="K69" i="26"/>
  <c r="J69" i="26"/>
  <c r="I69" i="26"/>
  <c r="M69" i="26"/>
  <c r="L69" i="26"/>
  <c r="J81" i="26"/>
  <c r="I81" i="26"/>
  <c r="M81" i="26"/>
  <c r="L81" i="26"/>
  <c r="K81" i="26"/>
  <c r="J115" i="26"/>
  <c r="I115" i="26"/>
  <c r="M115" i="26"/>
  <c r="L115" i="26"/>
  <c r="K115" i="26"/>
  <c r="M125" i="26"/>
  <c r="L125" i="26"/>
  <c r="K125" i="26"/>
  <c r="J125" i="26"/>
  <c r="I125" i="26"/>
  <c r="D146" i="26"/>
  <c r="M27" i="27"/>
  <c r="L27" i="27"/>
  <c r="K27" i="27"/>
  <c r="J27" i="27"/>
  <c r="I27" i="27"/>
  <c r="D48" i="27"/>
  <c r="L38" i="25"/>
  <c r="J40" i="25"/>
  <c r="H42" i="25"/>
  <c r="H53" i="25"/>
  <c r="L57" i="25"/>
  <c r="J59" i="25"/>
  <c r="H61" i="25"/>
  <c r="L65" i="25"/>
  <c r="L76" i="25"/>
  <c r="J78" i="25"/>
  <c r="H80" i="25"/>
  <c r="L84" i="25"/>
  <c r="J86" i="25"/>
  <c r="J97" i="25"/>
  <c r="H99" i="25"/>
  <c r="J105" i="25"/>
  <c r="H107" i="25"/>
  <c r="J12" i="26"/>
  <c r="I12" i="26"/>
  <c r="H20" i="26"/>
  <c r="M12" i="26"/>
  <c r="L12" i="26"/>
  <c r="K12" i="26"/>
  <c r="J29" i="26"/>
  <c r="I29" i="26"/>
  <c r="M29" i="26"/>
  <c r="L29" i="26"/>
  <c r="K29" i="26"/>
  <c r="J38" i="26"/>
  <c r="I38" i="26"/>
  <c r="M38" i="26"/>
  <c r="L38" i="26"/>
  <c r="K38" i="26"/>
  <c r="J46" i="26"/>
  <c r="I46" i="26"/>
  <c r="M46" i="26"/>
  <c r="L46" i="26"/>
  <c r="K46" i="26"/>
  <c r="C62" i="26"/>
  <c r="J55" i="26"/>
  <c r="I55" i="26"/>
  <c r="M55" i="26"/>
  <c r="L55" i="26"/>
  <c r="K55" i="26"/>
  <c r="J64" i="26"/>
  <c r="I64" i="26"/>
  <c r="M64" i="26"/>
  <c r="L64" i="26"/>
  <c r="K64" i="26"/>
  <c r="D76" i="26"/>
  <c r="J72" i="26"/>
  <c r="I72" i="26"/>
  <c r="M72" i="26"/>
  <c r="L72" i="26"/>
  <c r="K72" i="26"/>
  <c r="M151" i="26"/>
  <c r="L151" i="26"/>
  <c r="K151" i="26"/>
  <c r="J151" i="26"/>
  <c r="I151" i="26"/>
  <c r="M53" i="27"/>
  <c r="L53" i="27"/>
  <c r="K53" i="27"/>
  <c r="J53" i="27"/>
  <c r="I53" i="27"/>
  <c r="J10" i="25"/>
  <c r="H12" i="25"/>
  <c r="F14" i="25"/>
  <c r="L16" i="25"/>
  <c r="J18" i="25"/>
  <c r="H20" i="25"/>
  <c r="H31" i="25"/>
  <c r="J37" i="25"/>
  <c r="H39" i="25"/>
  <c r="J56" i="25"/>
  <c r="H58" i="25"/>
  <c r="J64" i="25"/>
  <c r="J75" i="25"/>
  <c r="H77" i="25"/>
  <c r="J83" i="25"/>
  <c r="H85" i="25"/>
  <c r="J102" i="25"/>
  <c r="H104" i="25"/>
  <c r="I15" i="26"/>
  <c r="M15" i="26"/>
  <c r="L15" i="26"/>
  <c r="K15" i="26"/>
  <c r="J15" i="26"/>
  <c r="I24" i="26"/>
  <c r="M24" i="26"/>
  <c r="L24" i="26"/>
  <c r="K24" i="26"/>
  <c r="J24" i="26"/>
  <c r="I32" i="26"/>
  <c r="M32" i="26"/>
  <c r="L32" i="26"/>
  <c r="K32" i="26"/>
  <c r="J32" i="26"/>
  <c r="C48" i="26"/>
  <c r="I41" i="26"/>
  <c r="M41" i="26"/>
  <c r="L41" i="26"/>
  <c r="K41" i="26"/>
  <c r="J41" i="26"/>
  <c r="I50" i="26"/>
  <c r="M50" i="26"/>
  <c r="L50" i="26"/>
  <c r="K50" i="26"/>
  <c r="J50" i="26"/>
  <c r="D62" i="26"/>
  <c r="I58" i="26"/>
  <c r="M58" i="26"/>
  <c r="L58" i="26"/>
  <c r="K58" i="26"/>
  <c r="J58" i="26"/>
  <c r="I67" i="26"/>
  <c r="M67" i="26"/>
  <c r="L67" i="26"/>
  <c r="K67" i="26"/>
  <c r="J67" i="26"/>
  <c r="E76" i="26"/>
  <c r="I75" i="26"/>
  <c r="M75" i="26"/>
  <c r="L75" i="26"/>
  <c r="K75" i="26"/>
  <c r="J75" i="26"/>
  <c r="E90" i="26"/>
  <c r="J107" i="26"/>
  <c r="I107" i="26"/>
  <c r="M107" i="26"/>
  <c r="L107" i="26"/>
  <c r="K107" i="26"/>
  <c r="G118" i="26"/>
  <c r="E160" i="26"/>
  <c r="M10" i="27"/>
  <c r="L10" i="27"/>
  <c r="K10" i="27"/>
  <c r="J10" i="27"/>
  <c r="I10" i="27"/>
  <c r="E62" i="27"/>
  <c r="E90" i="27"/>
  <c r="H9" i="25"/>
  <c r="F11" i="25"/>
  <c r="L13" i="25"/>
  <c r="J15" i="25"/>
  <c r="H17" i="25"/>
  <c r="F19" i="25"/>
  <c r="L21" i="25"/>
  <c r="J34" i="25"/>
  <c r="H36" i="25"/>
  <c r="J42" i="25"/>
  <c r="J53" i="25"/>
  <c r="H55" i="25"/>
  <c r="J61" i="25"/>
  <c r="H63" i="25"/>
  <c r="J80" i="25"/>
  <c r="H82" i="25"/>
  <c r="J99" i="25"/>
  <c r="H101" i="25"/>
  <c r="J107" i="25"/>
  <c r="H109" i="25"/>
  <c r="M10" i="26"/>
  <c r="L10" i="26"/>
  <c r="K10" i="26"/>
  <c r="J10" i="26"/>
  <c r="I10" i="26"/>
  <c r="M18" i="26"/>
  <c r="L18" i="26"/>
  <c r="K18" i="26"/>
  <c r="J18" i="26"/>
  <c r="I18" i="26"/>
  <c r="C34" i="26"/>
  <c r="M27" i="26"/>
  <c r="L27" i="26"/>
  <c r="K27" i="26"/>
  <c r="J27" i="26"/>
  <c r="I27" i="26"/>
  <c r="M36" i="26"/>
  <c r="L36" i="26"/>
  <c r="K36" i="26"/>
  <c r="J36" i="26"/>
  <c r="I36" i="26"/>
  <c r="D48" i="26"/>
  <c r="M44" i="26"/>
  <c r="L44" i="26"/>
  <c r="K44" i="26"/>
  <c r="J44" i="26"/>
  <c r="I44" i="26"/>
  <c r="M53" i="26"/>
  <c r="L53" i="26"/>
  <c r="K53" i="26"/>
  <c r="J53" i="26"/>
  <c r="I53" i="26"/>
  <c r="E62" i="26"/>
  <c r="M61" i="26"/>
  <c r="L61" i="26"/>
  <c r="K61" i="26"/>
  <c r="J61" i="26"/>
  <c r="I61" i="26"/>
  <c r="F76" i="26"/>
  <c r="M70" i="26"/>
  <c r="L70" i="26"/>
  <c r="K70" i="26"/>
  <c r="J70" i="26"/>
  <c r="I70" i="26"/>
  <c r="L82" i="26"/>
  <c r="K82" i="26"/>
  <c r="J82" i="26"/>
  <c r="I82" i="26"/>
  <c r="H90" i="26"/>
  <c r="M82" i="26"/>
  <c r="L116" i="26"/>
  <c r="K116" i="26"/>
  <c r="J116" i="26"/>
  <c r="I116" i="26"/>
  <c r="M116" i="26"/>
  <c r="M134" i="26"/>
  <c r="L134" i="26"/>
  <c r="K134" i="26"/>
  <c r="J134" i="26"/>
  <c r="I134" i="26"/>
  <c r="M36" i="27"/>
  <c r="L36" i="27"/>
  <c r="K36" i="27"/>
  <c r="J36" i="27"/>
  <c r="I36" i="27"/>
  <c r="M85" i="26"/>
  <c r="K85" i="26"/>
  <c r="J85" i="26"/>
  <c r="I85" i="26"/>
  <c r="L85" i="26"/>
  <c r="M94" i="26"/>
  <c r="K94" i="26"/>
  <c r="J94" i="26"/>
  <c r="I94" i="26"/>
  <c r="L94" i="26"/>
  <c r="M102" i="26"/>
  <c r="K102" i="26"/>
  <c r="J102" i="26"/>
  <c r="I102" i="26"/>
  <c r="L102" i="26"/>
  <c r="C118" i="26"/>
  <c r="M111" i="26"/>
  <c r="K111" i="26"/>
  <c r="J111" i="26"/>
  <c r="I111" i="26"/>
  <c r="L111" i="26"/>
  <c r="M120" i="26"/>
  <c r="L120" i="26"/>
  <c r="K120" i="26"/>
  <c r="J120" i="26"/>
  <c r="I120" i="26"/>
  <c r="D132" i="26"/>
  <c r="M128" i="26"/>
  <c r="L128" i="26"/>
  <c r="K128" i="26"/>
  <c r="J128" i="26"/>
  <c r="I128" i="26"/>
  <c r="M137" i="26"/>
  <c r="L137" i="26"/>
  <c r="K137" i="26"/>
  <c r="J137" i="26"/>
  <c r="I137" i="26"/>
  <c r="E146" i="26"/>
  <c r="M145" i="26"/>
  <c r="L145" i="26"/>
  <c r="K145" i="26"/>
  <c r="J145" i="26"/>
  <c r="I145" i="26"/>
  <c r="F160" i="26"/>
  <c r="M154" i="26"/>
  <c r="L154" i="26"/>
  <c r="K154" i="26"/>
  <c r="J154" i="26"/>
  <c r="I154" i="26"/>
  <c r="C20" i="27"/>
  <c r="M13" i="27"/>
  <c r="L13" i="27"/>
  <c r="K13" i="27"/>
  <c r="J13" i="27"/>
  <c r="I13" i="27"/>
  <c r="M22" i="27"/>
  <c r="L22" i="27"/>
  <c r="K22" i="27"/>
  <c r="J22" i="27"/>
  <c r="I22" i="27"/>
  <c r="D34" i="27"/>
  <c r="M30" i="27"/>
  <c r="L30" i="27"/>
  <c r="K30" i="27"/>
  <c r="J30" i="27"/>
  <c r="I30" i="27"/>
  <c r="M39" i="27"/>
  <c r="L39" i="27"/>
  <c r="K39" i="27"/>
  <c r="J39" i="27"/>
  <c r="I39" i="27"/>
  <c r="E48" i="27"/>
  <c r="M47" i="27"/>
  <c r="L47" i="27"/>
  <c r="K47" i="27"/>
  <c r="J47" i="27"/>
  <c r="I47" i="27"/>
  <c r="F62" i="27"/>
  <c r="M75" i="27"/>
  <c r="L75" i="27"/>
  <c r="K75" i="27"/>
  <c r="J75" i="27"/>
  <c r="I75" i="27"/>
  <c r="M9" i="28"/>
  <c r="K9" i="28"/>
  <c r="I9" i="28"/>
  <c r="M80" i="26"/>
  <c r="L80" i="26"/>
  <c r="J80" i="26"/>
  <c r="I80" i="26"/>
  <c r="K80" i="26"/>
  <c r="M88" i="26"/>
  <c r="L88" i="26"/>
  <c r="J88" i="26"/>
  <c r="I88" i="26"/>
  <c r="K88" i="26"/>
  <c r="C104" i="26"/>
  <c r="M97" i="26"/>
  <c r="L97" i="26"/>
  <c r="J97" i="26"/>
  <c r="I97" i="26"/>
  <c r="K97" i="26"/>
  <c r="M106" i="26"/>
  <c r="L106" i="26"/>
  <c r="J106" i="26"/>
  <c r="I106" i="26"/>
  <c r="K106" i="26"/>
  <c r="D118" i="26"/>
  <c r="M114" i="26"/>
  <c r="L114" i="26"/>
  <c r="J114" i="26"/>
  <c r="I114" i="26"/>
  <c r="K114" i="26"/>
  <c r="M123" i="26"/>
  <c r="L123" i="26"/>
  <c r="K123" i="26"/>
  <c r="J123" i="26"/>
  <c r="I123" i="26"/>
  <c r="E132" i="26"/>
  <c r="M131" i="26"/>
  <c r="L131" i="26"/>
  <c r="K131" i="26"/>
  <c r="J131" i="26"/>
  <c r="I131" i="26"/>
  <c r="F146" i="26"/>
  <c r="M140" i="26"/>
  <c r="L140" i="26"/>
  <c r="K140" i="26"/>
  <c r="J140" i="26"/>
  <c r="I140" i="26"/>
  <c r="M149" i="26"/>
  <c r="L149" i="26"/>
  <c r="K149" i="26"/>
  <c r="J149" i="26"/>
  <c r="I149" i="26"/>
  <c r="G160" i="26"/>
  <c r="M157" i="26"/>
  <c r="L157" i="26"/>
  <c r="K157" i="26"/>
  <c r="J157" i="26"/>
  <c r="I157" i="26"/>
  <c r="M8" i="27"/>
  <c r="L8" i="27"/>
  <c r="K8" i="27"/>
  <c r="J8" i="27"/>
  <c r="I8" i="27"/>
  <c r="D20" i="27"/>
  <c r="M16" i="27"/>
  <c r="L16" i="27"/>
  <c r="K16" i="27"/>
  <c r="J16" i="27"/>
  <c r="I16" i="27"/>
  <c r="M25" i="27"/>
  <c r="L25" i="27"/>
  <c r="K25" i="27"/>
  <c r="J25" i="27"/>
  <c r="I25" i="27"/>
  <c r="E34" i="27"/>
  <c r="M33" i="27"/>
  <c r="L33" i="27"/>
  <c r="K33" i="27"/>
  <c r="J33" i="27"/>
  <c r="I33" i="27"/>
  <c r="F48" i="27"/>
  <c r="M42" i="27"/>
  <c r="L42" i="27"/>
  <c r="K42" i="27"/>
  <c r="J42" i="27"/>
  <c r="I42" i="27"/>
  <c r="M51" i="27"/>
  <c r="L51" i="27"/>
  <c r="K51" i="27"/>
  <c r="J51" i="27"/>
  <c r="I51" i="27"/>
  <c r="G62" i="27"/>
  <c r="C76" i="27"/>
  <c r="M69" i="27"/>
  <c r="L69" i="27"/>
  <c r="K69" i="27"/>
  <c r="J69" i="27"/>
  <c r="I69" i="27"/>
  <c r="M89" i="27"/>
  <c r="L89" i="27"/>
  <c r="K89" i="27"/>
  <c r="J89" i="27"/>
  <c r="I89" i="27"/>
  <c r="F104" i="27"/>
  <c r="M158" i="27"/>
  <c r="L158" i="27"/>
  <c r="K158" i="27"/>
  <c r="J158" i="27"/>
  <c r="I158" i="27"/>
  <c r="C90" i="26"/>
  <c r="L83" i="26"/>
  <c r="K83" i="26"/>
  <c r="I83" i="26"/>
  <c r="M83" i="26"/>
  <c r="J83" i="26"/>
  <c r="L92" i="26"/>
  <c r="K92" i="26"/>
  <c r="I92" i="26"/>
  <c r="M92" i="26"/>
  <c r="J92" i="26"/>
  <c r="D104" i="26"/>
  <c r="L100" i="26"/>
  <c r="K100" i="26"/>
  <c r="I100" i="26"/>
  <c r="M100" i="26"/>
  <c r="J100" i="26"/>
  <c r="L109" i="26"/>
  <c r="K109" i="26"/>
  <c r="I109" i="26"/>
  <c r="M109" i="26"/>
  <c r="J109" i="26"/>
  <c r="E118" i="26"/>
  <c r="L117" i="26"/>
  <c r="K117" i="26"/>
  <c r="I117" i="26"/>
  <c r="M117" i="26"/>
  <c r="J117" i="26"/>
  <c r="F132" i="26"/>
  <c r="L126" i="26"/>
  <c r="K126" i="26"/>
  <c r="J126" i="26"/>
  <c r="I126" i="26"/>
  <c r="M126" i="26"/>
  <c r="L135" i="26"/>
  <c r="K135" i="26"/>
  <c r="J135" i="26"/>
  <c r="I135" i="26"/>
  <c r="M135" i="26"/>
  <c r="G146" i="26"/>
  <c r="L143" i="26"/>
  <c r="K143" i="26"/>
  <c r="J143" i="26"/>
  <c r="I143" i="26"/>
  <c r="M143" i="26"/>
  <c r="L152" i="26"/>
  <c r="K152" i="26"/>
  <c r="J152" i="26"/>
  <c r="I152" i="26"/>
  <c r="H160" i="26"/>
  <c r="M152" i="26"/>
  <c r="L11" i="27"/>
  <c r="K11" i="27"/>
  <c r="J11" i="27"/>
  <c r="I11" i="27"/>
  <c r="M11" i="27"/>
  <c r="E20" i="27"/>
  <c r="L19" i="27"/>
  <c r="K19" i="27"/>
  <c r="J19" i="27"/>
  <c r="I19" i="27"/>
  <c r="M19" i="27"/>
  <c r="F34" i="27"/>
  <c r="L28" i="27"/>
  <c r="K28" i="27"/>
  <c r="J28" i="27"/>
  <c r="I28" i="27"/>
  <c r="M28" i="27"/>
  <c r="L37" i="27"/>
  <c r="K37" i="27"/>
  <c r="J37" i="27"/>
  <c r="I37" i="27"/>
  <c r="M37" i="27"/>
  <c r="G48" i="27"/>
  <c r="L45" i="27"/>
  <c r="K45" i="27"/>
  <c r="J45" i="27"/>
  <c r="I45" i="27"/>
  <c r="M45" i="27"/>
  <c r="L54" i="27"/>
  <c r="K54" i="27"/>
  <c r="J54" i="27"/>
  <c r="I54" i="27"/>
  <c r="H62" i="27"/>
  <c r="M54" i="27"/>
  <c r="D76" i="27"/>
  <c r="M115" i="27"/>
  <c r="L115" i="27"/>
  <c r="K115" i="27"/>
  <c r="J115" i="27"/>
  <c r="I115" i="27"/>
  <c r="M38" i="28"/>
  <c r="M73" i="28"/>
  <c r="D90" i="26"/>
  <c r="K86" i="26"/>
  <c r="J86" i="26"/>
  <c r="M86" i="26"/>
  <c r="L86" i="26"/>
  <c r="I86" i="26"/>
  <c r="K95" i="26"/>
  <c r="J95" i="26"/>
  <c r="M95" i="26"/>
  <c r="L95" i="26"/>
  <c r="I95" i="26"/>
  <c r="E104" i="26"/>
  <c r="K103" i="26"/>
  <c r="J103" i="26"/>
  <c r="M103" i="26"/>
  <c r="L103" i="26"/>
  <c r="I103" i="26"/>
  <c r="F118" i="26"/>
  <c r="K112" i="26"/>
  <c r="J112" i="26"/>
  <c r="M112" i="26"/>
  <c r="L112" i="26"/>
  <c r="I112" i="26"/>
  <c r="K121" i="26"/>
  <c r="J121" i="26"/>
  <c r="I121" i="26"/>
  <c r="M121" i="26"/>
  <c r="L121" i="26"/>
  <c r="G132" i="26"/>
  <c r="K129" i="26"/>
  <c r="J129" i="26"/>
  <c r="I129" i="26"/>
  <c r="M129" i="26"/>
  <c r="L129" i="26"/>
  <c r="K138" i="26"/>
  <c r="J138" i="26"/>
  <c r="I138" i="26"/>
  <c r="H146" i="26"/>
  <c r="M138" i="26"/>
  <c r="L138" i="26"/>
  <c r="K155" i="26"/>
  <c r="J155" i="26"/>
  <c r="I155" i="26"/>
  <c r="M155" i="26"/>
  <c r="L155" i="26"/>
  <c r="F20" i="27"/>
  <c r="K14" i="27"/>
  <c r="J14" i="27"/>
  <c r="I14" i="27"/>
  <c r="M14" i="27"/>
  <c r="L14" i="27"/>
  <c r="K23" i="27"/>
  <c r="J23" i="27"/>
  <c r="I23" i="27"/>
  <c r="M23" i="27"/>
  <c r="L23" i="27"/>
  <c r="G34" i="27"/>
  <c r="K31" i="27"/>
  <c r="J31" i="27"/>
  <c r="I31" i="27"/>
  <c r="M31" i="27"/>
  <c r="L31" i="27"/>
  <c r="K40" i="27"/>
  <c r="J40" i="27"/>
  <c r="I40" i="27"/>
  <c r="H48" i="27"/>
  <c r="M40" i="27"/>
  <c r="L40" i="27"/>
  <c r="M58" i="27"/>
  <c r="K58" i="27"/>
  <c r="J58" i="27"/>
  <c r="I58" i="27"/>
  <c r="L58" i="27"/>
  <c r="E76" i="27"/>
  <c r="G118" i="27"/>
  <c r="M141" i="27"/>
  <c r="L141" i="27"/>
  <c r="K141" i="27"/>
  <c r="J141" i="27"/>
  <c r="I141" i="27"/>
  <c r="M99" i="28"/>
  <c r="M17" i="28"/>
  <c r="K17" i="28"/>
  <c r="I17" i="28"/>
  <c r="J124" i="26"/>
  <c r="I124" i="26"/>
  <c r="H132" i="26"/>
  <c r="M124" i="26"/>
  <c r="L124" i="26"/>
  <c r="K124" i="26"/>
  <c r="J141" i="26"/>
  <c r="I141" i="26"/>
  <c r="M141" i="26"/>
  <c r="L141" i="26"/>
  <c r="K141" i="26"/>
  <c r="J150" i="26"/>
  <c r="I150" i="26"/>
  <c r="M150" i="26"/>
  <c r="L150" i="26"/>
  <c r="K150" i="26"/>
  <c r="J158" i="26"/>
  <c r="I158" i="26"/>
  <c r="M158" i="26"/>
  <c r="L158" i="26"/>
  <c r="K158" i="26"/>
  <c r="J9" i="27"/>
  <c r="I9" i="27"/>
  <c r="M9" i="27"/>
  <c r="L9" i="27"/>
  <c r="K9" i="27"/>
  <c r="G20" i="27"/>
  <c r="J17" i="27"/>
  <c r="I17" i="27"/>
  <c r="M17" i="27"/>
  <c r="L17" i="27"/>
  <c r="K17" i="27"/>
  <c r="J26" i="27"/>
  <c r="I26" i="27"/>
  <c r="H34" i="27"/>
  <c r="M26" i="27"/>
  <c r="L26" i="27"/>
  <c r="K26" i="27"/>
  <c r="J43" i="27"/>
  <c r="I43" i="27"/>
  <c r="M43" i="27"/>
  <c r="L43" i="27"/>
  <c r="K43" i="27"/>
  <c r="J52" i="27"/>
  <c r="I52" i="27"/>
  <c r="M52" i="27"/>
  <c r="L52" i="27"/>
  <c r="K52" i="27"/>
  <c r="M98" i="27"/>
  <c r="L98" i="27"/>
  <c r="K98" i="27"/>
  <c r="J98" i="27"/>
  <c r="I98" i="27"/>
  <c r="F90" i="26"/>
  <c r="I84" i="26"/>
  <c r="M84" i="26"/>
  <c r="L84" i="26"/>
  <c r="K84" i="26"/>
  <c r="J84" i="26"/>
  <c r="I93" i="26"/>
  <c r="M93" i="26"/>
  <c r="L93" i="26"/>
  <c r="K93" i="26"/>
  <c r="J93" i="26"/>
  <c r="G104" i="26"/>
  <c r="I101" i="26"/>
  <c r="M101" i="26"/>
  <c r="L101" i="26"/>
  <c r="K101" i="26"/>
  <c r="J101" i="26"/>
  <c r="I110" i="26"/>
  <c r="H118" i="26"/>
  <c r="M110" i="26"/>
  <c r="L110" i="26"/>
  <c r="K110" i="26"/>
  <c r="J110" i="26"/>
  <c r="I127" i="26"/>
  <c r="M127" i="26"/>
  <c r="L127" i="26"/>
  <c r="K127" i="26"/>
  <c r="J127" i="26"/>
  <c r="I136" i="26"/>
  <c r="M136" i="26"/>
  <c r="L136" i="26"/>
  <c r="K136" i="26"/>
  <c r="J136" i="26"/>
  <c r="I144" i="26"/>
  <c r="M144" i="26"/>
  <c r="L144" i="26"/>
  <c r="K144" i="26"/>
  <c r="J144" i="26"/>
  <c r="C160" i="26"/>
  <c r="I153" i="26"/>
  <c r="M153" i="26"/>
  <c r="L153" i="26"/>
  <c r="K153" i="26"/>
  <c r="J153" i="26"/>
  <c r="I12" i="27"/>
  <c r="H20" i="27"/>
  <c r="M12" i="27"/>
  <c r="L12" i="27"/>
  <c r="K12" i="27"/>
  <c r="J12" i="27"/>
  <c r="I29" i="27"/>
  <c r="M29" i="27"/>
  <c r="L29" i="27"/>
  <c r="K29" i="27"/>
  <c r="J29" i="27"/>
  <c r="I38" i="27"/>
  <c r="M38" i="27"/>
  <c r="L38" i="27"/>
  <c r="K38" i="27"/>
  <c r="J38" i="27"/>
  <c r="I46" i="27"/>
  <c r="M46" i="27"/>
  <c r="L46" i="27"/>
  <c r="K46" i="27"/>
  <c r="J46" i="27"/>
  <c r="C62" i="27"/>
  <c r="I55" i="27"/>
  <c r="M55" i="27"/>
  <c r="L55" i="27"/>
  <c r="K55" i="27"/>
  <c r="J55" i="27"/>
  <c r="M60" i="27"/>
  <c r="L60" i="27"/>
  <c r="K60" i="27"/>
  <c r="I60" i="27"/>
  <c r="J60" i="27"/>
  <c r="M81" i="27"/>
  <c r="L81" i="27"/>
  <c r="K81" i="27"/>
  <c r="J81" i="27"/>
  <c r="I81" i="27"/>
  <c r="M124" i="27"/>
  <c r="L124" i="27"/>
  <c r="K124" i="27"/>
  <c r="J124" i="27"/>
  <c r="I124" i="27"/>
  <c r="H132" i="27"/>
  <c r="M142" i="28"/>
  <c r="M79" i="26"/>
  <c r="L79" i="26"/>
  <c r="K79" i="26"/>
  <c r="J79" i="26"/>
  <c r="I79" i="26"/>
  <c r="G90" i="26"/>
  <c r="M87" i="26"/>
  <c r="L87" i="26"/>
  <c r="K87" i="26"/>
  <c r="J87" i="26"/>
  <c r="I87" i="26"/>
  <c r="H104" i="26"/>
  <c r="M96" i="26"/>
  <c r="L96" i="26"/>
  <c r="K96" i="26"/>
  <c r="J96" i="26"/>
  <c r="I96" i="26"/>
  <c r="M113" i="26"/>
  <c r="L113" i="26"/>
  <c r="K113" i="26"/>
  <c r="J113" i="26"/>
  <c r="I113" i="26"/>
  <c r="M122" i="26"/>
  <c r="L122" i="26"/>
  <c r="K122" i="26"/>
  <c r="J122" i="26"/>
  <c r="I122" i="26"/>
  <c r="M130" i="26"/>
  <c r="L130" i="26"/>
  <c r="K130" i="26"/>
  <c r="J130" i="26"/>
  <c r="I130" i="26"/>
  <c r="C146" i="26"/>
  <c r="M139" i="26"/>
  <c r="L139" i="26"/>
  <c r="K139" i="26"/>
  <c r="J139" i="26"/>
  <c r="I139" i="26"/>
  <c r="M148" i="26"/>
  <c r="L148" i="26"/>
  <c r="K148" i="26"/>
  <c r="J148" i="26"/>
  <c r="I148" i="26"/>
  <c r="D160" i="26"/>
  <c r="M156" i="26"/>
  <c r="L156" i="26"/>
  <c r="K156" i="26"/>
  <c r="J156" i="26"/>
  <c r="I156" i="26"/>
  <c r="M15" i="27"/>
  <c r="L15" i="27"/>
  <c r="K15" i="27"/>
  <c r="J15" i="27"/>
  <c r="I15" i="27"/>
  <c r="M24" i="27"/>
  <c r="L24" i="27"/>
  <c r="K24" i="27"/>
  <c r="J24" i="27"/>
  <c r="I24" i="27"/>
  <c r="M32" i="27"/>
  <c r="L32" i="27"/>
  <c r="K32" i="27"/>
  <c r="J32" i="27"/>
  <c r="I32" i="27"/>
  <c r="C48" i="27"/>
  <c r="M41" i="27"/>
  <c r="L41" i="27"/>
  <c r="K41" i="27"/>
  <c r="J41" i="27"/>
  <c r="I41" i="27"/>
  <c r="M50" i="27"/>
  <c r="L50" i="27"/>
  <c r="K50" i="27"/>
  <c r="J50" i="27"/>
  <c r="I50" i="27"/>
  <c r="D62" i="27"/>
  <c r="L64" i="27"/>
  <c r="K64" i="27"/>
  <c r="J64" i="27"/>
  <c r="M64" i="27"/>
  <c r="I64" i="27"/>
  <c r="M150" i="27"/>
  <c r="L150" i="27"/>
  <c r="K150" i="27"/>
  <c r="J150" i="27"/>
  <c r="I150" i="27"/>
  <c r="M26" i="28"/>
  <c r="K26" i="28"/>
  <c r="I26" i="28"/>
  <c r="F90" i="27"/>
  <c r="M84" i="27"/>
  <c r="L84" i="27"/>
  <c r="K84" i="27"/>
  <c r="J84" i="27"/>
  <c r="I84" i="27"/>
  <c r="M93" i="27"/>
  <c r="L93" i="27"/>
  <c r="K93" i="27"/>
  <c r="J93" i="27"/>
  <c r="I93" i="27"/>
  <c r="G104" i="27"/>
  <c r="M101" i="27"/>
  <c r="L101" i="27"/>
  <c r="K101" i="27"/>
  <c r="J101" i="27"/>
  <c r="I101" i="27"/>
  <c r="M110" i="27"/>
  <c r="L110" i="27"/>
  <c r="K110" i="27"/>
  <c r="J110" i="27"/>
  <c r="I110" i="27"/>
  <c r="H118" i="27"/>
  <c r="M127" i="27"/>
  <c r="L127" i="27"/>
  <c r="K127" i="27"/>
  <c r="J127" i="27"/>
  <c r="I127" i="27"/>
  <c r="M136" i="27"/>
  <c r="L136" i="27"/>
  <c r="K136" i="27"/>
  <c r="J136" i="27"/>
  <c r="I136" i="27"/>
  <c r="M144" i="27"/>
  <c r="L144" i="27"/>
  <c r="K144" i="27"/>
  <c r="J144" i="27"/>
  <c r="I144" i="27"/>
  <c r="C160" i="27"/>
  <c r="M153" i="27"/>
  <c r="L153" i="27"/>
  <c r="K153" i="27"/>
  <c r="J153" i="27"/>
  <c r="I153" i="27"/>
  <c r="L61" i="27"/>
  <c r="J61" i="27"/>
  <c r="I61" i="27"/>
  <c r="M61" i="27"/>
  <c r="K61" i="27"/>
  <c r="F76" i="27"/>
  <c r="L70" i="27"/>
  <c r="J70" i="27"/>
  <c r="I70" i="27"/>
  <c r="M70" i="27"/>
  <c r="K70" i="27"/>
  <c r="M79" i="27"/>
  <c r="L79" i="27"/>
  <c r="K79" i="27"/>
  <c r="J79" i="27"/>
  <c r="I79" i="27"/>
  <c r="G90" i="27"/>
  <c r="M87" i="27"/>
  <c r="L87" i="27"/>
  <c r="K87" i="27"/>
  <c r="J87" i="27"/>
  <c r="I87" i="27"/>
  <c r="M96" i="27"/>
  <c r="L96" i="27"/>
  <c r="K96" i="27"/>
  <c r="J96" i="27"/>
  <c r="I96" i="27"/>
  <c r="H104" i="27"/>
  <c r="M113" i="27"/>
  <c r="L113" i="27"/>
  <c r="K113" i="27"/>
  <c r="J113" i="27"/>
  <c r="I113" i="27"/>
  <c r="M122" i="27"/>
  <c r="L122" i="27"/>
  <c r="K122" i="27"/>
  <c r="J122" i="27"/>
  <c r="I122" i="27"/>
  <c r="M130" i="27"/>
  <c r="L130" i="27"/>
  <c r="K130" i="27"/>
  <c r="J130" i="27"/>
  <c r="I130" i="27"/>
  <c r="C146" i="27"/>
  <c r="M139" i="27"/>
  <c r="L139" i="27"/>
  <c r="K139" i="27"/>
  <c r="J139" i="27"/>
  <c r="I139" i="27"/>
  <c r="M148" i="27"/>
  <c r="L148" i="27"/>
  <c r="K148" i="27"/>
  <c r="J148" i="27"/>
  <c r="I148" i="27"/>
  <c r="D160" i="27"/>
  <c r="M156" i="27"/>
  <c r="L156" i="27"/>
  <c r="K156" i="27"/>
  <c r="J156" i="27"/>
  <c r="I156" i="27"/>
  <c r="J16" i="30"/>
  <c r="J153" i="30"/>
  <c r="I56" i="27"/>
  <c r="M56" i="27"/>
  <c r="L56" i="27"/>
  <c r="K56" i="27"/>
  <c r="J56" i="27"/>
  <c r="K65" i="27"/>
  <c r="I65" i="27"/>
  <c r="M65" i="27"/>
  <c r="L65" i="27"/>
  <c r="J65" i="27"/>
  <c r="G76" i="27"/>
  <c r="L73" i="27"/>
  <c r="K73" i="27"/>
  <c r="J73" i="27"/>
  <c r="I73" i="27"/>
  <c r="M73" i="27"/>
  <c r="L82" i="27"/>
  <c r="K82" i="27"/>
  <c r="J82" i="27"/>
  <c r="I82" i="27"/>
  <c r="H90" i="27"/>
  <c r="M82" i="27"/>
  <c r="L99" i="27"/>
  <c r="K99" i="27"/>
  <c r="J99" i="27"/>
  <c r="I99" i="27"/>
  <c r="M99" i="27"/>
  <c r="L108" i="27"/>
  <c r="K108" i="27"/>
  <c r="J108" i="27"/>
  <c r="I108" i="27"/>
  <c r="M108" i="27"/>
  <c r="L116" i="27"/>
  <c r="K116" i="27"/>
  <c r="J116" i="27"/>
  <c r="I116" i="27"/>
  <c r="M116" i="27"/>
  <c r="C132" i="27"/>
  <c r="L125" i="27"/>
  <c r="K125" i="27"/>
  <c r="J125" i="27"/>
  <c r="I125" i="27"/>
  <c r="M125" i="27"/>
  <c r="L134" i="27"/>
  <c r="K134" i="27"/>
  <c r="J134" i="27"/>
  <c r="I134" i="27"/>
  <c r="M134" i="27"/>
  <c r="D146" i="27"/>
  <c r="L142" i="27"/>
  <c r="K142" i="27"/>
  <c r="J142" i="27"/>
  <c r="I142" i="27"/>
  <c r="M142" i="27"/>
  <c r="L151" i="27"/>
  <c r="K151" i="27"/>
  <c r="J151" i="27"/>
  <c r="I151" i="27"/>
  <c r="M151" i="27"/>
  <c r="E160" i="27"/>
  <c r="L159" i="27"/>
  <c r="K159" i="27"/>
  <c r="J159" i="27"/>
  <c r="I159" i="27"/>
  <c r="M159" i="27"/>
  <c r="J59" i="27"/>
  <c r="M59" i="27"/>
  <c r="L59" i="27"/>
  <c r="K59" i="27"/>
  <c r="I59" i="27"/>
  <c r="J68" i="27"/>
  <c r="H76" i="27"/>
  <c r="L68" i="27"/>
  <c r="K68" i="27"/>
  <c r="I68" i="27"/>
  <c r="M68" i="27"/>
  <c r="K85" i="27"/>
  <c r="J85" i="27"/>
  <c r="I85" i="27"/>
  <c r="M85" i="27"/>
  <c r="L85" i="27"/>
  <c r="K94" i="27"/>
  <c r="J94" i="27"/>
  <c r="I94" i="27"/>
  <c r="M94" i="27"/>
  <c r="L94" i="27"/>
  <c r="K102" i="27"/>
  <c r="J102" i="27"/>
  <c r="I102" i="27"/>
  <c r="M102" i="27"/>
  <c r="L102" i="27"/>
  <c r="C118" i="27"/>
  <c r="K111" i="27"/>
  <c r="J111" i="27"/>
  <c r="I111" i="27"/>
  <c r="M111" i="27"/>
  <c r="L111" i="27"/>
  <c r="K120" i="27"/>
  <c r="J120" i="27"/>
  <c r="I120" i="27"/>
  <c r="M120" i="27"/>
  <c r="L120" i="27"/>
  <c r="D132" i="27"/>
  <c r="K128" i="27"/>
  <c r="J128" i="27"/>
  <c r="I128" i="27"/>
  <c r="M128" i="27"/>
  <c r="L128" i="27"/>
  <c r="K137" i="27"/>
  <c r="J137" i="27"/>
  <c r="I137" i="27"/>
  <c r="M137" i="27"/>
  <c r="L137" i="27"/>
  <c r="E146" i="27"/>
  <c r="K145" i="27"/>
  <c r="J145" i="27"/>
  <c r="I145" i="27"/>
  <c r="M145" i="27"/>
  <c r="L145" i="27"/>
  <c r="F160" i="27"/>
  <c r="K154" i="27"/>
  <c r="J154" i="27"/>
  <c r="I154" i="27"/>
  <c r="M154" i="27"/>
  <c r="L154" i="27"/>
  <c r="J106" i="30"/>
  <c r="I71" i="27"/>
  <c r="M71" i="27"/>
  <c r="L71" i="27"/>
  <c r="K71" i="27"/>
  <c r="J71" i="27"/>
  <c r="J80" i="27"/>
  <c r="I80" i="27"/>
  <c r="M80" i="27"/>
  <c r="L80" i="27"/>
  <c r="K80" i="27"/>
  <c r="J88" i="27"/>
  <c r="I88" i="27"/>
  <c r="M88" i="27"/>
  <c r="L88" i="27"/>
  <c r="K88" i="27"/>
  <c r="C104" i="27"/>
  <c r="J97" i="27"/>
  <c r="I97" i="27"/>
  <c r="M97" i="27"/>
  <c r="L97" i="27"/>
  <c r="K97" i="27"/>
  <c r="J106" i="27"/>
  <c r="I106" i="27"/>
  <c r="M106" i="27"/>
  <c r="L106" i="27"/>
  <c r="K106" i="27"/>
  <c r="D118" i="27"/>
  <c r="J114" i="27"/>
  <c r="I114" i="27"/>
  <c r="M114" i="27"/>
  <c r="L114" i="27"/>
  <c r="K114" i="27"/>
  <c r="J123" i="27"/>
  <c r="I123" i="27"/>
  <c r="M123" i="27"/>
  <c r="L123" i="27"/>
  <c r="K123" i="27"/>
  <c r="E132" i="27"/>
  <c r="J131" i="27"/>
  <c r="I131" i="27"/>
  <c r="M131" i="27"/>
  <c r="L131" i="27"/>
  <c r="K131" i="27"/>
  <c r="F146" i="27"/>
  <c r="J140" i="27"/>
  <c r="I140" i="27"/>
  <c r="M140" i="27"/>
  <c r="L140" i="27"/>
  <c r="K140" i="27"/>
  <c r="J149" i="27"/>
  <c r="I149" i="27"/>
  <c r="M149" i="27"/>
  <c r="L149" i="27"/>
  <c r="K149" i="27"/>
  <c r="G160" i="27"/>
  <c r="J157" i="27"/>
  <c r="I157" i="27"/>
  <c r="M157" i="27"/>
  <c r="L157" i="27"/>
  <c r="K157" i="27"/>
  <c r="M8" i="28"/>
  <c r="M16" i="28"/>
  <c r="M25" i="28"/>
  <c r="M33" i="28"/>
  <c r="M65" i="28"/>
  <c r="M57" i="27"/>
  <c r="L57" i="27"/>
  <c r="J57" i="27"/>
  <c r="I57" i="27"/>
  <c r="K57" i="27"/>
  <c r="M66" i="27"/>
  <c r="L66" i="27"/>
  <c r="K66" i="27"/>
  <c r="J66" i="27"/>
  <c r="I66" i="27"/>
  <c r="I74" i="27"/>
  <c r="M74" i="27"/>
  <c r="L74" i="27"/>
  <c r="K74" i="27"/>
  <c r="J74" i="27"/>
  <c r="C90" i="27"/>
  <c r="I83" i="27"/>
  <c r="M83" i="27"/>
  <c r="L83" i="27"/>
  <c r="K83" i="27"/>
  <c r="J83" i="27"/>
  <c r="I92" i="27"/>
  <c r="M92" i="27"/>
  <c r="L92" i="27"/>
  <c r="K92" i="27"/>
  <c r="J92" i="27"/>
  <c r="D104" i="27"/>
  <c r="I100" i="27"/>
  <c r="M100" i="27"/>
  <c r="L100" i="27"/>
  <c r="K100" i="27"/>
  <c r="J100" i="27"/>
  <c r="I109" i="27"/>
  <c r="M109" i="27"/>
  <c r="L109" i="27"/>
  <c r="K109" i="27"/>
  <c r="J109" i="27"/>
  <c r="E118" i="27"/>
  <c r="I117" i="27"/>
  <c r="M117" i="27"/>
  <c r="L117" i="27"/>
  <c r="K117" i="27"/>
  <c r="J117" i="27"/>
  <c r="F132" i="27"/>
  <c r="I126" i="27"/>
  <c r="M126" i="27"/>
  <c r="L126" i="27"/>
  <c r="K126" i="27"/>
  <c r="J126" i="27"/>
  <c r="I135" i="27"/>
  <c r="M135" i="27"/>
  <c r="L135" i="27"/>
  <c r="K135" i="27"/>
  <c r="J135" i="27"/>
  <c r="G146" i="27"/>
  <c r="I143" i="27"/>
  <c r="M143" i="27"/>
  <c r="L143" i="27"/>
  <c r="K143" i="27"/>
  <c r="J143" i="27"/>
  <c r="I152" i="27"/>
  <c r="H160" i="27"/>
  <c r="M152" i="27"/>
  <c r="L152" i="27"/>
  <c r="K152" i="27"/>
  <c r="J152" i="27"/>
  <c r="L35" i="30"/>
  <c r="L163" i="30"/>
  <c r="J217" i="30"/>
  <c r="M78" i="27"/>
  <c r="L78" i="27"/>
  <c r="K78" i="27"/>
  <c r="J78" i="27"/>
  <c r="I78" i="27"/>
  <c r="D90" i="27"/>
  <c r="M86" i="27"/>
  <c r="L86" i="27"/>
  <c r="K86" i="27"/>
  <c r="J86" i="27"/>
  <c r="I86" i="27"/>
  <c r="M95" i="27"/>
  <c r="L95" i="27"/>
  <c r="K95" i="27"/>
  <c r="J95" i="27"/>
  <c r="I95" i="27"/>
  <c r="E104" i="27"/>
  <c r="M103" i="27"/>
  <c r="L103" i="27"/>
  <c r="K103" i="27"/>
  <c r="J103" i="27"/>
  <c r="I103" i="27"/>
  <c r="F118" i="27"/>
  <c r="M112" i="27"/>
  <c r="L112" i="27"/>
  <c r="K112" i="27"/>
  <c r="J112" i="27"/>
  <c r="I112" i="27"/>
  <c r="M121" i="27"/>
  <c r="L121" i="27"/>
  <c r="K121" i="27"/>
  <c r="J121" i="27"/>
  <c r="I121" i="27"/>
  <c r="G132" i="27"/>
  <c r="M129" i="27"/>
  <c r="L129" i="27"/>
  <c r="K129" i="27"/>
  <c r="J129" i="27"/>
  <c r="I129" i="27"/>
  <c r="H146" i="27"/>
  <c r="M138" i="27"/>
  <c r="L138" i="27"/>
  <c r="K138" i="27"/>
  <c r="J138" i="27"/>
  <c r="I138" i="27"/>
  <c r="M155" i="27"/>
  <c r="L155" i="27"/>
  <c r="K155" i="27"/>
  <c r="J155" i="27"/>
  <c r="I155" i="27"/>
  <c r="M14" i="28"/>
  <c r="K14" i="28"/>
  <c r="I14" i="28"/>
  <c r="M23" i="28"/>
  <c r="M31" i="28"/>
  <c r="M116" i="28"/>
  <c r="J10" i="30"/>
  <c r="J171" i="30"/>
  <c r="F9" i="30"/>
  <c r="H12" i="30"/>
  <c r="F14" i="30"/>
  <c r="L16" i="30"/>
  <c r="H31" i="30"/>
  <c r="F41" i="30"/>
  <c r="L120" i="30"/>
  <c r="J172" i="30"/>
  <c r="F191" i="30"/>
  <c r="L14" i="30"/>
  <c r="L54" i="30"/>
  <c r="J121" i="30"/>
  <c r="J173" i="30"/>
  <c r="J37" i="30"/>
  <c r="H102" i="30"/>
  <c r="H122" i="30"/>
  <c r="H143" i="30"/>
  <c r="H20" i="30"/>
  <c r="F33" i="30"/>
  <c r="F103" i="30"/>
  <c r="H144" i="30"/>
  <c r="L11" i="30"/>
  <c r="L43" i="30"/>
  <c r="J130" i="30"/>
  <c r="H145" i="30"/>
  <c r="F153" i="30"/>
  <c r="H10" i="30"/>
  <c r="J13" i="30"/>
  <c r="H18" i="30"/>
  <c r="H39" i="30"/>
  <c r="H131" i="30"/>
  <c r="L207" i="30"/>
  <c r="F12" i="30"/>
  <c r="J18" i="30"/>
  <c r="L62" i="30"/>
  <c r="L105" i="30"/>
  <c r="J175" i="30"/>
  <c r="L185" i="30"/>
  <c r="H9" i="30"/>
  <c r="F11" i="30"/>
  <c r="L13" i="30"/>
  <c r="J15" i="30"/>
  <c r="H17" i="30"/>
  <c r="F19" i="30"/>
  <c r="L21" i="30"/>
  <c r="L32" i="30"/>
  <c r="J34" i="30"/>
  <c r="H36" i="30"/>
  <c r="F38" i="30"/>
  <c r="L40" i="30"/>
  <c r="J42" i="30"/>
  <c r="L59" i="30"/>
  <c r="L97" i="30"/>
  <c r="H98" i="30"/>
  <c r="F99" i="30"/>
  <c r="L101" i="30"/>
  <c r="H107" i="30"/>
  <c r="F108" i="30"/>
  <c r="F123" i="30"/>
  <c r="L125" i="30"/>
  <c r="J141" i="30"/>
  <c r="J142" i="30"/>
  <c r="J143" i="30"/>
  <c r="H151" i="30"/>
  <c r="H152" i="30"/>
  <c r="H153" i="30"/>
  <c r="L169" i="30"/>
  <c r="L170" i="30"/>
  <c r="L171" i="30"/>
  <c r="F213" i="30"/>
  <c r="L229" i="30"/>
  <c r="J239" i="30"/>
  <c r="L10" i="30"/>
  <c r="J12" i="30"/>
  <c r="H14" i="30"/>
  <c r="F16" i="30"/>
  <c r="L18" i="30"/>
  <c r="J20" i="30"/>
  <c r="J31" i="30"/>
  <c r="H33" i="30"/>
  <c r="F35" i="30"/>
  <c r="L37" i="30"/>
  <c r="J39" i="30"/>
  <c r="H41" i="30"/>
  <c r="F43" i="30"/>
  <c r="J98" i="30"/>
  <c r="F104" i="30"/>
  <c r="L106" i="30"/>
  <c r="J107" i="30"/>
  <c r="H108" i="30"/>
  <c r="J122" i="30"/>
  <c r="H123" i="30"/>
  <c r="F124" i="30"/>
  <c r="L126" i="30"/>
  <c r="L141" i="30"/>
  <c r="J149" i="30"/>
  <c r="J150" i="30"/>
  <c r="J151" i="30"/>
  <c r="L175" i="30"/>
  <c r="H197" i="30"/>
  <c r="F235" i="30"/>
  <c r="L251" i="30"/>
  <c r="J9" i="30"/>
  <c r="H11" i="30"/>
  <c r="F13" i="30"/>
  <c r="L15" i="30"/>
  <c r="J17" i="30"/>
  <c r="H19" i="30"/>
  <c r="F21" i="30"/>
  <c r="F32" i="30"/>
  <c r="L34" i="30"/>
  <c r="J36" i="30"/>
  <c r="H38" i="30"/>
  <c r="F40" i="30"/>
  <c r="L42" i="30"/>
  <c r="F97" i="30"/>
  <c r="H99" i="30"/>
  <c r="F100" i="30"/>
  <c r="L102" i="30"/>
  <c r="J103" i="30"/>
  <c r="F109" i="30"/>
  <c r="J127" i="30"/>
  <c r="L131" i="30"/>
  <c r="L147" i="30"/>
  <c r="L148" i="30"/>
  <c r="L149" i="30"/>
  <c r="J209" i="30"/>
  <c r="H219" i="30"/>
  <c r="F10" i="30"/>
  <c r="L12" i="30"/>
  <c r="J14" i="30"/>
  <c r="H16" i="30"/>
  <c r="F18" i="30"/>
  <c r="L20" i="30"/>
  <c r="L31" i="30"/>
  <c r="J33" i="30"/>
  <c r="H35" i="30"/>
  <c r="F37" i="30"/>
  <c r="L39" i="30"/>
  <c r="J41" i="30"/>
  <c r="H43" i="30"/>
  <c r="L98" i="30"/>
  <c r="J99" i="30"/>
  <c r="H100" i="30"/>
  <c r="J108" i="30"/>
  <c r="H109" i="30"/>
  <c r="J131" i="30"/>
  <c r="H124" i="30"/>
  <c r="F125" i="30"/>
  <c r="L127" i="30"/>
  <c r="J128" i="30"/>
  <c r="L153" i="30"/>
  <c r="H189" i="30"/>
  <c r="L193" i="30"/>
  <c r="J231" i="30"/>
  <c r="L9" i="30"/>
  <c r="J11" i="30"/>
  <c r="H13" i="30"/>
  <c r="F15" i="30"/>
  <c r="L17" i="30"/>
  <c r="J19" i="30"/>
  <c r="H21" i="30"/>
  <c r="H32" i="30"/>
  <c r="F34" i="30"/>
  <c r="L36" i="30"/>
  <c r="J38" i="30"/>
  <c r="H40" i="30"/>
  <c r="F42" i="30"/>
  <c r="H97" i="30"/>
  <c r="F101" i="30"/>
  <c r="L103" i="30"/>
  <c r="J104" i="30"/>
  <c r="H105" i="30"/>
  <c r="J119" i="30"/>
  <c r="H129" i="30"/>
  <c r="F167" i="30"/>
  <c r="F168" i="30"/>
  <c r="F169" i="30"/>
  <c r="J197" i="30"/>
  <c r="J219" i="30"/>
  <c r="L215" i="30"/>
  <c r="F20" i="30"/>
  <c r="F31" i="30"/>
  <c r="L33" i="30"/>
  <c r="J35" i="30"/>
  <c r="H37" i="30"/>
  <c r="F39" i="30"/>
  <c r="L41" i="30"/>
  <c r="J43" i="30"/>
  <c r="J100" i="30"/>
  <c r="H101" i="30"/>
  <c r="F102" i="30"/>
  <c r="L104" i="30"/>
  <c r="L119" i="30"/>
  <c r="J120" i="30"/>
  <c r="F126" i="30"/>
  <c r="L128" i="30"/>
  <c r="J129" i="30"/>
  <c r="H130" i="30"/>
  <c r="H165" i="30"/>
  <c r="H166" i="30"/>
  <c r="H167" i="30"/>
  <c r="F175" i="30"/>
  <c r="J187" i="30"/>
  <c r="H211" i="30"/>
  <c r="J241" i="30"/>
  <c r="L237" i="30"/>
  <c r="J255" i="30"/>
  <c r="H15" i="30"/>
  <c r="F17" i="30"/>
  <c r="L19" i="30"/>
  <c r="J21" i="30"/>
  <c r="J32" i="30"/>
  <c r="H34" i="30"/>
  <c r="F36" i="30"/>
  <c r="L38" i="30"/>
  <c r="J40" i="30"/>
  <c r="H42" i="30"/>
  <c r="J97" i="30"/>
  <c r="J105" i="30"/>
  <c r="H106" i="30"/>
  <c r="F107" i="30"/>
  <c r="L109" i="30"/>
  <c r="H121" i="30"/>
  <c r="F131" i="30"/>
  <c r="F145" i="30"/>
  <c r="F146" i="30"/>
  <c r="F147" i="30"/>
  <c r="J163" i="30"/>
  <c r="J164" i="30"/>
  <c r="J165" i="30"/>
  <c r="H173" i="30"/>
  <c r="H174" i="30"/>
  <c r="H175" i="30"/>
  <c r="J195" i="30"/>
  <c r="H233" i="30"/>
  <c r="J16" i="31"/>
  <c r="L197" i="30"/>
  <c r="L219" i="30"/>
  <c r="L241" i="30"/>
  <c r="H10" i="31"/>
  <c r="O12" i="31"/>
  <c r="N12" i="31"/>
  <c r="F20" i="31"/>
  <c r="L142" i="30"/>
  <c r="J144" i="30"/>
  <c r="H146" i="30"/>
  <c r="F148" i="30"/>
  <c r="L150" i="30"/>
  <c r="J152" i="30"/>
  <c r="L164" i="30"/>
  <c r="J166" i="30"/>
  <c r="H168" i="30"/>
  <c r="F170" i="30"/>
  <c r="L172" i="30"/>
  <c r="L186" i="30"/>
  <c r="J188" i="30"/>
  <c r="F13" i="31"/>
  <c r="L15" i="31"/>
  <c r="J185" i="30"/>
  <c r="H187" i="30"/>
  <c r="F189" i="30"/>
  <c r="L191" i="30"/>
  <c r="J193" i="30"/>
  <c r="H195" i="30"/>
  <c r="F197" i="30"/>
  <c r="J207" i="30"/>
  <c r="H209" i="30"/>
  <c r="F211" i="30"/>
  <c r="L213" i="30"/>
  <c r="J215" i="30"/>
  <c r="H217" i="30"/>
  <c r="F219" i="30"/>
  <c r="J229" i="30"/>
  <c r="H231" i="30"/>
  <c r="F233" i="30"/>
  <c r="L235" i="30"/>
  <c r="J237" i="30"/>
  <c r="H239" i="30"/>
  <c r="J251" i="30"/>
  <c r="H18" i="31"/>
  <c r="O20" i="31"/>
  <c r="N20" i="31"/>
  <c r="F98" i="30"/>
  <c r="L100" i="30"/>
  <c r="J102" i="30"/>
  <c r="H104" i="30"/>
  <c r="F106" i="30"/>
  <c r="L108" i="30"/>
  <c r="H11" i="31"/>
  <c r="O13" i="31"/>
  <c r="N13" i="31"/>
  <c r="F21" i="31"/>
  <c r="J9" i="31"/>
  <c r="H19" i="31"/>
  <c r="L99" i="30"/>
  <c r="J101" i="30"/>
  <c r="H103" i="30"/>
  <c r="F105" i="30"/>
  <c r="L107" i="30"/>
  <c r="J109" i="30"/>
  <c r="F12" i="31"/>
  <c r="L14" i="31"/>
  <c r="J186" i="30"/>
  <c r="H188" i="30"/>
  <c r="F190" i="30"/>
  <c r="L192" i="30"/>
  <c r="J194" i="30"/>
  <c r="H196" i="30"/>
  <c r="J208" i="30"/>
  <c r="H210" i="30"/>
  <c r="F212" i="30"/>
  <c r="L214" i="30"/>
  <c r="J216" i="30"/>
  <c r="H218" i="30"/>
  <c r="J230" i="30"/>
  <c r="H232" i="30"/>
  <c r="F234" i="30"/>
  <c r="L236" i="30"/>
  <c r="J238" i="30"/>
  <c r="H240" i="30"/>
  <c r="J17" i="31"/>
  <c r="F9" i="31"/>
  <c r="O9" i="31"/>
  <c r="N9" i="31"/>
  <c r="L11" i="31"/>
  <c r="J13" i="31"/>
  <c r="H15" i="31"/>
  <c r="F17" i="31"/>
  <c r="O17" i="31"/>
  <c r="N17" i="31"/>
  <c r="L19" i="31"/>
  <c r="J21" i="31"/>
  <c r="J10" i="31"/>
  <c r="H12" i="31"/>
  <c r="F14" i="31"/>
  <c r="O14" i="31"/>
  <c r="N14" i="31"/>
  <c r="L16" i="31"/>
  <c r="J18" i="31"/>
  <c r="H20" i="31"/>
  <c r="X8" i="35"/>
  <c r="H9" i="31"/>
  <c r="F11" i="31"/>
  <c r="N11" i="31"/>
  <c r="O11" i="31"/>
  <c r="L13" i="31"/>
  <c r="J15" i="31"/>
  <c r="H17" i="31"/>
  <c r="F19" i="31"/>
  <c r="N19" i="31"/>
  <c r="O19" i="31"/>
  <c r="L21" i="31"/>
  <c r="L10" i="31"/>
  <c r="J12" i="31"/>
  <c r="H14" i="31"/>
  <c r="F16" i="31"/>
  <c r="O16" i="31"/>
  <c r="N16" i="31"/>
  <c r="L18" i="31"/>
  <c r="J20" i="31"/>
  <c r="F10" i="31"/>
  <c r="N10" i="31"/>
  <c r="O10" i="31"/>
  <c r="L12" i="31"/>
  <c r="J14" i="31"/>
  <c r="H16" i="31"/>
  <c r="F18" i="31"/>
  <c r="N18" i="31"/>
  <c r="O18" i="31"/>
  <c r="L20" i="31"/>
  <c r="L9" i="31"/>
  <c r="J11" i="31"/>
  <c r="H13" i="31"/>
  <c r="F15" i="31"/>
  <c r="O15" i="31"/>
  <c r="N15" i="31"/>
  <c r="L17" i="31"/>
  <c r="J19" i="31"/>
  <c r="H21" i="31"/>
  <c r="X9" i="35"/>
  <c r="Y37" i="35"/>
  <c r="Y32" i="35"/>
  <c r="X32" i="35"/>
  <c r="O16" i="35"/>
  <c r="H10" i="35"/>
  <c r="T10" i="38"/>
  <c r="AA20" i="38"/>
  <c r="AE9" i="35"/>
  <c r="Y35" i="35"/>
  <c r="M127" i="37"/>
  <c r="J129" i="37"/>
  <c r="L127" i="37"/>
  <c r="K127" i="37"/>
  <c r="M12" i="38"/>
  <c r="L12" i="38"/>
  <c r="P9" i="39"/>
  <c r="Q9" i="39"/>
  <c r="L7" i="38"/>
  <c r="M7" i="38"/>
  <c r="L10" i="39"/>
  <c r="M10" i="39"/>
  <c r="AN34" i="35"/>
  <c r="F7" i="38"/>
  <c r="T7" i="37"/>
  <c r="S7" i="37"/>
  <c r="R7" i="37"/>
  <c r="Q7" i="37"/>
  <c r="P7" i="37"/>
  <c r="O7" i="37"/>
  <c r="S8" i="37"/>
  <c r="R8" i="37"/>
  <c r="Q8" i="37"/>
  <c r="P8" i="37"/>
  <c r="O8" i="37"/>
  <c r="T8" i="37"/>
  <c r="O125" i="37"/>
  <c r="N125" i="37"/>
  <c r="M125" i="37"/>
  <c r="L125" i="37"/>
  <c r="K125" i="37"/>
  <c r="O134" i="38"/>
  <c r="N134" i="38"/>
  <c r="M134" i="38"/>
  <c r="L134" i="38"/>
  <c r="K134" i="38"/>
  <c r="I33" i="35"/>
  <c r="H6" i="37"/>
  <c r="G6" i="37"/>
  <c r="F11" i="38"/>
  <c r="I34" i="35"/>
  <c r="I35" i="35"/>
  <c r="R6" i="37"/>
  <c r="Q6" i="37"/>
  <c r="P6" i="37"/>
  <c r="O6" i="37"/>
  <c r="C11" i="37"/>
  <c r="I126" i="37"/>
  <c r="H126" i="37"/>
  <c r="G126" i="37"/>
  <c r="F9" i="38"/>
  <c r="M8" i="39"/>
  <c r="D11" i="37"/>
  <c r="J6" i="38"/>
  <c r="I6" i="38"/>
  <c r="H6" i="38"/>
  <c r="I135" i="38"/>
  <c r="H135" i="38"/>
  <c r="G135" i="38"/>
  <c r="J11" i="37"/>
  <c r="M9" i="37"/>
  <c r="L9" i="37"/>
  <c r="K9" i="37"/>
  <c r="I7" i="37"/>
  <c r="G7" i="37"/>
  <c r="H7" i="37"/>
  <c r="I8" i="37"/>
  <c r="H8" i="37"/>
  <c r="G8" i="37"/>
  <c r="T6" i="38"/>
  <c r="J10" i="38"/>
  <c r="I10" i="38"/>
  <c r="H10" i="38"/>
  <c r="I125" i="37"/>
  <c r="F6" i="39"/>
  <c r="F7" i="39"/>
  <c r="P7" i="39"/>
  <c r="Q7" i="39"/>
  <c r="L8" i="39"/>
  <c r="F9" i="39"/>
  <c r="H11" i="39"/>
  <c r="I11" i="39"/>
  <c r="M8" i="40"/>
  <c r="J8" i="40"/>
  <c r="I8" i="40"/>
  <c r="H8" i="40"/>
  <c r="G144" i="41"/>
  <c r="H144" i="41"/>
  <c r="M145" i="43"/>
  <c r="L145" i="43"/>
  <c r="M10" i="37"/>
  <c r="L10" i="37"/>
  <c r="K10" i="37"/>
  <c r="I128" i="37"/>
  <c r="H128" i="37"/>
  <c r="G128" i="37"/>
  <c r="J7" i="38"/>
  <c r="I7" i="38"/>
  <c r="H7" i="38"/>
  <c r="T7" i="38"/>
  <c r="S7" i="38"/>
  <c r="R7" i="38"/>
  <c r="Q7" i="38"/>
  <c r="P7" i="38"/>
  <c r="AA19" i="38"/>
  <c r="F8" i="38"/>
  <c r="J11" i="38"/>
  <c r="I11" i="38"/>
  <c r="H11" i="38"/>
  <c r="T11" i="38"/>
  <c r="S11" i="38"/>
  <c r="R11" i="38"/>
  <c r="Q11" i="38"/>
  <c r="P11" i="38"/>
  <c r="F12" i="38"/>
  <c r="O136" i="38"/>
  <c r="N136" i="38"/>
  <c r="M136" i="38"/>
  <c r="L136" i="38"/>
  <c r="K136" i="38"/>
  <c r="L138" i="38"/>
  <c r="O138" i="38"/>
  <c r="N138" i="38"/>
  <c r="M138" i="38"/>
  <c r="K138" i="38"/>
  <c r="H9" i="39"/>
  <c r="M9" i="39"/>
  <c r="I9" i="39"/>
  <c r="H136" i="39"/>
  <c r="G136" i="39"/>
  <c r="I136" i="39"/>
  <c r="E11" i="37"/>
  <c r="I137" i="38"/>
  <c r="H137" i="38"/>
  <c r="G137" i="38"/>
  <c r="L11" i="39"/>
  <c r="M11" i="39"/>
  <c r="M12" i="39"/>
  <c r="L12" i="39"/>
  <c r="G134" i="39"/>
  <c r="I134" i="39"/>
  <c r="H134" i="39"/>
  <c r="J6" i="40"/>
  <c r="I6" i="40"/>
  <c r="H6" i="40"/>
  <c r="H15" i="41"/>
  <c r="J15" i="41"/>
  <c r="I15" i="41"/>
  <c r="M7" i="37"/>
  <c r="L7" i="37"/>
  <c r="K7" i="37"/>
  <c r="I9" i="37"/>
  <c r="H9" i="37"/>
  <c r="G9" i="37"/>
  <c r="F11" i="37"/>
  <c r="Q9" i="37"/>
  <c r="P9" i="37"/>
  <c r="O9" i="37"/>
  <c r="T9" i="37"/>
  <c r="N11" i="37"/>
  <c r="S9" i="37"/>
  <c r="R9" i="37"/>
  <c r="M126" i="37"/>
  <c r="L126" i="37"/>
  <c r="K126" i="37"/>
  <c r="J12" i="38"/>
  <c r="I12" i="38"/>
  <c r="H12" i="38"/>
  <c r="R12" i="38"/>
  <c r="Q12" i="38"/>
  <c r="P12" i="38"/>
  <c r="T12" i="38"/>
  <c r="S12" i="38"/>
  <c r="I134" i="38"/>
  <c r="H134" i="38"/>
  <c r="G134" i="38"/>
  <c r="O134" i="39"/>
  <c r="N134" i="39"/>
  <c r="M134" i="39"/>
  <c r="L134" i="39"/>
  <c r="K134" i="39"/>
  <c r="M10" i="40"/>
  <c r="L10" i="40"/>
  <c r="O135" i="40"/>
  <c r="N135" i="40"/>
  <c r="M135" i="40"/>
  <c r="L135" i="40"/>
  <c r="K135" i="40"/>
  <c r="F9" i="41"/>
  <c r="I39" i="35"/>
  <c r="L6" i="37"/>
  <c r="K6" i="37"/>
  <c r="F129" i="37"/>
  <c r="I127" i="37"/>
  <c r="L135" i="38"/>
  <c r="K135" i="38"/>
  <c r="O135" i="38"/>
  <c r="N135" i="38"/>
  <c r="M135" i="38"/>
  <c r="L9" i="39"/>
  <c r="T6" i="40"/>
  <c r="L8" i="40"/>
  <c r="T12" i="41"/>
  <c r="Q12" i="41"/>
  <c r="P12" i="41"/>
  <c r="K8" i="37"/>
  <c r="L8" i="37"/>
  <c r="M8" i="37"/>
  <c r="G10" i="37"/>
  <c r="I10" i="37"/>
  <c r="H10" i="37"/>
  <c r="O10" i="37"/>
  <c r="T10" i="37"/>
  <c r="S10" i="37"/>
  <c r="R10" i="37"/>
  <c r="Q10" i="37"/>
  <c r="P10" i="37"/>
  <c r="K128" i="37"/>
  <c r="O128" i="37"/>
  <c r="N128" i="37"/>
  <c r="M128" i="37"/>
  <c r="L128" i="37"/>
  <c r="F6" i="38"/>
  <c r="F10" i="38"/>
  <c r="L11" i="38"/>
  <c r="M11" i="38"/>
  <c r="G136" i="38"/>
  <c r="H136" i="38"/>
  <c r="I136" i="38"/>
  <c r="K137" i="38"/>
  <c r="O137" i="38"/>
  <c r="N137" i="38"/>
  <c r="M137" i="38"/>
  <c r="L137" i="38"/>
  <c r="G138" i="38"/>
  <c r="I138" i="38"/>
  <c r="H138" i="38"/>
  <c r="R11" i="39"/>
  <c r="Q11" i="39"/>
  <c r="P11" i="39"/>
  <c r="S11" i="39"/>
  <c r="T8" i="40"/>
  <c r="R8" i="40"/>
  <c r="Q8" i="40"/>
  <c r="S8" i="40"/>
  <c r="P8" i="40"/>
  <c r="I134" i="40"/>
  <c r="H134" i="40"/>
  <c r="G134" i="40"/>
  <c r="J13" i="41"/>
  <c r="F12" i="41"/>
  <c r="F11" i="39"/>
  <c r="I135" i="39"/>
  <c r="H135" i="39"/>
  <c r="G135" i="39"/>
  <c r="F9" i="40"/>
  <c r="F7" i="40"/>
  <c r="O137" i="39"/>
  <c r="N137" i="39"/>
  <c r="M137" i="39"/>
  <c r="K137" i="39"/>
  <c r="L137" i="39"/>
  <c r="F6" i="40"/>
  <c r="F10" i="40"/>
  <c r="M11" i="40"/>
  <c r="L11" i="40"/>
  <c r="I136" i="40"/>
  <c r="H136" i="40"/>
  <c r="G136" i="40"/>
  <c r="F6" i="41"/>
  <c r="I138" i="39"/>
  <c r="H138" i="39"/>
  <c r="G138" i="39"/>
  <c r="O137" i="40"/>
  <c r="N137" i="40"/>
  <c r="M137" i="40"/>
  <c r="L137" i="40"/>
  <c r="K137" i="40"/>
  <c r="T10" i="41"/>
  <c r="T11" i="41"/>
  <c r="S11" i="41"/>
  <c r="R11" i="41"/>
  <c r="L13" i="41"/>
  <c r="M13" i="41"/>
  <c r="G16" i="42"/>
  <c r="J6" i="42"/>
  <c r="I6" i="42"/>
  <c r="H6" i="42"/>
  <c r="J10" i="40"/>
  <c r="I10" i="40"/>
  <c r="H10" i="40"/>
  <c r="S10" i="40"/>
  <c r="R10" i="40"/>
  <c r="Q10" i="40"/>
  <c r="P10" i="40"/>
  <c r="T10" i="40"/>
  <c r="AA20" i="40" s="1"/>
  <c r="F11" i="40"/>
  <c r="M12" i="40"/>
  <c r="L12" i="40"/>
  <c r="M134" i="40"/>
  <c r="L134" i="40"/>
  <c r="K134" i="40"/>
  <c r="I138" i="40"/>
  <c r="H138" i="40"/>
  <c r="G138" i="40"/>
  <c r="J6" i="41"/>
  <c r="I6" i="41"/>
  <c r="H6" i="41"/>
  <c r="T6" i="41"/>
  <c r="F7" i="41"/>
  <c r="J10" i="41"/>
  <c r="J11" i="41"/>
  <c r="F14" i="41"/>
  <c r="F12" i="39"/>
  <c r="M136" i="39"/>
  <c r="L136" i="39"/>
  <c r="K136" i="39"/>
  <c r="O136" i="39"/>
  <c r="N136" i="39"/>
  <c r="I135" i="40"/>
  <c r="H135" i="40"/>
  <c r="G135" i="40"/>
  <c r="T6" i="42"/>
  <c r="S6" i="42"/>
  <c r="R6" i="42"/>
  <c r="O16" i="42"/>
  <c r="Q6" i="42"/>
  <c r="P6" i="42"/>
  <c r="N8" i="42"/>
  <c r="M8" i="42"/>
  <c r="L8" i="42"/>
  <c r="H10" i="42"/>
  <c r="J10" i="42"/>
  <c r="I10" i="42"/>
  <c r="D18" i="44"/>
  <c r="H137" i="39"/>
  <c r="G137" i="39"/>
  <c r="I137" i="39"/>
  <c r="I7" i="40"/>
  <c r="H7" i="40"/>
  <c r="J7" i="40"/>
  <c r="AA19" i="40"/>
  <c r="T7" i="40"/>
  <c r="F8" i="40"/>
  <c r="I11" i="40"/>
  <c r="H11" i="40"/>
  <c r="J11" i="40"/>
  <c r="Q11" i="40"/>
  <c r="P11" i="40"/>
  <c r="T11" i="40"/>
  <c r="S11" i="40"/>
  <c r="R11" i="40"/>
  <c r="F12" i="40"/>
  <c r="L136" i="40"/>
  <c r="K136" i="40"/>
  <c r="O136" i="40"/>
  <c r="N136" i="40"/>
  <c r="M136" i="40"/>
  <c r="L15" i="41"/>
  <c r="M15" i="41"/>
  <c r="F8" i="41"/>
  <c r="H12" i="39"/>
  <c r="I12" i="39"/>
  <c r="P12" i="39"/>
  <c r="R12" i="39"/>
  <c r="S12" i="39"/>
  <c r="Q12" i="39"/>
  <c r="K138" i="39"/>
  <c r="N138" i="39"/>
  <c r="M138" i="39"/>
  <c r="O138" i="39"/>
  <c r="L138" i="39"/>
  <c r="G137" i="40"/>
  <c r="I137" i="40"/>
  <c r="H137" i="40"/>
  <c r="F15" i="41"/>
  <c r="F7" i="42"/>
  <c r="D20" i="45"/>
  <c r="O135" i="39"/>
  <c r="M135" i="39"/>
  <c r="L135" i="39"/>
  <c r="N135" i="39"/>
  <c r="K135" i="39"/>
  <c r="J12" i="40"/>
  <c r="I12" i="40"/>
  <c r="H12" i="40"/>
  <c r="T12" i="40"/>
  <c r="S12" i="40"/>
  <c r="R12" i="40"/>
  <c r="Q12" i="40"/>
  <c r="P12" i="40"/>
  <c r="O138" i="40"/>
  <c r="N138" i="40"/>
  <c r="M138" i="40"/>
  <c r="L138" i="40"/>
  <c r="K138" i="40"/>
  <c r="S13" i="42"/>
  <c r="R13" i="42"/>
  <c r="Q13" i="42"/>
  <c r="T13" i="42"/>
  <c r="P13" i="42"/>
  <c r="N14" i="42"/>
  <c r="M14" i="42"/>
  <c r="L14" i="42"/>
  <c r="J7" i="43"/>
  <c r="I7" i="43"/>
  <c r="H7" i="43"/>
  <c r="F8" i="43"/>
  <c r="S11" i="43"/>
  <c r="R11" i="43"/>
  <c r="Q11" i="43"/>
  <c r="T11" i="43"/>
  <c r="P11" i="43"/>
  <c r="N13" i="43"/>
  <c r="M13" i="43"/>
  <c r="L13" i="43"/>
  <c r="J15" i="43"/>
  <c r="I15" i="43"/>
  <c r="H15" i="43"/>
  <c r="G137" i="43"/>
  <c r="I137" i="43"/>
  <c r="H137" i="43"/>
  <c r="J7" i="42"/>
  <c r="I7" i="42"/>
  <c r="H7" i="42"/>
  <c r="T7" i="42"/>
  <c r="S7" i="42"/>
  <c r="R7" i="42"/>
  <c r="Q7" i="42"/>
  <c r="P7" i="42"/>
  <c r="F8" i="42"/>
  <c r="N9" i="42"/>
  <c r="M9" i="42"/>
  <c r="L9" i="42"/>
  <c r="F13" i="42"/>
  <c r="D8" i="45"/>
  <c r="N10" i="42"/>
  <c r="M10" i="42"/>
  <c r="L10" i="42"/>
  <c r="N11" i="42"/>
  <c r="M11" i="42"/>
  <c r="L11" i="42"/>
  <c r="I136" i="43"/>
  <c r="H136" i="43"/>
  <c r="K136" i="43" s="1"/>
  <c r="G136" i="43"/>
  <c r="D10" i="46"/>
  <c r="C16" i="42"/>
  <c r="K16" i="42"/>
  <c r="N6" i="42"/>
  <c r="M6" i="42"/>
  <c r="L6" i="42"/>
  <c r="J8" i="42"/>
  <c r="I8" i="42"/>
  <c r="H8" i="42"/>
  <c r="R8" i="42"/>
  <c r="Q8" i="42"/>
  <c r="P8" i="42"/>
  <c r="T8" i="42"/>
  <c r="S8" i="42"/>
  <c r="F9" i="42"/>
  <c r="J13" i="42"/>
  <c r="I13" i="42"/>
  <c r="H13" i="42"/>
  <c r="O140" i="42"/>
  <c r="N140" i="42"/>
  <c r="O137" i="42"/>
  <c r="N137" i="42"/>
  <c r="I142" i="43"/>
  <c r="H142" i="43"/>
  <c r="K142" i="43" s="1"/>
  <c r="G142" i="43"/>
  <c r="I141" i="43"/>
  <c r="H141" i="43"/>
  <c r="K141" i="43" s="1"/>
  <c r="G141" i="43"/>
  <c r="D10" i="44"/>
  <c r="D12" i="45"/>
  <c r="D16" i="42"/>
  <c r="F12" i="42"/>
  <c r="T12" i="42"/>
  <c r="S12" i="42"/>
  <c r="Q12" i="42"/>
  <c r="P12" i="42"/>
  <c r="R12" i="42"/>
  <c r="N15" i="42"/>
  <c r="M15" i="42"/>
  <c r="L15" i="42"/>
  <c r="N136" i="42"/>
  <c r="O136" i="42"/>
  <c r="O139" i="42"/>
  <c r="N139" i="42"/>
  <c r="O142" i="42"/>
  <c r="N142" i="42"/>
  <c r="O145" i="42"/>
  <c r="N145" i="42"/>
  <c r="S7" i="43"/>
  <c r="R7" i="43"/>
  <c r="Q7" i="43"/>
  <c r="T7" i="43"/>
  <c r="P7" i="43"/>
  <c r="N9" i="43"/>
  <c r="M9" i="43"/>
  <c r="L9" i="43"/>
  <c r="J11" i="43"/>
  <c r="I11" i="43"/>
  <c r="H11" i="43"/>
  <c r="F12" i="43"/>
  <c r="S15" i="43"/>
  <c r="R15" i="43"/>
  <c r="Q15" i="43"/>
  <c r="T15" i="43"/>
  <c r="P15" i="43"/>
  <c r="D14" i="46"/>
  <c r="E16" i="42"/>
  <c r="F16" i="42" s="1"/>
  <c r="F6" i="42"/>
  <c r="L7" i="42"/>
  <c r="N7" i="42"/>
  <c r="M7" i="42"/>
  <c r="H9" i="42"/>
  <c r="J9" i="42"/>
  <c r="I9" i="42"/>
  <c r="P9" i="42"/>
  <c r="T9" i="42"/>
  <c r="S9" i="42"/>
  <c r="R9" i="42"/>
  <c r="Q9" i="42"/>
  <c r="F10" i="42"/>
  <c r="F11" i="42"/>
  <c r="P11" i="42"/>
  <c r="T11" i="42"/>
  <c r="S11" i="42"/>
  <c r="R11" i="42"/>
  <c r="Q11" i="42"/>
  <c r="F14" i="42"/>
  <c r="N144" i="42"/>
  <c r="O144" i="42"/>
  <c r="I139" i="43"/>
  <c r="G139" i="43"/>
  <c r="H139" i="43"/>
  <c r="K139" i="43" s="1"/>
  <c r="D14" i="44"/>
  <c r="D16" i="45"/>
  <c r="P10" i="42"/>
  <c r="T10" i="42"/>
  <c r="S10" i="42"/>
  <c r="R10" i="42"/>
  <c r="Q10" i="42"/>
  <c r="J11" i="42"/>
  <c r="I11" i="42"/>
  <c r="H11" i="42"/>
  <c r="J12" i="42"/>
  <c r="I12" i="42"/>
  <c r="H12" i="42"/>
  <c r="I144" i="43"/>
  <c r="H144" i="43"/>
  <c r="K144" i="43" s="1"/>
  <c r="G144" i="43"/>
  <c r="D18" i="46"/>
  <c r="L12" i="42"/>
  <c r="N12" i="42"/>
  <c r="M12" i="42"/>
  <c r="I14" i="42"/>
  <c r="H14" i="42"/>
  <c r="J14" i="42"/>
  <c r="Q14" i="42"/>
  <c r="P14" i="42"/>
  <c r="T14" i="42"/>
  <c r="S14" i="42"/>
  <c r="R14" i="42"/>
  <c r="F15" i="42"/>
  <c r="C16" i="43"/>
  <c r="K16" i="43"/>
  <c r="M6" i="43"/>
  <c r="L6" i="43"/>
  <c r="N6" i="43"/>
  <c r="I8" i="43"/>
  <c r="H8" i="43"/>
  <c r="J8" i="43"/>
  <c r="S8" i="43"/>
  <c r="Q8" i="43"/>
  <c r="P8" i="43"/>
  <c r="R8" i="43"/>
  <c r="T8" i="43"/>
  <c r="F9" i="43"/>
  <c r="M10" i="43"/>
  <c r="L10" i="43"/>
  <c r="N10" i="43"/>
  <c r="I12" i="43"/>
  <c r="H12" i="43"/>
  <c r="J12" i="43"/>
  <c r="S12" i="43"/>
  <c r="Q12" i="43"/>
  <c r="P12" i="43"/>
  <c r="T12" i="43"/>
  <c r="R12" i="43"/>
  <c r="F13" i="43"/>
  <c r="M14" i="43"/>
  <c r="L14" i="43"/>
  <c r="N14" i="43"/>
  <c r="D16" i="43"/>
  <c r="D11" i="44"/>
  <c r="D15" i="44"/>
  <c r="D19" i="44"/>
  <c r="D9" i="45"/>
  <c r="D13" i="45"/>
  <c r="D17" i="45"/>
  <c r="D11" i="46"/>
  <c r="D15" i="46"/>
  <c r="D19" i="46"/>
  <c r="M13" i="42"/>
  <c r="L13" i="42"/>
  <c r="N13" i="42"/>
  <c r="J15" i="42"/>
  <c r="I15" i="42"/>
  <c r="H15" i="42"/>
  <c r="P15" i="42"/>
  <c r="T15" i="42"/>
  <c r="S15" i="42"/>
  <c r="R15" i="42"/>
  <c r="Q15" i="42"/>
  <c r="F6" i="43"/>
  <c r="E16" i="43"/>
  <c r="F16" i="43" s="1"/>
  <c r="M7" i="43"/>
  <c r="N7" i="43"/>
  <c r="L7" i="43"/>
  <c r="I9" i="43"/>
  <c r="J9" i="43"/>
  <c r="H9" i="43"/>
  <c r="Q9" i="43"/>
  <c r="P9" i="43"/>
  <c r="T9" i="43"/>
  <c r="S9" i="43"/>
  <c r="R9" i="43"/>
  <c r="F10" i="43"/>
  <c r="M11" i="43"/>
  <c r="L11" i="43"/>
  <c r="N11" i="43"/>
  <c r="I13" i="43"/>
  <c r="H13" i="43"/>
  <c r="J13" i="43"/>
  <c r="Q13" i="43"/>
  <c r="T13" i="43"/>
  <c r="S13" i="43"/>
  <c r="R13" i="43"/>
  <c r="P13" i="43"/>
  <c r="F14" i="43"/>
  <c r="M15" i="43"/>
  <c r="N15" i="43"/>
  <c r="L15" i="43"/>
  <c r="I145" i="43"/>
  <c r="D8" i="44"/>
  <c r="D12" i="44"/>
  <c r="D16" i="44"/>
  <c r="D20" i="44"/>
  <c r="D10" i="45"/>
  <c r="D14" i="45"/>
  <c r="D18" i="45"/>
  <c r="D8" i="46"/>
  <c r="D12" i="46"/>
  <c r="D16" i="46"/>
  <c r="D20" i="46"/>
  <c r="G16" i="43"/>
  <c r="J6" i="43"/>
  <c r="I6" i="43"/>
  <c r="H6" i="43"/>
  <c r="T6" i="43"/>
  <c r="O16" i="43"/>
  <c r="S6" i="43"/>
  <c r="R6" i="43"/>
  <c r="Q6" i="43"/>
  <c r="P6" i="43"/>
  <c r="F7" i="43"/>
  <c r="N8" i="43"/>
  <c r="M8" i="43"/>
  <c r="L8" i="43"/>
  <c r="J10" i="43"/>
  <c r="I10" i="43"/>
  <c r="H10" i="43"/>
  <c r="T10" i="43"/>
  <c r="S10" i="43"/>
  <c r="R10" i="43"/>
  <c r="Q10" i="43"/>
  <c r="P10" i="43"/>
  <c r="F11" i="43"/>
  <c r="N12" i="43"/>
  <c r="M12" i="43"/>
  <c r="L12" i="43"/>
  <c r="J14" i="43"/>
  <c r="I14" i="43"/>
  <c r="H14" i="43"/>
  <c r="T14" i="43"/>
  <c r="S14" i="43"/>
  <c r="R14" i="43"/>
  <c r="Q14" i="43"/>
  <c r="P14" i="43"/>
  <c r="F15" i="43"/>
  <c r="D9" i="44"/>
  <c r="D13" i="44"/>
  <c r="D17" i="44"/>
  <c r="D11" i="45"/>
  <c r="D15" i="45"/>
  <c r="D19" i="45"/>
  <c r="D9" i="46"/>
  <c r="D13" i="46"/>
  <c r="D17" i="46"/>
  <c r="M31" i="2"/>
  <c r="K56" i="2"/>
  <c r="N31" i="2"/>
  <c r="V6" i="5"/>
  <c r="U6" i="5"/>
  <c r="T6" i="5"/>
  <c r="S6" i="5"/>
  <c r="M56" i="2"/>
  <c r="J6" i="3"/>
  <c r="J79" i="3"/>
  <c r="M6" i="5"/>
  <c r="L6" i="5"/>
  <c r="K6" i="5"/>
  <c r="W6" i="5"/>
  <c r="J6" i="2"/>
  <c r="N56" i="2"/>
  <c r="K6" i="3"/>
  <c r="K79" i="3"/>
  <c r="M152" i="3"/>
  <c r="J31" i="2"/>
  <c r="M79" i="3"/>
  <c r="N79" i="3"/>
  <c r="U6" i="6"/>
  <c r="W6" i="6"/>
  <c r="V6" i="6"/>
  <c r="L52" i="8"/>
  <c r="H96" i="10"/>
  <c r="S6" i="6"/>
  <c r="L6" i="6"/>
  <c r="T6" i="6"/>
  <c r="N152" i="3"/>
  <c r="H52" i="8"/>
  <c r="J74" i="8"/>
  <c r="X5" i="12"/>
  <c r="W5" i="12"/>
  <c r="V5" i="12"/>
  <c r="U5" i="12"/>
  <c r="I6" i="6"/>
  <c r="L8" i="10"/>
  <c r="F96" i="10"/>
  <c r="K5" i="12"/>
  <c r="I7" i="17"/>
  <c r="K9" i="14"/>
  <c r="J9" i="14"/>
  <c r="I9" i="14"/>
  <c r="F8" i="10"/>
  <c r="H30" i="10"/>
  <c r="J52" i="10"/>
  <c r="M5" i="12"/>
  <c r="AA6" i="13"/>
  <c r="M7" i="16"/>
  <c r="L7" i="16"/>
  <c r="K7" i="16"/>
  <c r="J7" i="16"/>
  <c r="I7" i="16"/>
  <c r="N5" i="12"/>
  <c r="I6" i="13"/>
  <c r="Z7" i="16"/>
  <c r="J6" i="13"/>
  <c r="K6" i="13"/>
  <c r="I5" i="12"/>
  <c r="L6" i="13"/>
  <c r="W6" i="13"/>
  <c r="V9" i="14"/>
  <c r="U9" i="14"/>
  <c r="T9" i="14"/>
  <c r="Y7" i="15"/>
  <c r="Z7" i="15"/>
  <c r="L7" i="17"/>
  <c r="J7" i="15"/>
  <c r="AA7" i="17"/>
  <c r="T6" i="18"/>
  <c r="AB6" i="18"/>
  <c r="J7" i="17"/>
  <c r="K7" i="17"/>
  <c r="E7" i="19"/>
  <c r="M7" i="17"/>
  <c r="X7" i="17"/>
  <c r="I6" i="18"/>
  <c r="M7" i="19"/>
  <c r="U7" i="19"/>
  <c r="H7" i="19"/>
  <c r="P7" i="19"/>
  <c r="X7" i="19"/>
  <c r="J7" i="19"/>
  <c r="R7" i="19"/>
  <c r="H8" i="21"/>
  <c r="T8" i="21"/>
  <c r="AB7" i="22"/>
  <c r="D30" i="25"/>
  <c r="J7" i="22"/>
  <c r="F30" i="24"/>
  <c r="X7" i="22"/>
  <c r="F184" i="24"/>
  <c r="H52" i="24"/>
  <c r="F30" i="25"/>
  <c r="F96" i="24"/>
  <c r="F118" i="24"/>
  <c r="F140" i="24"/>
  <c r="F162" i="24"/>
  <c r="F206" i="24"/>
  <c r="F254" i="24"/>
  <c r="J8" i="25"/>
  <c r="F8" i="24"/>
  <c r="F228" i="24"/>
  <c r="K6" i="26"/>
  <c r="L6" i="26"/>
  <c r="F52" i="25"/>
  <c r="M6" i="26"/>
  <c r="L30" i="25"/>
  <c r="J6" i="27"/>
  <c r="K6" i="27"/>
  <c r="L6" i="27"/>
  <c r="I6" i="28"/>
  <c r="J6" i="28"/>
  <c r="L6" i="28"/>
  <c r="H30" i="30"/>
  <c r="F30" i="30"/>
  <c r="J52" i="30"/>
  <c r="H52" i="30"/>
  <c r="L74" i="30"/>
  <c r="J74" i="30"/>
  <c r="L96" i="30"/>
  <c r="L118" i="30"/>
  <c r="J118" i="30"/>
  <c r="J140" i="30"/>
  <c r="J162" i="30"/>
  <c r="F140" i="30"/>
  <c r="F162" i="30"/>
  <c r="F52" i="30"/>
  <c r="H184" i="30"/>
  <c r="F184" i="30"/>
  <c r="L8" i="31"/>
  <c r="J272" i="30"/>
  <c r="H272" i="30"/>
  <c r="N30" i="31"/>
  <c r="L30" i="31"/>
  <c r="F52" i="31"/>
  <c r="J96" i="31"/>
  <c r="H74" i="31"/>
  <c r="O52" i="31"/>
  <c r="N52" i="31"/>
  <c r="H30" i="31"/>
  <c r="N96" i="31"/>
  <c r="J30" i="31"/>
  <c r="N74" i="31"/>
  <c r="D30" i="31"/>
  <c r="P7" i="35"/>
  <c r="H29" i="35"/>
  <c r="I7" i="35"/>
  <c r="BA7" i="35"/>
  <c r="AN7" i="35"/>
  <c r="AE7" i="35"/>
  <c r="AO7" i="35"/>
  <c r="BB7" i="35"/>
  <c r="X7" i="35"/>
  <c r="AF7" i="35"/>
  <c r="AP7" i="35"/>
  <c r="AX7" i="35"/>
  <c r="O7" i="35"/>
  <c r="Y7" i="35"/>
  <c r="AQ7" i="35"/>
  <c r="AY7" i="35"/>
  <c r="X29" i="35"/>
  <c r="Y29" i="35"/>
  <c r="L5" i="37"/>
  <c r="K5" i="37"/>
  <c r="I5" i="37"/>
  <c r="G5" i="37"/>
  <c r="H5" i="37"/>
  <c r="T5" i="37"/>
  <c r="S5" i="37"/>
  <c r="R5" i="37"/>
  <c r="Q5" i="37"/>
  <c r="O123" i="37"/>
  <c r="O5" i="37"/>
  <c r="AO29" i="35"/>
  <c r="P5" i="37"/>
  <c r="S5" i="38"/>
  <c r="N123" i="37"/>
  <c r="L5" i="38"/>
  <c r="T5" i="38"/>
  <c r="P5" i="39"/>
  <c r="G123" i="37"/>
  <c r="M5" i="38"/>
  <c r="H5" i="39"/>
  <c r="Q5" i="39"/>
  <c r="G133" i="39"/>
  <c r="O133" i="40"/>
  <c r="N133" i="40"/>
  <c r="H123" i="37"/>
  <c r="N5" i="38"/>
  <c r="I5" i="39"/>
  <c r="R5" i="39"/>
  <c r="H133" i="39"/>
  <c r="S5" i="39"/>
  <c r="T5" i="39"/>
  <c r="N133" i="39"/>
  <c r="M133" i="40"/>
  <c r="L135" i="41"/>
  <c r="O135" i="41"/>
  <c r="Q5" i="43"/>
  <c r="N5" i="43"/>
  <c r="M5" i="43"/>
  <c r="P5" i="43"/>
  <c r="L5" i="43"/>
  <c r="J5" i="40"/>
  <c r="R5" i="40"/>
  <c r="H133" i="40"/>
  <c r="R5" i="41"/>
  <c r="N135" i="41"/>
  <c r="S5" i="40"/>
  <c r="I133" i="40"/>
  <c r="S5" i="41"/>
  <c r="K133" i="39"/>
  <c r="L5" i="40"/>
  <c r="M5" i="40"/>
  <c r="M5" i="41"/>
  <c r="H135" i="41"/>
  <c r="G135" i="41"/>
  <c r="I135" i="42"/>
  <c r="S5" i="42"/>
  <c r="G135" i="42"/>
  <c r="T5" i="42"/>
  <c r="H135" i="42"/>
  <c r="M5" i="42"/>
  <c r="R5" i="43"/>
  <c r="L135" i="42"/>
  <c r="M135" i="42"/>
  <c r="O135" i="43"/>
  <c r="N135" i="43"/>
  <c r="M135" i="43"/>
  <c r="K135" i="42"/>
  <c r="G135" i="43"/>
  <c r="I135" i="43"/>
  <c r="N142" i="43" l="1"/>
  <c r="L142" i="43"/>
  <c r="O142" i="43"/>
  <c r="M142" i="43"/>
  <c r="I141" i="42"/>
  <c r="H141" i="42"/>
  <c r="G141" i="42"/>
  <c r="M141" i="42"/>
  <c r="L141" i="42"/>
  <c r="O145" i="43"/>
  <c r="N145" i="43"/>
  <c r="I144" i="42"/>
  <c r="H144" i="42"/>
  <c r="G144" i="42"/>
  <c r="M144" i="42"/>
  <c r="L144" i="42"/>
  <c r="L11" i="41"/>
  <c r="N11" i="41"/>
  <c r="M11" i="41"/>
  <c r="Q11" i="41"/>
  <c r="P11" i="41"/>
  <c r="N6" i="40"/>
  <c r="M6" i="40"/>
  <c r="L6" i="40"/>
  <c r="N10" i="40"/>
  <c r="Q6" i="40"/>
  <c r="P6" i="40"/>
  <c r="N8" i="40"/>
  <c r="N12" i="40"/>
  <c r="N11" i="40"/>
  <c r="F13" i="41"/>
  <c r="I13" i="41"/>
  <c r="H13" i="41"/>
  <c r="O140" i="41"/>
  <c r="N140" i="41"/>
  <c r="O136" i="41"/>
  <c r="J146" i="41"/>
  <c r="N136" i="41"/>
  <c r="M136" i="41"/>
  <c r="L136" i="41"/>
  <c r="J12" i="41"/>
  <c r="I12" i="41"/>
  <c r="H12" i="41"/>
  <c r="M12" i="41"/>
  <c r="L12" i="41"/>
  <c r="T9" i="40"/>
  <c r="S9" i="40"/>
  <c r="R9" i="40"/>
  <c r="P9" i="40"/>
  <c r="Q9" i="40"/>
  <c r="F8" i="39"/>
  <c r="H8" i="39"/>
  <c r="I8" i="39"/>
  <c r="E129" i="37"/>
  <c r="H127" i="37"/>
  <c r="G127" i="37"/>
  <c r="O124" i="37"/>
  <c r="N124" i="37"/>
  <c r="M124" i="37"/>
  <c r="L124" i="37"/>
  <c r="N9" i="38"/>
  <c r="L9" i="38"/>
  <c r="Y34" i="35"/>
  <c r="X34" i="35"/>
  <c r="AZ14" i="35"/>
  <c r="BB14" i="35"/>
  <c r="BA14" i="35"/>
  <c r="AY14" i="35"/>
  <c r="AX14" i="35"/>
  <c r="H9" i="35"/>
  <c r="H18" i="35"/>
  <c r="I18" i="35"/>
  <c r="P18" i="35"/>
  <c r="O18" i="35"/>
  <c r="P11" i="35"/>
  <c r="O11" i="35"/>
  <c r="AF12" i="35"/>
  <c r="AE12" i="35"/>
  <c r="AZ15" i="35"/>
  <c r="BA15" i="35"/>
  <c r="AY15" i="35"/>
  <c r="AX15" i="35"/>
  <c r="BB15" i="35"/>
  <c r="Y15" i="35"/>
  <c r="X15" i="35"/>
  <c r="AF18" i="35"/>
  <c r="AE18" i="35"/>
  <c r="H17" i="35"/>
  <c r="I17" i="35"/>
  <c r="AN17" i="35"/>
  <c r="AR17" i="35"/>
  <c r="AP17" i="35"/>
  <c r="AO17" i="35"/>
  <c r="AQ17" i="35"/>
  <c r="H15" i="35"/>
  <c r="I15" i="35"/>
  <c r="H30" i="35"/>
  <c r="F99" i="31"/>
  <c r="J76" i="31"/>
  <c r="O53" i="31"/>
  <c r="N53" i="31"/>
  <c r="F34" i="31"/>
  <c r="F104" i="31"/>
  <c r="O104" i="31"/>
  <c r="F83" i="31"/>
  <c r="H83" i="31"/>
  <c r="H62" i="31"/>
  <c r="J62" i="31"/>
  <c r="F39" i="31"/>
  <c r="O39" i="31"/>
  <c r="H283" i="30"/>
  <c r="J283" i="30"/>
  <c r="O97" i="31"/>
  <c r="N97" i="31"/>
  <c r="O108" i="31"/>
  <c r="N108" i="31"/>
  <c r="H87" i="31"/>
  <c r="J31" i="31"/>
  <c r="L277" i="30"/>
  <c r="F103" i="31"/>
  <c r="J80" i="31"/>
  <c r="F59" i="31"/>
  <c r="O59" i="31"/>
  <c r="F38" i="31"/>
  <c r="H38" i="31"/>
  <c r="F280" i="30"/>
  <c r="J75" i="31"/>
  <c r="F33" i="31"/>
  <c r="H279" i="30"/>
  <c r="O82" i="31"/>
  <c r="N82" i="31"/>
  <c r="H61" i="31"/>
  <c r="H282" i="30"/>
  <c r="F251" i="30"/>
  <c r="H251" i="30"/>
  <c r="F259" i="30"/>
  <c r="F256" i="30"/>
  <c r="H256" i="30"/>
  <c r="F239" i="30"/>
  <c r="J211" i="30"/>
  <c r="L211" i="30"/>
  <c r="F193" i="30"/>
  <c r="H193" i="30"/>
  <c r="L173" i="30"/>
  <c r="F165" i="30"/>
  <c r="F119" i="30"/>
  <c r="H119" i="30"/>
  <c r="L65" i="31"/>
  <c r="L81" i="31"/>
  <c r="L86" i="31"/>
  <c r="L83" i="31"/>
  <c r="L58" i="31"/>
  <c r="N58" i="31"/>
  <c r="L101" i="31"/>
  <c r="F238" i="30"/>
  <c r="H238" i="30"/>
  <c r="L210" i="30"/>
  <c r="F194" i="30"/>
  <c r="H194" i="30"/>
  <c r="L166" i="30"/>
  <c r="F150" i="30"/>
  <c r="H150" i="30"/>
  <c r="L122" i="30"/>
  <c r="F241" i="30"/>
  <c r="H241" i="30"/>
  <c r="L194" i="30"/>
  <c r="F77" i="30"/>
  <c r="H77" i="30"/>
  <c r="J84" i="30"/>
  <c r="L84" i="30"/>
  <c r="L64" i="30"/>
  <c r="F54" i="30"/>
  <c r="F65" i="30"/>
  <c r="H63" i="30"/>
  <c r="H84" i="30"/>
  <c r="H56" i="30"/>
  <c r="J56" i="30"/>
  <c r="E146" i="28"/>
  <c r="E104" i="28"/>
  <c r="L65" i="28"/>
  <c r="J65" i="28"/>
  <c r="J142" i="28"/>
  <c r="L142" i="28"/>
  <c r="D104" i="28"/>
  <c r="D62" i="28"/>
  <c r="M134" i="28"/>
  <c r="L134" i="28"/>
  <c r="K134" i="28"/>
  <c r="J134" i="28"/>
  <c r="I134" i="28"/>
  <c r="L17" i="28"/>
  <c r="J17" i="28"/>
  <c r="C48" i="28"/>
  <c r="K30" i="28"/>
  <c r="J30" i="28"/>
  <c r="I30" i="28"/>
  <c r="M30" i="28"/>
  <c r="L30" i="28"/>
  <c r="J14" i="28"/>
  <c r="L14" i="28"/>
  <c r="D146" i="28"/>
  <c r="M24" i="28"/>
  <c r="L24" i="28"/>
  <c r="K24" i="28"/>
  <c r="J24" i="28"/>
  <c r="I24" i="28"/>
  <c r="J8" i="28"/>
  <c r="L8" i="28"/>
  <c r="M111" i="28"/>
  <c r="L111" i="28"/>
  <c r="K111" i="28"/>
  <c r="J111" i="28"/>
  <c r="I111" i="28"/>
  <c r="M54" i="28"/>
  <c r="L54" i="28"/>
  <c r="K54" i="28"/>
  <c r="J54" i="28"/>
  <c r="I54" i="28"/>
  <c r="H62" i="28"/>
  <c r="M131" i="28"/>
  <c r="L131" i="28"/>
  <c r="K131" i="28"/>
  <c r="J131" i="28"/>
  <c r="I131" i="28"/>
  <c r="L92" i="28"/>
  <c r="K92" i="28"/>
  <c r="J92" i="28"/>
  <c r="I92" i="28"/>
  <c r="M92" i="28"/>
  <c r="K60" i="28"/>
  <c r="J60" i="28"/>
  <c r="I60" i="28"/>
  <c r="M60" i="28"/>
  <c r="L60" i="28"/>
  <c r="K129" i="28"/>
  <c r="J129" i="28"/>
  <c r="I129" i="28"/>
  <c r="M129" i="28"/>
  <c r="L129" i="28"/>
  <c r="J107" i="28"/>
  <c r="I107" i="28"/>
  <c r="M107" i="28"/>
  <c r="L107" i="28"/>
  <c r="K107" i="28"/>
  <c r="I67" i="28"/>
  <c r="M67" i="28"/>
  <c r="L67" i="28"/>
  <c r="K67" i="28"/>
  <c r="J67" i="28"/>
  <c r="M36" i="28"/>
  <c r="L36" i="28"/>
  <c r="K36" i="28"/>
  <c r="J36" i="28"/>
  <c r="I36" i="28"/>
  <c r="M113" i="28"/>
  <c r="L113" i="28"/>
  <c r="K113" i="28"/>
  <c r="J113" i="28"/>
  <c r="I113" i="28"/>
  <c r="J159" i="28"/>
  <c r="I159" i="28"/>
  <c r="L159" i="28"/>
  <c r="K159" i="28"/>
  <c r="M159" i="28"/>
  <c r="M12" i="28"/>
  <c r="L12" i="28"/>
  <c r="K12" i="28"/>
  <c r="J12" i="28"/>
  <c r="I12" i="28"/>
  <c r="H20" i="28"/>
  <c r="G48" i="28"/>
  <c r="K99" i="28"/>
  <c r="I99" i="28"/>
  <c r="L78" i="25"/>
  <c r="L108" i="25"/>
  <c r="L54" i="25"/>
  <c r="L239" i="24"/>
  <c r="L209" i="24"/>
  <c r="L41" i="25"/>
  <c r="L263" i="24"/>
  <c r="H241" i="24"/>
  <c r="J231" i="24"/>
  <c r="J195" i="24"/>
  <c r="L63" i="25"/>
  <c r="F258" i="24"/>
  <c r="J234" i="24"/>
  <c r="L234" i="24"/>
  <c r="H214" i="24"/>
  <c r="J214" i="24"/>
  <c r="L58" i="25"/>
  <c r="J263" i="24"/>
  <c r="H239" i="24"/>
  <c r="J229" i="24"/>
  <c r="H209" i="24"/>
  <c r="L99" i="25"/>
  <c r="L42" i="25"/>
  <c r="F230" i="24"/>
  <c r="H230" i="24"/>
  <c r="H172" i="24"/>
  <c r="F76" i="24"/>
  <c r="F267" i="24"/>
  <c r="F218" i="24"/>
  <c r="H218" i="24"/>
  <c r="F104" i="24"/>
  <c r="H104" i="24"/>
  <c r="F143" i="24"/>
  <c r="H143" i="24"/>
  <c r="F216" i="24"/>
  <c r="H216" i="24"/>
  <c r="F124" i="24"/>
  <c r="H124" i="24"/>
  <c r="L77" i="24"/>
  <c r="F174" i="24"/>
  <c r="J173" i="24"/>
  <c r="J145" i="24"/>
  <c r="L145" i="24"/>
  <c r="F119" i="24"/>
  <c r="H119" i="24"/>
  <c r="J63" i="24"/>
  <c r="L63" i="24"/>
  <c r="F53" i="24"/>
  <c r="F130" i="24"/>
  <c r="H130" i="24"/>
  <c r="L56" i="24"/>
  <c r="H82" i="24"/>
  <c r="F11" i="24"/>
  <c r="H11" i="24"/>
  <c r="H62" i="24"/>
  <c r="F196" i="24"/>
  <c r="H196" i="24"/>
  <c r="F194" i="24"/>
  <c r="H194" i="24"/>
  <c r="F42" i="24"/>
  <c r="H42" i="24"/>
  <c r="AA19" i="22"/>
  <c r="Z19" i="22"/>
  <c r="Y19" i="22"/>
  <c r="X19" i="22"/>
  <c r="AB19" i="22"/>
  <c r="F42" i="25"/>
  <c r="F58" i="25"/>
  <c r="F82" i="25"/>
  <c r="F98" i="25"/>
  <c r="F35" i="25"/>
  <c r="F40" i="25"/>
  <c r="J85" i="24"/>
  <c r="AB20" i="22"/>
  <c r="AA20" i="22"/>
  <c r="Z20" i="22"/>
  <c r="Y20" i="22"/>
  <c r="X20" i="22"/>
  <c r="P132" i="19"/>
  <c r="X95" i="19"/>
  <c r="H155" i="19"/>
  <c r="X140" i="19"/>
  <c r="W147" i="19"/>
  <c r="X104" i="19"/>
  <c r="P82" i="19"/>
  <c r="X118" i="19"/>
  <c r="X80" i="19"/>
  <c r="W79" i="19"/>
  <c r="P144" i="19"/>
  <c r="P129" i="19"/>
  <c r="R114" i="19"/>
  <c r="P114" i="19"/>
  <c r="H109" i="19"/>
  <c r="P84" i="19"/>
  <c r="H131" i="19"/>
  <c r="X90" i="19"/>
  <c r="P145" i="19"/>
  <c r="X132" i="19"/>
  <c r="H98" i="19"/>
  <c r="P104" i="19"/>
  <c r="P75" i="19"/>
  <c r="X72" i="19"/>
  <c r="H70" i="19"/>
  <c r="P67" i="19"/>
  <c r="X61" i="19"/>
  <c r="H59" i="19"/>
  <c r="P56" i="19"/>
  <c r="X53" i="19"/>
  <c r="H48" i="19"/>
  <c r="P45" i="19"/>
  <c r="X42" i="19"/>
  <c r="H40" i="19"/>
  <c r="P34" i="19"/>
  <c r="X31" i="19"/>
  <c r="H29" i="19"/>
  <c r="P26" i="19"/>
  <c r="X20" i="19"/>
  <c r="H18" i="19"/>
  <c r="P15" i="19"/>
  <c r="X12" i="19"/>
  <c r="H10" i="19"/>
  <c r="G9" i="19"/>
  <c r="J155" i="19" s="1"/>
  <c r="H160" i="19"/>
  <c r="J160" i="19"/>
  <c r="N77" i="19"/>
  <c r="X102" i="19"/>
  <c r="P109" i="19"/>
  <c r="N121" i="19"/>
  <c r="N21" i="19"/>
  <c r="N9" i="19"/>
  <c r="M138" i="17"/>
  <c r="L138" i="17"/>
  <c r="J138" i="17"/>
  <c r="I138" i="17"/>
  <c r="K138" i="17"/>
  <c r="E161" i="17"/>
  <c r="E135" i="17"/>
  <c r="I74" i="17"/>
  <c r="M74" i="17"/>
  <c r="K74" i="17"/>
  <c r="L74" i="17"/>
  <c r="J74" i="17"/>
  <c r="F63" i="17"/>
  <c r="F51" i="17"/>
  <c r="F23" i="19"/>
  <c r="F91" i="19"/>
  <c r="H83" i="19"/>
  <c r="K85" i="17"/>
  <c r="J85" i="17"/>
  <c r="I85" i="17"/>
  <c r="M85" i="17"/>
  <c r="L85" i="17"/>
  <c r="C149" i="17"/>
  <c r="H33" i="10"/>
  <c r="J33" i="10"/>
  <c r="K60" i="13"/>
  <c r="J60" i="13"/>
  <c r="I60" i="13"/>
  <c r="M60" i="13"/>
  <c r="L60" i="13"/>
  <c r="K46" i="12"/>
  <c r="L46" i="12"/>
  <c r="K74" i="13"/>
  <c r="J74" i="13"/>
  <c r="L74" i="13"/>
  <c r="I74" i="13"/>
  <c r="M74" i="13"/>
  <c r="G51" i="17"/>
  <c r="F160" i="13"/>
  <c r="F284" i="8"/>
  <c r="L259" i="8"/>
  <c r="F76" i="8"/>
  <c r="H76" i="8"/>
  <c r="V24" i="6"/>
  <c r="T24" i="6"/>
  <c r="X24" i="12"/>
  <c r="V24" i="12"/>
  <c r="U24" i="12"/>
  <c r="X17" i="12"/>
  <c r="V17" i="12"/>
  <c r="U17" i="12"/>
  <c r="J231" i="8"/>
  <c r="L231" i="8"/>
  <c r="F79" i="8"/>
  <c r="H79" i="8"/>
  <c r="L207" i="8"/>
  <c r="H121" i="8"/>
  <c r="I143" i="43"/>
  <c r="G143" i="43"/>
  <c r="H143" i="43"/>
  <c r="K143" i="43" s="1"/>
  <c r="N140" i="43"/>
  <c r="M140" i="43"/>
  <c r="L140" i="43"/>
  <c r="O140" i="43"/>
  <c r="O141" i="43"/>
  <c r="M141" i="43"/>
  <c r="L141" i="43"/>
  <c r="N141" i="43"/>
  <c r="I143" i="42"/>
  <c r="H143" i="42"/>
  <c r="G143" i="42"/>
  <c r="I143" i="41"/>
  <c r="H143" i="41"/>
  <c r="G143" i="41"/>
  <c r="L143" i="41"/>
  <c r="M143" i="41"/>
  <c r="G140" i="41"/>
  <c r="I140" i="41"/>
  <c r="H140" i="41"/>
  <c r="M140" i="41"/>
  <c r="L140" i="41"/>
  <c r="N10" i="41"/>
  <c r="M10" i="41"/>
  <c r="L10" i="41"/>
  <c r="Q10" i="41"/>
  <c r="P10" i="41"/>
  <c r="S6" i="40"/>
  <c r="R6" i="40"/>
  <c r="M9" i="41"/>
  <c r="L9" i="41"/>
  <c r="N9" i="41"/>
  <c r="E146" i="42"/>
  <c r="J14" i="41"/>
  <c r="I14" i="41"/>
  <c r="H14" i="41"/>
  <c r="O144" i="41"/>
  <c r="L144" i="41"/>
  <c r="N144" i="41"/>
  <c r="M144" i="41"/>
  <c r="F11" i="41"/>
  <c r="I11" i="41"/>
  <c r="H11" i="41"/>
  <c r="M9" i="40"/>
  <c r="J9" i="40"/>
  <c r="H9" i="40"/>
  <c r="I9" i="40"/>
  <c r="N10" i="38"/>
  <c r="M10" i="38"/>
  <c r="L10" i="38"/>
  <c r="Q10" i="38"/>
  <c r="P10" i="38"/>
  <c r="AO40" i="35"/>
  <c r="I31" i="35"/>
  <c r="X39" i="35"/>
  <c r="Y39" i="35"/>
  <c r="BB8" i="35"/>
  <c r="BA8" i="35"/>
  <c r="AY8" i="35"/>
  <c r="AZ8" i="35"/>
  <c r="AX8" i="35"/>
  <c r="BB18" i="35"/>
  <c r="AN8" i="35"/>
  <c r="AR8" i="35"/>
  <c r="AP8" i="35"/>
  <c r="AQ8" i="35"/>
  <c r="AO8" i="35"/>
  <c r="AR18" i="35"/>
  <c r="AR16" i="35"/>
  <c r="P12" i="35"/>
  <c r="O12" i="35"/>
  <c r="AZ17" i="35"/>
  <c r="BA17" i="35"/>
  <c r="AY17" i="35"/>
  <c r="AX17" i="35"/>
  <c r="BB17" i="35"/>
  <c r="Y17" i="35"/>
  <c r="X17" i="35"/>
  <c r="I9" i="35"/>
  <c r="AY18" i="35"/>
  <c r="AX18" i="35"/>
  <c r="H13" i="35"/>
  <c r="I13" i="35"/>
  <c r="O14" i="35"/>
  <c r="H31" i="35"/>
  <c r="H38" i="35"/>
  <c r="H97" i="31"/>
  <c r="J65" i="31"/>
  <c r="F53" i="31"/>
  <c r="H32" i="31"/>
  <c r="J278" i="30"/>
  <c r="N102" i="31"/>
  <c r="O102" i="31"/>
  <c r="H81" i="31"/>
  <c r="J81" i="31"/>
  <c r="J60" i="31"/>
  <c r="N37" i="31"/>
  <c r="O37" i="31"/>
  <c r="J273" i="30"/>
  <c r="L273" i="30"/>
  <c r="J109" i="31"/>
  <c r="F97" i="31"/>
  <c r="F108" i="31"/>
  <c r="J85" i="31"/>
  <c r="O62" i="31"/>
  <c r="N62" i="31"/>
  <c r="F43" i="31"/>
  <c r="L285" i="30"/>
  <c r="H101" i="31"/>
  <c r="F78" i="31"/>
  <c r="O78" i="31"/>
  <c r="N57" i="31"/>
  <c r="O57" i="31"/>
  <c r="H36" i="31"/>
  <c r="J36" i="31"/>
  <c r="O106" i="31"/>
  <c r="N106" i="31"/>
  <c r="F87" i="31"/>
  <c r="H31" i="31"/>
  <c r="O101" i="31"/>
  <c r="N101" i="31"/>
  <c r="F82" i="31"/>
  <c r="J59" i="31"/>
  <c r="O36" i="31"/>
  <c r="N36" i="31"/>
  <c r="J258" i="30"/>
  <c r="L263" i="30"/>
  <c r="H261" i="30"/>
  <c r="J261" i="30"/>
  <c r="H258" i="30"/>
  <c r="F229" i="30"/>
  <c r="H229" i="30"/>
  <c r="L209" i="30"/>
  <c r="H191" i="30"/>
  <c r="J191" i="30"/>
  <c r="F173" i="30"/>
  <c r="J145" i="30"/>
  <c r="L145" i="30"/>
  <c r="F127" i="30"/>
  <c r="H127" i="30"/>
  <c r="L98" i="31"/>
  <c r="L76" i="31"/>
  <c r="L100" i="31"/>
  <c r="L97" i="31"/>
  <c r="L102" i="31"/>
  <c r="L77" i="31"/>
  <c r="N77" i="31"/>
  <c r="L109" i="31"/>
  <c r="H236" i="30"/>
  <c r="J236" i="30"/>
  <c r="L218" i="30"/>
  <c r="F210" i="30"/>
  <c r="H192" i="30"/>
  <c r="J192" i="30"/>
  <c r="L174" i="30"/>
  <c r="F166" i="30"/>
  <c r="H148" i="30"/>
  <c r="J148" i="30"/>
  <c r="L130" i="30"/>
  <c r="F122" i="30"/>
  <c r="L41" i="31"/>
  <c r="J232" i="30"/>
  <c r="F214" i="30"/>
  <c r="F82" i="30"/>
  <c r="F61" i="30"/>
  <c r="J79" i="30"/>
  <c r="L79" i="30"/>
  <c r="J60" i="30"/>
  <c r="L60" i="30"/>
  <c r="F84" i="30"/>
  <c r="H82" i="30"/>
  <c r="H54" i="30"/>
  <c r="J54" i="30"/>
  <c r="H64" i="30"/>
  <c r="J64" i="30"/>
  <c r="J38" i="28"/>
  <c r="L38" i="28"/>
  <c r="L73" i="28"/>
  <c r="J73" i="28"/>
  <c r="E62" i="28"/>
  <c r="D160" i="28"/>
  <c r="C90" i="28"/>
  <c r="C160" i="28"/>
  <c r="K13" i="28"/>
  <c r="J13" i="28"/>
  <c r="I13" i="28"/>
  <c r="M13" i="28"/>
  <c r="L13" i="28"/>
  <c r="M82" i="28"/>
  <c r="L82" i="28"/>
  <c r="K82" i="28"/>
  <c r="J82" i="28"/>
  <c r="I82" i="28"/>
  <c r="H90" i="28"/>
  <c r="D20" i="28"/>
  <c r="M125" i="28"/>
  <c r="L125" i="28"/>
  <c r="K125" i="28"/>
  <c r="J125" i="28"/>
  <c r="I125" i="28"/>
  <c r="M42" i="28"/>
  <c r="K42" i="28"/>
  <c r="J42" i="28"/>
  <c r="I42" i="28"/>
  <c r="L42" i="28"/>
  <c r="M120" i="28"/>
  <c r="L120" i="28"/>
  <c r="K120" i="28"/>
  <c r="J120" i="28"/>
  <c r="I120" i="28"/>
  <c r="M71" i="28"/>
  <c r="L71" i="28"/>
  <c r="K71" i="28"/>
  <c r="J71" i="28"/>
  <c r="I71" i="28"/>
  <c r="M140" i="28"/>
  <c r="L140" i="28"/>
  <c r="K140" i="28"/>
  <c r="J140" i="28"/>
  <c r="I140" i="28"/>
  <c r="L100" i="28"/>
  <c r="K100" i="28"/>
  <c r="J100" i="28"/>
  <c r="I100" i="28"/>
  <c r="M100" i="28"/>
  <c r="K69" i="28"/>
  <c r="J69" i="28"/>
  <c r="I69" i="28"/>
  <c r="M69" i="28"/>
  <c r="L69" i="28"/>
  <c r="K138" i="28"/>
  <c r="J138" i="28"/>
  <c r="I138" i="28"/>
  <c r="H146" i="28"/>
  <c r="M138" i="28"/>
  <c r="L138" i="28"/>
  <c r="J115" i="28"/>
  <c r="I115" i="28"/>
  <c r="M115" i="28"/>
  <c r="L115" i="28"/>
  <c r="K115" i="28"/>
  <c r="I75" i="28"/>
  <c r="M75" i="28"/>
  <c r="L75" i="28"/>
  <c r="K75" i="28"/>
  <c r="J75" i="28"/>
  <c r="M44" i="28"/>
  <c r="L44" i="28"/>
  <c r="K44" i="28"/>
  <c r="J44" i="28"/>
  <c r="I44" i="28"/>
  <c r="M122" i="28"/>
  <c r="L122" i="28"/>
  <c r="K122" i="28"/>
  <c r="J122" i="28"/>
  <c r="I122" i="28"/>
  <c r="I145" i="28"/>
  <c r="L145" i="28"/>
  <c r="K145" i="28"/>
  <c r="J145" i="28"/>
  <c r="M145" i="28"/>
  <c r="G76" i="28"/>
  <c r="G132" i="28"/>
  <c r="F34" i="28"/>
  <c r="F132" i="28"/>
  <c r="F76" i="28"/>
  <c r="F160" i="28"/>
  <c r="J264" i="24"/>
  <c r="J238" i="24"/>
  <c r="L238" i="24"/>
  <c r="J216" i="24"/>
  <c r="L216" i="24"/>
  <c r="J194" i="24"/>
  <c r="L194" i="24"/>
  <c r="L43" i="25"/>
  <c r="H261" i="24"/>
  <c r="J261" i="24"/>
  <c r="J219" i="24"/>
  <c r="L219" i="24"/>
  <c r="F209" i="24"/>
  <c r="J189" i="24"/>
  <c r="L189" i="24"/>
  <c r="L98" i="25"/>
  <c r="L229" i="24"/>
  <c r="H211" i="24"/>
  <c r="L193" i="24"/>
  <c r="L266" i="24"/>
  <c r="L232" i="24"/>
  <c r="L104" i="25"/>
  <c r="L261" i="24"/>
  <c r="H260" i="24"/>
  <c r="F238" i="24"/>
  <c r="H238" i="24"/>
  <c r="F167" i="24"/>
  <c r="H167" i="24"/>
  <c r="L57" i="24"/>
  <c r="F256" i="24"/>
  <c r="H256" i="24"/>
  <c r="J174" i="24"/>
  <c r="L87" i="24"/>
  <c r="F77" i="24"/>
  <c r="H77" i="24"/>
  <c r="J54" i="24"/>
  <c r="L54" i="24"/>
  <c r="F129" i="24"/>
  <c r="H129" i="24"/>
  <c r="F213" i="24"/>
  <c r="F102" i="24"/>
  <c r="H102" i="24"/>
  <c r="F163" i="24"/>
  <c r="H163" i="24"/>
  <c r="H174" i="24"/>
  <c r="L143" i="24"/>
  <c r="F127" i="24"/>
  <c r="H127" i="24"/>
  <c r="L80" i="24"/>
  <c r="L61" i="24"/>
  <c r="F21" i="24"/>
  <c r="H21" i="24"/>
  <c r="F122" i="24"/>
  <c r="H122" i="24"/>
  <c r="H79" i="24"/>
  <c r="F54" i="24"/>
  <c r="F125" i="24"/>
  <c r="H55" i="24"/>
  <c r="H59" i="24"/>
  <c r="J59" i="24"/>
  <c r="F188" i="24"/>
  <c r="F191" i="24"/>
  <c r="F38" i="24"/>
  <c r="H38" i="24"/>
  <c r="F53" i="25"/>
  <c r="F77" i="25"/>
  <c r="F101" i="25"/>
  <c r="F106" i="25"/>
  <c r="F43" i="25"/>
  <c r="F59" i="25"/>
  <c r="J82" i="24"/>
  <c r="L82" i="24"/>
  <c r="X129" i="19"/>
  <c r="R89" i="19"/>
  <c r="P89" i="19"/>
  <c r="W161" i="19"/>
  <c r="X153" i="19"/>
  <c r="P139" i="19"/>
  <c r="O147" i="19"/>
  <c r="J102" i="19"/>
  <c r="H102" i="19"/>
  <c r="J76" i="19"/>
  <c r="H76" i="19"/>
  <c r="J103" i="19"/>
  <c r="H103" i="19"/>
  <c r="J143" i="19"/>
  <c r="H143" i="19"/>
  <c r="X126" i="19"/>
  <c r="X113" i="19"/>
  <c r="P108" i="19"/>
  <c r="O107" i="19"/>
  <c r="X81" i="19"/>
  <c r="R128" i="19"/>
  <c r="P128" i="19"/>
  <c r="J88" i="19"/>
  <c r="H88" i="19"/>
  <c r="P22" i="21"/>
  <c r="J144" i="19"/>
  <c r="H144" i="19"/>
  <c r="J130" i="19"/>
  <c r="H130" i="19"/>
  <c r="P95" i="19"/>
  <c r="R18" i="21"/>
  <c r="T18" i="21"/>
  <c r="S18" i="21"/>
  <c r="R16" i="21"/>
  <c r="T16" i="21"/>
  <c r="S16" i="21"/>
  <c r="X101" i="19"/>
  <c r="J75" i="19"/>
  <c r="H75" i="19"/>
  <c r="P72" i="19"/>
  <c r="W77" i="19"/>
  <c r="X69" i="19"/>
  <c r="J67" i="19"/>
  <c r="H67" i="19"/>
  <c r="P61" i="19"/>
  <c r="X58" i="19"/>
  <c r="J56" i="19"/>
  <c r="H56" i="19"/>
  <c r="P53" i="19"/>
  <c r="X47" i="19"/>
  <c r="J45" i="19"/>
  <c r="H45" i="19"/>
  <c r="P42" i="19"/>
  <c r="X39" i="19"/>
  <c r="J34" i="19"/>
  <c r="H34" i="19"/>
  <c r="P31" i="19"/>
  <c r="X28" i="19"/>
  <c r="J26" i="19"/>
  <c r="H26" i="19"/>
  <c r="P20" i="19"/>
  <c r="X17" i="19"/>
  <c r="J15" i="19"/>
  <c r="H15" i="19"/>
  <c r="P12" i="19"/>
  <c r="X158" i="19"/>
  <c r="J157" i="19"/>
  <c r="H157" i="19"/>
  <c r="N37" i="19"/>
  <c r="V65" i="19"/>
  <c r="V107" i="19"/>
  <c r="X108" i="19"/>
  <c r="V147" i="19"/>
  <c r="X139" i="19"/>
  <c r="V149" i="19"/>
  <c r="N119" i="19"/>
  <c r="P111" i="19"/>
  <c r="P142" i="19"/>
  <c r="N161" i="19"/>
  <c r="I152" i="17"/>
  <c r="M152" i="17"/>
  <c r="K152" i="17"/>
  <c r="L152" i="17"/>
  <c r="J152" i="17"/>
  <c r="F119" i="19"/>
  <c r="F107" i="19"/>
  <c r="H108" i="19"/>
  <c r="F91" i="17"/>
  <c r="J72" i="17"/>
  <c r="L72" i="17"/>
  <c r="U21" i="17"/>
  <c r="I32" i="13"/>
  <c r="M32" i="13"/>
  <c r="L32" i="13"/>
  <c r="K32" i="13"/>
  <c r="J32" i="13"/>
  <c r="X8" i="13"/>
  <c r="W8" i="13"/>
  <c r="AA8" i="13"/>
  <c r="Z8" i="13"/>
  <c r="Y8" i="13"/>
  <c r="AA19" i="13"/>
  <c r="AA10" i="13"/>
  <c r="AA18" i="13"/>
  <c r="AA14" i="13"/>
  <c r="H82" i="10"/>
  <c r="J82" i="10"/>
  <c r="K143" i="13"/>
  <c r="J143" i="13"/>
  <c r="L143" i="13"/>
  <c r="I143" i="13"/>
  <c r="M143" i="13"/>
  <c r="F146" i="13"/>
  <c r="F141" i="8"/>
  <c r="H141" i="8"/>
  <c r="J53" i="8"/>
  <c r="K16" i="6"/>
  <c r="I16" i="6"/>
  <c r="X56" i="12"/>
  <c r="V56" i="12"/>
  <c r="U56" i="12"/>
  <c r="X49" i="12"/>
  <c r="V49" i="12"/>
  <c r="U49" i="12"/>
  <c r="H241" i="8"/>
  <c r="J241" i="8"/>
  <c r="F60" i="8"/>
  <c r="H60" i="8"/>
  <c r="F84" i="8"/>
  <c r="M143" i="42"/>
  <c r="L143" i="42"/>
  <c r="O143" i="42"/>
  <c r="N143" i="42"/>
  <c r="D146" i="42"/>
  <c r="M139" i="43"/>
  <c r="O139" i="43"/>
  <c r="N139" i="43"/>
  <c r="L139" i="43"/>
  <c r="I140" i="42"/>
  <c r="H140" i="42"/>
  <c r="G140" i="42"/>
  <c r="L140" i="42"/>
  <c r="M140" i="42"/>
  <c r="I138" i="42"/>
  <c r="H138" i="42"/>
  <c r="G138" i="42"/>
  <c r="I142" i="41"/>
  <c r="H142" i="41"/>
  <c r="G142" i="41"/>
  <c r="M142" i="41"/>
  <c r="L142" i="41"/>
  <c r="S10" i="41"/>
  <c r="R10" i="41"/>
  <c r="O143" i="41"/>
  <c r="N143" i="41"/>
  <c r="N141" i="41"/>
  <c r="O141" i="41"/>
  <c r="M141" i="41"/>
  <c r="L141" i="41"/>
  <c r="F10" i="41"/>
  <c r="I10" i="41"/>
  <c r="H10" i="41"/>
  <c r="E16" i="41"/>
  <c r="F16" i="41" s="1"/>
  <c r="N7" i="40"/>
  <c r="L7" i="40"/>
  <c r="M7" i="40"/>
  <c r="Q7" i="40"/>
  <c r="P7" i="40"/>
  <c r="P9" i="38"/>
  <c r="T9" i="38"/>
  <c r="S9" i="38"/>
  <c r="R9" i="38"/>
  <c r="Q9" i="38"/>
  <c r="S10" i="38"/>
  <c r="R10" i="38"/>
  <c r="J7" i="39"/>
  <c r="H7" i="39"/>
  <c r="I7" i="39"/>
  <c r="M7" i="39"/>
  <c r="L7" i="39"/>
  <c r="I37" i="35"/>
  <c r="H37" i="35"/>
  <c r="AN30" i="35"/>
  <c r="AO30" i="35"/>
  <c r="AO33" i="35"/>
  <c r="AO34" i="35"/>
  <c r="I30" i="35"/>
  <c r="Y36" i="35"/>
  <c r="X36" i="35"/>
  <c r="I12" i="35"/>
  <c r="H12" i="35"/>
  <c r="AE8" i="35"/>
  <c r="AQ16" i="35"/>
  <c r="AP16" i="35"/>
  <c r="AE10" i="35"/>
  <c r="AF10" i="35"/>
  <c r="P13" i="35"/>
  <c r="O13" i="35"/>
  <c r="X14" i="35"/>
  <c r="Y14" i="35"/>
  <c r="Y13" i="35"/>
  <c r="X13" i="35"/>
  <c r="H32" i="35"/>
  <c r="AF8" i="35"/>
  <c r="P10" i="35"/>
  <c r="H86" i="31"/>
  <c r="O42" i="31"/>
  <c r="N42" i="31"/>
  <c r="L276" i="30"/>
  <c r="F102" i="31"/>
  <c r="H102" i="31"/>
  <c r="J79" i="31"/>
  <c r="O58" i="31"/>
  <c r="F58" i="31"/>
  <c r="F37" i="31"/>
  <c r="H37" i="31"/>
  <c r="J281" i="30"/>
  <c r="L281" i="30"/>
  <c r="O107" i="31"/>
  <c r="F107" i="31"/>
  <c r="O86" i="31"/>
  <c r="N86" i="31"/>
  <c r="H106" i="31"/>
  <c r="F62" i="31"/>
  <c r="H41" i="31"/>
  <c r="J99" i="31"/>
  <c r="O76" i="31"/>
  <c r="N76" i="31"/>
  <c r="F57" i="31"/>
  <c r="H57" i="31"/>
  <c r="J34" i="31"/>
  <c r="L34" i="31"/>
  <c r="F278" i="30"/>
  <c r="H278" i="30"/>
  <c r="F106" i="31"/>
  <c r="H85" i="31"/>
  <c r="J64" i="31"/>
  <c r="O41" i="31"/>
  <c r="N41" i="31"/>
  <c r="J277" i="30"/>
  <c r="F101" i="31"/>
  <c r="H80" i="31"/>
  <c r="F36" i="31"/>
  <c r="J280" i="30"/>
  <c r="L255" i="30"/>
  <c r="H253" i="30"/>
  <c r="F263" i="30"/>
  <c r="F260" i="30"/>
  <c r="F237" i="30"/>
  <c r="H237" i="30"/>
  <c r="L217" i="30"/>
  <c r="F209" i="30"/>
  <c r="F163" i="30"/>
  <c r="H163" i="30"/>
  <c r="L143" i="30"/>
  <c r="H125" i="30"/>
  <c r="J125" i="30"/>
  <c r="L84" i="31"/>
  <c r="L108" i="31"/>
  <c r="L105" i="31"/>
  <c r="L61" i="31"/>
  <c r="L85" i="31"/>
  <c r="N85" i="31"/>
  <c r="F254" i="30"/>
  <c r="F218" i="30"/>
  <c r="F174" i="30"/>
  <c r="F130" i="30"/>
  <c r="J240" i="30"/>
  <c r="L230" i="30"/>
  <c r="H212" i="30"/>
  <c r="F55" i="30"/>
  <c r="F60" i="30"/>
  <c r="F80" i="30"/>
  <c r="L77" i="30"/>
  <c r="L58" i="30"/>
  <c r="F78" i="30"/>
  <c r="F59" i="30"/>
  <c r="F81" i="30"/>
  <c r="J61" i="30"/>
  <c r="H60" i="30"/>
  <c r="H62" i="30"/>
  <c r="J62" i="30"/>
  <c r="H75" i="30"/>
  <c r="J75" i="30"/>
  <c r="E90" i="28"/>
  <c r="K23" i="28"/>
  <c r="I23" i="28"/>
  <c r="D48" i="28"/>
  <c r="L9" i="28"/>
  <c r="J9" i="28"/>
  <c r="D34" i="28"/>
  <c r="C20" i="28"/>
  <c r="L27" i="28"/>
  <c r="K27" i="28"/>
  <c r="J27" i="28"/>
  <c r="I27" i="28"/>
  <c r="M27" i="28"/>
  <c r="H34" i="28"/>
  <c r="G20" i="28"/>
  <c r="J33" i="28"/>
  <c r="L33" i="28"/>
  <c r="M51" i="28"/>
  <c r="K51" i="28"/>
  <c r="J51" i="28"/>
  <c r="I51" i="28"/>
  <c r="L51" i="28"/>
  <c r="M128" i="28"/>
  <c r="L128" i="28"/>
  <c r="K128" i="28"/>
  <c r="J128" i="28"/>
  <c r="I128" i="28"/>
  <c r="M80" i="28"/>
  <c r="L80" i="28"/>
  <c r="K80" i="28"/>
  <c r="J80" i="28"/>
  <c r="I80" i="28"/>
  <c r="M158" i="28"/>
  <c r="L158" i="28"/>
  <c r="K158" i="28"/>
  <c r="J158" i="28"/>
  <c r="I158" i="28"/>
  <c r="L109" i="28"/>
  <c r="K109" i="28"/>
  <c r="J109" i="28"/>
  <c r="I109" i="28"/>
  <c r="M109" i="28"/>
  <c r="K78" i="28"/>
  <c r="J78" i="28"/>
  <c r="I78" i="28"/>
  <c r="M78" i="28"/>
  <c r="L78" i="28"/>
  <c r="J55" i="28"/>
  <c r="I55" i="28"/>
  <c r="M55" i="28"/>
  <c r="L55" i="28"/>
  <c r="K55" i="28"/>
  <c r="J124" i="28"/>
  <c r="I124" i="28"/>
  <c r="H132" i="28"/>
  <c r="M124" i="28"/>
  <c r="L124" i="28"/>
  <c r="K124" i="28"/>
  <c r="I84" i="28"/>
  <c r="M84" i="28"/>
  <c r="L84" i="28"/>
  <c r="K84" i="28"/>
  <c r="J84" i="28"/>
  <c r="M53" i="28"/>
  <c r="L53" i="28"/>
  <c r="K53" i="28"/>
  <c r="J53" i="28"/>
  <c r="I53" i="28"/>
  <c r="M130" i="28"/>
  <c r="L130" i="28"/>
  <c r="K130" i="28"/>
  <c r="J130" i="28"/>
  <c r="I130" i="28"/>
  <c r="I154" i="28"/>
  <c r="M154" i="28"/>
  <c r="L154" i="28"/>
  <c r="K154" i="28"/>
  <c r="J154" i="28"/>
  <c r="G118" i="28"/>
  <c r="I116" i="28"/>
  <c r="K116" i="28"/>
  <c r="L59" i="25"/>
  <c r="L262" i="24"/>
  <c r="L236" i="24"/>
  <c r="L214" i="24"/>
  <c r="L192" i="24"/>
  <c r="L100" i="25"/>
  <c r="L217" i="24"/>
  <c r="L187" i="24"/>
  <c r="L87" i="25"/>
  <c r="L33" i="25"/>
  <c r="J239" i="24"/>
  <c r="L109" i="25"/>
  <c r="L55" i="25"/>
  <c r="F266" i="24"/>
  <c r="F232" i="24"/>
  <c r="J212" i="24"/>
  <c r="L212" i="24"/>
  <c r="H192" i="24"/>
  <c r="J192" i="24"/>
  <c r="L39" i="25"/>
  <c r="J237" i="24"/>
  <c r="H217" i="24"/>
  <c r="J207" i="24"/>
  <c r="H187" i="24"/>
  <c r="L34" i="25"/>
  <c r="F235" i="24"/>
  <c r="F145" i="24"/>
  <c r="H145" i="24"/>
  <c r="F55" i="24"/>
  <c r="F264" i="24"/>
  <c r="H264" i="24"/>
  <c r="J171" i="24"/>
  <c r="L171" i="24"/>
  <c r="F87" i="24"/>
  <c r="H75" i="24"/>
  <c r="F20" i="24"/>
  <c r="H20" i="24"/>
  <c r="F121" i="24"/>
  <c r="H121" i="24"/>
  <c r="J87" i="24"/>
  <c r="F64" i="24"/>
  <c r="F171" i="24"/>
  <c r="H171" i="24"/>
  <c r="H175" i="24"/>
  <c r="L151" i="24"/>
  <c r="H125" i="24"/>
  <c r="J125" i="24"/>
  <c r="F105" i="24"/>
  <c r="H105" i="24"/>
  <c r="F80" i="24"/>
  <c r="F61" i="24"/>
  <c r="F13" i="24"/>
  <c r="H13" i="24"/>
  <c r="F108" i="24"/>
  <c r="H108" i="24"/>
  <c r="F16" i="24"/>
  <c r="H16" i="24"/>
  <c r="L78" i="24"/>
  <c r="H63" i="24"/>
  <c r="AB15" i="22"/>
  <c r="AA15" i="22"/>
  <c r="Z15" i="22"/>
  <c r="Y15" i="22"/>
  <c r="X15" i="22"/>
  <c r="W21" i="22"/>
  <c r="F195" i="24"/>
  <c r="X16" i="22"/>
  <c r="AB16" i="22"/>
  <c r="AA16" i="22"/>
  <c r="Z16" i="22"/>
  <c r="Y16" i="22"/>
  <c r="F35" i="24"/>
  <c r="H35" i="24"/>
  <c r="F31" i="24"/>
  <c r="H31" i="24"/>
  <c r="S21" i="22"/>
  <c r="AA13" i="22"/>
  <c r="Y13" i="22"/>
  <c r="F56" i="25"/>
  <c r="F61" i="25"/>
  <c r="F85" i="25"/>
  <c r="F109" i="25"/>
  <c r="F38" i="25"/>
  <c r="F54" i="25"/>
  <c r="F78" i="25"/>
  <c r="J79" i="24"/>
  <c r="J127" i="19"/>
  <c r="H127" i="19"/>
  <c r="X86" i="19"/>
  <c r="P152" i="19"/>
  <c r="J138" i="19"/>
  <c r="H138" i="19"/>
  <c r="P99" i="19"/>
  <c r="P100" i="19"/>
  <c r="J156" i="19"/>
  <c r="H156" i="19"/>
  <c r="X141" i="19"/>
  <c r="J124" i="19"/>
  <c r="H124" i="19"/>
  <c r="J113" i="19"/>
  <c r="H113" i="19"/>
  <c r="J104" i="19"/>
  <c r="H104" i="19"/>
  <c r="X125" i="19"/>
  <c r="W133" i="19"/>
  <c r="W121" i="19"/>
  <c r="P85" i="19"/>
  <c r="X155" i="19"/>
  <c r="X142" i="19"/>
  <c r="P127" i="19"/>
  <c r="J89" i="19"/>
  <c r="H89" i="19"/>
  <c r="M22" i="21"/>
  <c r="R21" i="21"/>
  <c r="T21" i="21"/>
  <c r="S21" i="21"/>
  <c r="R19" i="21"/>
  <c r="T19" i="21"/>
  <c r="S19" i="21"/>
  <c r="J99" i="19"/>
  <c r="H99" i="19"/>
  <c r="X74" i="19"/>
  <c r="J72" i="19"/>
  <c r="H72" i="19"/>
  <c r="O77" i="19"/>
  <c r="P69" i="19"/>
  <c r="X66" i="19"/>
  <c r="W65" i="19"/>
  <c r="J61" i="19"/>
  <c r="H61" i="19"/>
  <c r="R58" i="19"/>
  <c r="P58" i="19"/>
  <c r="X55" i="19"/>
  <c r="W63" i="19"/>
  <c r="J53" i="19"/>
  <c r="H53" i="19"/>
  <c r="P47" i="19"/>
  <c r="X44" i="19"/>
  <c r="J42" i="19"/>
  <c r="H42" i="19"/>
  <c r="P39" i="19"/>
  <c r="X33" i="19"/>
  <c r="J31" i="19"/>
  <c r="H31" i="19"/>
  <c r="P28" i="19"/>
  <c r="X25" i="19"/>
  <c r="J20" i="19"/>
  <c r="H20" i="19"/>
  <c r="P17" i="19"/>
  <c r="X14" i="19"/>
  <c r="J12" i="19"/>
  <c r="H12" i="19"/>
  <c r="X160" i="19"/>
  <c r="V79" i="19"/>
  <c r="X110" i="19"/>
  <c r="N65" i="19"/>
  <c r="N93" i="19"/>
  <c r="P113" i="19"/>
  <c r="F135" i="17"/>
  <c r="M112" i="17"/>
  <c r="L112" i="17"/>
  <c r="J112" i="17"/>
  <c r="K112" i="17"/>
  <c r="I112" i="17"/>
  <c r="M95" i="17"/>
  <c r="L95" i="17"/>
  <c r="J95" i="17"/>
  <c r="K95" i="17"/>
  <c r="I95" i="17"/>
  <c r="F37" i="19"/>
  <c r="F49" i="19"/>
  <c r="F79" i="19"/>
  <c r="H112" i="19"/>
  <c r="F135" i="19"/>
  <c r="J97" i="17"/>
  <c r="I97" i="17"/>
  <c r="H105" i="17"/>
  <c r="L97" i="17"/>
  <c r="K97" i="17"/>
  <c r="M97" i="17"/>
  <c r="K128" i="17"/>
  <c r="J128" i="17"/>
  <c r="I128" i="17"/>
  <c r="M128" i="17"/>
  <c r="L128" i="17"/>
  <c r="K68" i="17"/>
  <c r="J68" i="17"/>
  <c r="I68" i="17"/>
  <c r="M68" i="17"/>
  <c r="L68" i="17"/>
  <c r="L125" i="17"/>
  <c r="K125" i="17"/>
  <c r="J125" i="17"/>
  <c r="I125" i="17"/>
  <c r="H133" i="17"/>
  <c r="M125" i="17"/>
  <c r="H121" i="17"/>
  <c r="Y16" i="15"/>
  <c r="W16" i="15"/>
  <c r="D149" i="17"/>
  <c r="L150" i="17"/>
  <c r="J150" i="17"/>
  <c r="C34" i="13"/>
  <c r="H57" i="10"/>
  <c r="J57" i="10"/>
  <c r="I18" i="13"/>
  <c r="M18" i="13"/>
  <c r="L18" i="13"/>
  <c r="K18" i="13"/>
  <c r="J18" i="13"/>
  <c r="L139" i="13"/>
  <c r="K139" i="13"/>
  <c r="J139" i="13"/>
  <c r="M139" i="13"/>
  <c r="I139" i="13"/>
  <c r="H146" i="13"/>
  <c r="I141" i="13"/>
  <c r="M141" i="13"/>
  <c r="L141" i="13"/>
  <c r="K141" i="13"/>
  <c r="J141" i="13"/>
  <c r="F9" i="10"/>
  <c r="H9" i="10"/>
  <c r="G133" i="17"/>
  <c r="K115" i="17"/>
  <c r="I115" i="17"/>
  <c r="L121" i="8"/>
  <c r="E48" i="13"/>
  <c r="F81" i="10"/>
  <c r="H81" i="10"/>
  <c r="H192" i="8"/>
  <c r="J192" i="8"/>
  <c r="F63" i="8"/>
  <c r="H63" i="8"/>
  <c r="C146" i="42"/>
  <c r="I137" i="42"/>
  <c r="H137" i="42"/>
  <c r="G137" i="42"/>
  <c r="M137" i="42"/>
  <c r="L137" i="42"/>
  <c r="G137" i="41"/>
  <c r="I137" i="41"/>
  <c r="H137" i="41"/>
  <c r="T8" i="41"/>
  <c r="S8" i="41"/>
  <c r="R8" i="41"/>
  <c r="Q8" i="41"/>
  <c r="P8" i="41"/>
  <c r="S12" i="41"/>
  <c r="R12" i="41"/>
  <c r="Q7" i="41"/>
  <c r="P7" i="41"/>
  <c r="T7" i="41"/>
  <c r="S7" i="41"/>
  <c r="R7" i="41"/>
  <c r="O16" i="41"/>
  <c r="T9" i="41"/>
  <c r="S9" i="41"/>
  <c r="R9" i="41"/>
  <c r="Q9" i="41"/>
  <c r="P9" i="41"/>
  <c r="S7" i="40"/>
  <c r="R7" i="40"/>
  <c r="H9" i="38"/>
  <c r="M9" i="38"/>
  <c r="J9" i="38"/>
  <c r="I9" i="38"/>
  <c r="N134" i="40"/>
  <c r="O134" i="40"/>
  <c r="R8" i="38"/>
  <c r="Q8" i="38"/>
  <c r="P8" i="38"/>
  <c r="T8" i="38"/>
  <c r="S8" i="38"/>
  <c r="J6" i="39"/>
  <c r="I6" i="39"/>
  <c r="H6" i="39"/>
  <c r="J11" i="39"/>
  <c r="J8" i="39"/>
  <c r="J9" i="39"/>
  <c r="J10" i="39"/>
  <c r="J12" i="39"/>
  <c r="H125" i="37"/>
  <c r="G125" i="37"/>
  <c r="D129" i="37"/>
  <c r="O127" i="37"/>
  <c r="N127" i="37"/>
  <c r="AN38" i="35"/>
  <c r="AO38" i="35"/>
  <c r="C129" i="37"/>
  <c r="AO32" i="35"/>
  <c r="Y30" i="35"/>
  <c r="X30" i="35"/>
  <c r="Y8" i="35"/>
  <c r="AQ18" i="35"/>
  <c r="AP18" i="35"/>
  <c r="X37" i="35"/>
  <c r="AN14" i="35"/>
  <c r="AR14" i="35"/>
  <c r="AQ14" i="35"/>
  <c r="AP14" i="35"/>
  <c r="AO14" i="35"/>
  <c r="H8" i="35"/>
  <c r="I8" i="35"/>
  <c r="P15" i="35"/>
  <c r="O15" i="35"/>
  <c r="BB9" i="35"/>
  <c r="AX9" i="35"/>
  <c r="BA9" i="35"/>
  <c r="AZ9" i="35"/>
  <c r="AY9" i="35"/>
  <c r="X16" i="35"/>
  <c r="Y16" i="35"/>
  <c r="P8" i="35"/>
  <c r="O8" i="35"/>
  <c r="AF13" i="35"/>
  <c r="AE13" i="35"/>
  <c r="AP11" i="35"/>
  <c r="AO11" i="35"/>
  <c r="AR11" i="35"/>
  <c r="AQ11" i="35"/>
  <c r="AN11" i="35"/>
  <c r="S9" i="39"/>
  <c r="R9" i="39"/>
  <c r="H33" i="35"/>
  <c r="AF9" i="35"/>
  <c r="J84" i="31"/>
  <c r="O61" i="31"/>
  <c r="N61" i="31"/>
  <c r="F42" i="31"/>
  <c r="L284" i="30"/>
  <c r="H100" i="31"/>
  <c r="J100" i="31"/>
  <c r="O77" i="31"/>
  <c r="F77" i="31"/>
  <c r="N56" i="31"/>
  <c r="O56" i="31"/>
  <c r="H35" i="31"/>
  <c r="J35" i="31"/>
  <c r="L279" i="30"/>
  <c r="O105" i="31"/>
  <c r="N105" i="31"/>
  <c r="F86" i="31"/>
  <c r="J104" i="31"/>
  <c r="O81" i="31"/>
  <c r="N81" i="31"/>
  <c r="H60" i="31"/>
  <c r="J39" i="31"/>
  <c r="F275" i="30"/>
  <c r="F76" i="31"/>
  <c r="H76" i="31"/>
  <c r="H55" i="31"/>
  <c r="J55" i="31"/>
  <c r="F32" i="31"/>
  <c r="O32" i="31"/>
  <c r="H276" i="30"/>
  <c r="J276" i="30"/>
  <c r="H104" i="31"/>
  <c r="J83" i="31"/>
  <c r="F41" i="31"/>
  <c r="J285" i="30"/>
  <c r="L275" i="30"/>
  <c r="H99" i="31"/>
  <c r="J78" i="31"/>
  <c r="O55" i="31"/>
  <c r="N55" i="31"/>
  <c r="H34" i="31"/>
  <c r="L278" i="30"/>
  <c r="H260" i="30"/>
  <c r="L261" i="30"/>
  <c r="L258" i="30"/>
  <c r="J257" i="30"/>
  <c r="F255" i="30"/>
  <c r="H255" i="30"/>
  <c r="H235" i="30"/>
  <c r="J235" i="30"/>
  <c r="F217" i="30"/>
  <c r="J189" i="30"/>
  <c r="L189" i="30"/>
  <c r="F171" i="30"/>
  <c r="H171" i="30"/>
  <c r="L151" i="30"/>
  <c r="F143" i="30"/>
  <c r="L79" i="31"/>
  <c r="L103" i="31"/>
  <c r="L80" i="31"/>
  <c r="L104" i="31"/>
  <c r="N104" i="31"/>
  <c r="F252" i="30"/>
  <c r="H252" i="30"/>
  <c r="J234" i="30"/>
  <c r="L234" i="30"/>
  <c r="F208" i="30"/>
  <c r="H208" i="30"/>
  <c r="J190" i="30"/>
  <c r="L190" i="30"/>
  <c r="F164" i="30"/>
  <c r="H164" i="30"/>
  <c r="J146" i="30"/>
  <c r="L146" i="30"/>
  <c r="F120" i="30"/>
  <c r="H120" i="30"/>
  <c r="L238" i="30"/>
  <c r="F192" i="30"/>
  <c r="F87" i="30"/>
  <c r="F58" i="30"/>
  <c r="H58" i="30"/>
  <c r="J57" i="30"/>
  <c r="L57" i="30"/>
  <c r="J87" i="30"/>
  <c r="L87" i="30"/>
  <c r="F62" i="30"/>
  <c r="J80" i="30"/>
  <c r="H79" i="30"/>
  <c r="H81" i="30"/>
  <c r="H83" i="30"/>
  <c r="J83" i="30"/>
  <c r="E132" i="28"/>
  <c r="J99" i="28"/>
  <c r="L99" i="28"/>
  <c r="M152" i="28"/>
  <c r="L152" i="28"/>
  <c r="K152" i="28"/>
  <c r="J152" i="28"/>
  <c r="H160" i="28"/>
  <c r="I152" i="28"/>
  <c r="J46" i="28"/>
  <c r="I46" i="28"/>
  <c r="M46" i="28"/>
  <c r="L46" i="28"/>
  <c r="K46" i="28"/>
  <c r="I19" i="28"/>
  <c r="M19" i="28"/>
  <c r="L19" i="28"/>
  <c r="K19" i="28"/>
  <c r="J19" i="28"/>
  <c r="C118" i="28"/>
  <c r="M108" i="28"/>
  <c r="L108" i="28"/>
  <c r="K108" i="28"/>
  <c r="J108" i="28"/>
  <c r="I108" i="28"/>
  <c r="I25" i="28"/>
  <c r="K25" i="28"/>
  <c r="C34" i="28"/>
  <c r="M32" i="28"/>
  <c r="L32" i="28"/>
  <c r="K32" i="28"/>
  <c r="J32" i="28"/>
  <c r="I32" i="28"/>
  <c r="M59" i="28"/>
  <c r="L59" i="28"/>
  <c r="K59" i="28"/>
  <c r="J59" i="28"/>
  <c r="I59" i="28"/>
  <c r="M137" i="28"/>
  <c r="L137" i="28"/>
  <c r="K137" i="28"/>
  <c r="J137" i="28"/>
  <c r="I137" i="28"/>
  <c r="M88" i="28"/>
  <c r="L88" i="28"/>
  <c r="K88" i="28"/>
  <c r="J88" i="28"/>
  <c r="I88" i="28"/>
  <c r="L40" i="28"/>
  <c r="K40" i="28"/>
  <c r="I40" i="28"/>
  <c r="H48" i="28"/>
  <c r="M40" i="28"/>
  <c r="J40" i="28"/>
  <c r="L117" i="28"/>
  <c r="K117" i="28"/>
  <c r="J117" i="28"/>
  <c r="I117" i="28"/>
  <c r="M117" i="28"/>
  <c r="K86" i="28"/>
  <c r="J86" i="28"/>
  <c r="I86" i="28"/>
  <c r="M86" i="28"/>
  <c r="L86" i="28"/>
  <c r="J64" i="28"/>
  <c r="I64" i="28"/>
  <c r="M64" i="28"/>
  <c r="L64" i="28"/>
  <c r="K64" i="28"/>
  <c r="J141" i="28"/>
  <c r="I141" i="28"/>
  <c r="M141" i="28"/>
  <c r="L141" i="28"/>
  <c r="K141" i="28"/>
  <c r="I93" i="28"/>
  <c r="M93" i="28"/>
  <c r="L93" i="28"/>
  <c r="K93" i="28"/>
  <c r="J93" i="28"/>
  <c r="M61" i="28"/>
  <c r="L61" i="28"/>
  <c r="K61" i="28"/>
  <c r="J61" i="28"/>
  <c r="I61" i="28"/>
  <c r="M139" i="28"/>
  <c r="L139" i="28"/>
  <c r="K139" i="28"/>
  <c r="J139" i="28"/>
  <c r="I139" i="28"/>
  <c r="M149" i="28"/>
  <c r="L149" i="28"/>
  <c r="K149" i="28"/>
  <c r="J149" i="28"/>
  <c r="I149" i="28"/>
  <c r="L47" i="28"/>
  <c r="K47" i="28"/>
  <c r="J47" i="28"/>
  <c r="I47" i="28"/>
  <c r="M47" i="28"/>
  <c r="F20" i="28"/>
  <c r="F118" i="28"/>
  <c r="L35" i="25"/>
  <c r="J259" i="24"/>
  <c r="L259" i="24"/>
  <c r="H235" i="24"/>
  <c r="J235" i="24"/>
  <c r="F217" i="24"/>
  <c r="J197" i="24"/>
  <c r="L197" i="24"/>
  <c r="H259" i="24"/>
  <c r="L237" i="24"/>
  <c r="H219" i="24"/>
  <c r="J209" i="24"/>
  <c r="L240" i="24"/>
  <c r="L210" i="24"/>
  <c r="L85" i="25"/>
  <c r="L235" i="24"/>
  <c r="L80" i="25"/>
  <c r="F123" i="24"/>
  <c r="H123" i="24"/>
  <c r="F9" i="24"/>
  <c r="H9" i="24"/>
  <c r="F261" i="24"/>
  <c r="F12" i="24"/>
  <c r="H12" i="24"/>
  <c r="F107" i="24"/>
  <c r="H107" i="24"/>
  <c r="F207" i="24"/>
  <c r="H207" i="24"/>
  <c r="L85" i="24"/>
  <c r="J60" i="24"/>
  <c r="H169" i="24"/>
  <c r="J169" i="24"/>
  <c r="F97" i="24"/>
  <c r="H97" i="24"/>
  <c r="F100" i="24"/>
  <c r="H100" i="24"/>
  <c r="L75" i="24"/>
  <c r="F103" i="24"/>
  <c r="H103" i="24"/>
  <c r="F65" i="24"/>
  <c r="H60" i="24"/>
  <c r="H56" i="24"/>
  <c r="J56" i="24"/>
  <c r="Z14" i="22"/>
  <c r="V21" i="22"/>
  <c r="X14" i="22"/>
  <c r="F187" i="24"/>
  <c r="F185" i="24"/>
  <c r="H185" i="24"/>
  <c r="F43" i="24"/>
  <c r="H43" i="24"/>
  <c r="F39" i="24"/>
  <c r="H39" i="24"/>
  <c r="AA14" i="22"/>
  <c r="Y14" i="22"/>
  <c r="F75" i="25"/>
  <c r="F80" i="25"/>
  <c r="F104" i="25"/>
  <c r="F33" i="25"/>
  <c r="F57" i="25"/>
  <c r="F62" i="25"/>
  <c r="F86" i="25"/>
  <c r="J76" i="24"/>
  <c r="P124" i="19"/>
  <c r="J84" i="19"/>
  <c r="H84" i="19"/>
  <c r="G91" i="19"/>
  <c r="J151" i="19"/>
  <c r="H151" i="19"/>
  <c r="X136" i="19"/>
  <c r="W135" i="19"/>
  <c r="X96" i="19"/>
  <c r="X157" i="19"/>
  <c r="X97" i="19"/>
  <c r="W105" i="19"/>
  <c r="W93" i="19"/>
  <c r="X154" i="19"/>
  <c r="R140" i="19"/>
  <c r="P140" i="19"/>
  <c r="X117" i="19"/>
  <c r="P112" i="19"/>
  <c r="O119" i="19"/>
  <c r="P101" i="19"/>
  <c r="J123" i="19"/>
  <c r="H123" i="19"/>
  <c r="X82" i="19"/>
  <c r="P154" i="19"/>
  <c r="P141" i="19"/>
  <c r="X124" i="19"/>
  <c r="P86" i="19"/>
  <c r="R10" i="21"/>
  <c r="T10" i="21"/>
  <c r="S10" i="21"/>
  <c r="P96" i="19"/>
  <c r="P74" i="19"/>
  <c r="X71" i="19"/>
  <c r="G77" i="19"/>
  <c r="J69" i="19"/>
  <c r="H69" i="19"/>
  <c r="P66" i="19"/>
  <c r="O65" i="19"/>
  <c r="X60" i="19"/>
  <c r="J58" i="19"/>
  <c r="H58" i="19"/>
  <c r="P55" i="19"/>
  <c r="O63" i="19"/>
  <c r="X52" i="19"/>
  <c r="W51" i="19"/>
  <c r="J47" i="19"/>
  <c r="H47" i="19"/>
  <c r="P44" i="19"/>
  <c r="X41" i="19"/>
  <c r="W49" i="19"/>
  <c r="J39" i="19"/>
  <c r="H39" i="19"/>
  <c r="P33" i="19"/>
  <c r="X30" i="19"/>
  <c r="J28" i="19"/>
  <c r="H28" i="19"/>
  <c r="P25" i="19"/>
  <c r="X19" i="19"/>
  <c r="J17" i="19"/>
  <c r="H17" i="19"/>
  <c r="P14" i="19"/>
  <c r="X11" i="19"/>
  <c r="X159" i="19"/>
  <c r="V77" i="19"/>
  <c r="X112" i="19"/>
  <c r="V121" i="19"/>
  <c r="X122" i="19"/>
  <c r="X130" i="19"/>
  <c r="X152" i="19"/>
  <c r="P115" i="19"/>
  <c r="N133" i="19"/>
  <c r="P125" i="19"/>
  <c r="N135" i="19"/>
  <c r="P155" i="19"/>
  <c r="C119" i="17"/>
  <c r="C93" i="17"/>
  <c r="H77" i="17"/>
  <c r="M69" i="17"/>
  <c r="L69" i="17"/>
  <c r="J69" i="17"/>
  <c r="I69" i="17"/>
  <c r="K69" i="17"/>
  <c r="M52" i="17"/>
  <c r="H51" i="17"/>
  <c r="L52" i="17"/>
  <c r="J52" i="17"/>
  <c r="K52" i="17"/>
  <c r="I52" i="17"/>
  <c r="F149" i="17"/>
  <c r="I126" i="17"/>
  <c r="M126" i="17"/>
  <c r="K126" i="17"/>
  <c r="L126" i="17"/>
  <c r="J126" i="17"/>
  <c r="I109" i="17"/>
  <c r="M109" i="17"/>
  <c r="K109" i="17"/>
  <c r="L109" i="17"/>
  <c r="J109" i="17"/>
  <c r="F21" i="19"/>
  <c r="F93" i="19"/>
  <c r="H114" i="19"/>
  <c r="Y19" i="16"/>
  <c r="W19" i="16"/>
  <c r="Z13" i="16"/>
  <c r="Y13" i="16"/>
  <c r="X13" i="16"/>
  <c r="W13" i="16"/>
  <c r="V21" i="16"/>
  <c r="V9" i="16"/>
  <c r="L34" i="10"/>
  <c r="D20" i="13"/>
  <c r="J103" i="13"/>
  <c r="I103" i="13"/>
  <c r="M103" i="13"/>
  <c r="L103" i="13"/>
  <c r="K103" i="13"/>
  <c r="J48" i="12"/>
  <c r="I48" i="12"/>
  <c r="N48" i="12"/>
  <c r="M48" i="12"/>
  <c r="L48" i="12"/>
  <c r="K48" i="12"/>
  <c r="N51" i="12"/>
  <c r="N50" i="12"/>
  <c r="F65" i="10"/>
  <c r="H65" i="10"/>
  <c r="K19" i="13"/>
  <c r="J19" i="13"/>
  <c r="I19" i="13"/>
  <c r="M19" i="13"/>
  <c r="L19" i="13"/>
  <c r="K30" i="12"/>
  <c r="L30" i="12"/>
  <c r="M127" i="13"/>
  <c r="L127" i="13"/>
  <c r="K127" i="13"/>
  <c r="J127" i="13"/>
  <c r="I127" i="13"/>
  <c r="G160" i="13"/>
  <c r="K87" i="17"/>
  <c r="I87" i="17"/>
  <c r="L10" i="10"/>
  <c r="L283" i="8"/>
  <c r="H260" i="8"/>
  <c r="J260" i="8"/>
  <c r="H175" i="8"/>
  <c r="J175" i="8"/>
  <c r="F239" i="8"/>
  <c r="X39" i="12"/>
  <c r="V39" i="12"/>
  <c r="U39" i="12"/>
  <c r="F174" i="8"/>
  <c r="E90" i="13"/>
  <c r="J252" i="8"/>
  <c r="H173" i="8"/>
  <c r="E146" i="43"/>
  <c r="J146" i="43"/>
  <c r="L136" i="43"/>
  <c r="N136" i="43"/>
  <c r="M136" i="43"/>
  <c r="O136" i="43"/>
  <c r="G145" i="41"/>
  <c r="I145" i="41"/>
  <c r="H145" i="41"/>
  <c r="J8" i="41"/>
  <c r="I8" i="41"/>
  <c r="H8" i="41"/>
  <c r="M8" i="41"/>
  <c r="L8" i="41"/>
  <c r="N142" i="41"/>
  <c r="O142" i="41"/>
  <c r="I7" i="41"/>
  <c r="H7" i="41"/>
  <c r="J7" i="41"/>
  <c r="G16" i="41"/>
  <c r="N137" i="41"/>
  <c r="M137" i="41"/>
  <c r="O137" i="41"/>
  <c r="L137" i="41"/>
  <c r="J9" i="41"/>
  <c r="I9" i="41"/>
  <c r="H9" i="41"/>
  <c r="J8" i="38"/>
  <c r="I8" i="38"/>
  <c r="H8" i="38"/>
  <c r="M8" i="38"/>
  <c r="L8" i="38"/>
  <c r="AN31" i="35"/>
  <c r="AO31" i="35"/>
  <c r="I36" i="35"/>
  <c r="Y38" i="35"/>
  <c r="X38" i="35"/>
  <c r="AF11" i="35"/>
  <c r="AE11" i="35"/>
  <c r="P17" i="35"/>
  <c r="O17" i="35"/>
  <c r="BB10" i="35"/>
  <c r="BA10" i="35"/>
  <c r="AZ10" i="35"/>
  <c r="AY10" i="35"/>
  <c r="AX10" i="35"/>
  <c r="X18" i="35"/>
  <c r="Y18" i="35"/>
  <c r="X33" i="35"/>
  <c r="Y33" i="35"/>
  <c r="AF14" i="35"/>
  <c r="AE14" i="35"/>
  <c r="AO10" i="35"/>
  <c r="AR10" i="35"/>
  <c r="AQ10" i="35"/>
  <c r="AP10" i="35"/>
  <c r="AN10" i="35"/>
  <c r="AR12" i="35"/>
  <c r="AP12" i="35"/>
  <c r="AO12" i="35"/>
  <c r="AQ12" i="35"/>
  <c r="AN12" i="35"/>
  <c r="AZ18" i="35"/>
  <c r="BA18" i="35"/>
  <c r="H40" i="35"/>
  <c r="AN18" i="35"/>
  <c r="AO18" i="35"/>
  <c r="F61" i="31"/>
  <c r="H40" i="31"/>
  <c r="J98" i="31"/>
  <c r="N75" i="31"/>
  <c r="O75" i="31"/>
  <c r="F56" i="31"/>
  <c r="H56" i="31"/>
  <c r="J33" i="31"/>
  <c r="L33" i="31"/>
  <c r="F279" i="30"/>
  <c r="F105" i="31"/>
  <c r="H105" i="31"/>
  <c r="H84" i="31"/>
  <c r="F81" i="31"/>
  <c r="J58" i="31"/>
  <c r="F283" i="30"/>
  <c r="H273" i="30"/>
  <c r="H109" i="31"/>
  <c r="J53" i="31"/>
  <c r="H284" i="30"/>
  <c r="J284" i="30"/>
  <c r="J102" i="31"/>
  <c r="O60" i="31"/>
  <c r="N60" i="31"/>
  <c r="H39" i="31"/>
  <c r="L283" i="30"/>
  <c r="J97" i="31"/>
  <c r="F55" i="31"/>
  <c r="J32" i="31"/>
  <c r="F262" i="30"/>
  <c r="J263" i="30"/>
  <c r="J260" i="30"/>
  <c r="F207" i="30"/>
  <c r="H207" i="30"/>
  <c r="L187" i="30"/>
  <c r="H169" i="30"/>
  <c r="J169" i="30"/>
  <c r="F151" i="30"/>
  <c r="J123" i="30"/>
  <c r="L123" i="30"/>
  <c r="L53" i="31"/>
  <c r="L35" i="31"/>
  <c r="L32" i="31"/>
  <c r="N32" i="31"/>
  <c r="L37" i="31"/>
  <c r="L99" i="31"/>
  <c r="L36" i="31"/>
  <c r="L232" i="30"/>
  <c r="F216" i="30"/>
  <c r="H216" i="30"/>
  <c r="L188" i="30"/>
  <c r="F172" i="30"/>
  <c r="H172" i="30"/>
  <c r="L144" i="30"/>
  <c r="F128" i="30"/>
  <c r="H128" i="30"/>
  <c r="L60" i="31"/>
  <c r="J210" i="30"/>
  <c r="H190" i="30"/>
  <c r="F85" i="30"/>
  <c r="H85" i="30"/>
  <c r="J76" i="30"/>
  <c r="L76" i="30"/>
  <c r="L55" i="30"/>
  <c r="L85" i="30"/>
  <c r="F56" i="30"/>
  <c r="F86" i="30"/>
  <c r="J55" i="30"/>
  <c r="J77" i="30"/>
  <c r="L78" i="30"/>
  <c r="F57" i="30"/>
  <c r="H87" i="30"/>
  <c r="H59" i="30"/>
  <c r="J59" i="30"/>
  <c r="D132" i="28"/>
  <c r="D90" i="28"/>
  <c r="E48" i="28"/>
  <c r="L23" i="28"/>
  <c r="J23" i="28"/>
  <c r="K8" i="28"/>
  <c r="I8" i="28"/>
  <c r="L10" i="28"/>
  <c r="K10" i="28"/>
  <c r="J10" i="28"/>
  <c r="I10" i="28"/>
  <c r="M10" i="28"/>
  <c r="J16" i="28"/>
  <c r="L16" i="28"/>
  <c r="M68" i="28"/>
  <c r="L68" i="28"/>
  <c r="K68" i="28"/>
  <c r="J68" i="28"/>
  <c r="I68" i="28"/>
  <c r="H76" i="28"/>
  <c r="M143" i="28"/>
  <c r="L143" i="28"/>
  <c r="K143" i="28"/>
  <c r="J143" i="28"/>
  <c r="I143" i="28"/>
  <c r="M97" i="28"/>
  <c r="L97" i="28"/>
  <c r="K97" i="28"/>
  <c r="J97" i="28"/>
  <c r="I97" i="28"/>
  <c r="L57" i="28"/>
  <c r="K57" i="28"/>
  <c r="J57" i="28"/>
  <c r="I57" i="28"/>
  <c r="M57" i="28"/>
  <c r="L126" i="28"/>
  <c r="K126" i="28"/>
  <c r="J126" i="28"/>
  <c r="I126" i="28"/>
  <c r="M126" i="28"/>
  <c r="K95" i="28"/>
  <c r="J95" i="28"/>
  <c r="I95" i="28"/>
  <c r="M95" i="28"/>
  <c r="L95" i="28"/>
  <c r="J72" i="28"/>
  <c r="I72" i="28"/>
  <c r="M72" i="28"/>
  <c r="L72" i="28"/>
  <c r="K72" i="28"/>
  <c r="M155" i="28"/>
  <c r="L155" i="28"/>
  <c r="K155" i="28"/>
  <c r="J155" i="28"/>
  <c r="I155" i="28"/>
  <c r="I101" i="28"/>
  <c r="M101" i="28"/>
  <c r="L101" i="28"/>
  <c r="K101" i="28"/>
  <c r="J101" i="28"/>
  <c r="M70" i="28"/>
  <c r="L70" i="28"/>
  <c r="K70" i="28"/>
  <c r="J70" i="28"/>
  <c r="I70" i="28"/>
  <c r="L153" i="28"/>
  <c r="K153" i="28"/>
  <c r="J153" i="28"/>
  <c r="I153" i="28"/>
  <c r="M153" i="28"/>
  <c r="M157" i="28"/>
  <c r="L157" i="28"/>
  <c r="K157" i="28"/>
  <c r="J157" i="28"/>
  <c r="I157" i="28"/>
  <c r="F104" i="28"/>
  <c r="L40" i="25"/>
  <c r="L81" i="25"/>
  <c r="L257" i="24"/>
  <c r="L195" i="24"/>
  <c r="L79" i="25"/>
  <c r="L207" i="24"/>
  <c r="H189" i="24"/>
  <c r="L101" i="25"/>
  <c r="H262" i="24"/>
  <c r="J262" i="24"/>
  <c r="F240" i="24"/>
  <c r="F210" i="24"/>
  <c r="J190" i="24"/>
  <c r="L190" i="24"/>
  <c r="L31" i="25"/>
  <c r="H257" i="24"/>
  <c r="J215" i="24"/>
  <c r="H195" i="24"/>
  <c r="J185" i="24"/>
  <c r="J240" i="24"/>
  <c r="F229" i="24"/>
  <c r="H229" i="24"/>
  <c r="F101" i="24"/>
  <c r="H101" i="24"/>
  <c r="F170" i="24"/>
  <c r="H170" i="24"/>
  <c r="H83" i="24"/>
  <c r="J83" i="24"/>
  <c r="J62" i="24"/>
  <c r="L62" i="24"/>
  <c r="F173" i="24"/>
  <c r="F99" i="24"/>
  <c r="H99" i="24"/>
  <c r="F215" i="24"/>
  <c r="H215" i="24"/>
  <c r="F85" i="24"/>
  <c r="L58" i="24"/>
  <c r="H173" i="24"/>
  <c r="F141" i="24"/>
  <c r="H141" i="24"/>
  <c r="J123" i="24"/>
  <c r="L123" i="24"/>
  <c r="F78" i="24"/>
  <c r="H78" i="24"/>
  <c r="F59" i="24"/>
  <c r="F239" i="24"/>
  <c r="F75" i="24"/>
  <c r="F214" i="24"/>
  <c r="J61" i="24"/>
  <c r="H87" i="24"/>
  <c r="H64" i="24"/>
  <c r="J64" i="24"/>
  <c r="U21" i="22"/>
  <c r="F192" i="24"/>
  <c r="F193" i="24"/>
  <c r="H193" i="24"/>
  <c r="F32" i="24"/>
  <c r="H32" i="24"/>
  <c r="F36" i="24"/>
  <c r="H36" i="24"/>
  <c r="Y9" i="22"/>
  <c r="X9" i="22"/>
  <c r="AB9" i="22"/>
  <c r="AA9" i="22"/>
  <c r="Z9" i="22"/>
  <c r="AB14" i="22"/>
  <c r="AB13" i="22"/>
  <c r="R21" i="22"/>
  <c r="F102" i="25"/>
  <c r="F99" i="25"/>
  <c r="F41" i="25"/>
  <c r="F65" i="25"/>
  <c r="F81" i="25"/>
  <c r="F97" i="25"/>
  <c r="J84" i="24"/>
  <c r="L84" i="24"/>
  <c r="J118" i="19"/>
  <c r="H118" i="19"/>
  <c r="P81" i="19"/>
  <c r="J146" i="19"/>
  <c r="H146" i="19"/>
  <c r="P131" i="19"/>
  <c r="J94" i="19"/>
  <c r="H94" i="19"/>
  <c r="G93" i="19"/>
  <c r="P130" i="19"/>
  <c r="J95" i="19"/>
  <c r="H95" i="19"/>
  <c r="O161" i="19"/>
  <c r="P153" i="19"/>
  <c r="J139" i="19"/>
  <c r="H139" i="19"/>
  <c r="G147" i="19"/>
  <c r="J117" i="19"/>
  <c r="H117" i="19"/>
  <c r="X111" i="19"/>
  <c r="W119" i="19"/>
  <c r="W107" i="19"/>
  <c r="X98" i="19"/>
  <c r="P102" i="19"/>
  <c r="J80" i="19"/>
  <c r="H80" i="19"/>
  <c r="G79" i="19"/>
  <c r="G161" i="19"/>
  <c r="J153" i="19"/>
  <c r="H153" i="19"/>
  <c r="G149" i="19"/>
  <c r="J140" i="19"/>
  <c r="H140" i="19"/>
  <c r="J122" i="19"/>
  <c r="H122" i="19"/>
  <c r="G121" i="19"/>
  <c r="X83" i="19"/>
  <c r="W91" i="19"/>
  <c r="R13" i="21"/>
  <c r="S13" i="21"/>
  <c r="T13" i="21"/>
  <c r="R20" i="21"/>
  <c r="T20" i="21"/>
  <c r="S20" i="21"/>
  <c r="R11" i="21"/>
  <c r="T11" i="21"/>
  <c r="S11" i="21"/>
  <c r="X131" i="19"/>
  <c r="J90" i="19"/>
  <c r="H90" i="19"/>
  <c r="J74" i="19"/>
  <c r="H74" i="19"/>
  <c r="P71" i="19"/>
  <c r="X68" i="19"/>
  <c r="J66" i="19"/>
  <c r="H66" i="19"/>
  <c r="G65" i="19"/>
  <c r="P60" i="19"/>
  <c r="X57" i="19"/>
  <c r="J55" i="19"/>
  <c r="H55" i="19"/>
  <c r="G63" i="19"/>
  <c r="P52" i="19"/>
  <c r="O51" i="19"/>
  <c r="X46" i="19"/>
  <c r="J44" i="19"/>
  <c r="H44" i="19"/>
  <c r="P41" i="19"/>
  <c r="O49" i="19"/>
  <c r="X38" i="19"/>
  <c r="W37" i="19"/>
  <c r="J33" i="19"/>
  <c r="H33" i="19"/>
  <c r="P30" i="19"/>
  <c r="X27" i="19"/>
  <c r="W35" i="19"/>
  <c r="J25" i="19"/>
  <c r="H25" i="19"/>
  <c r="R19" i="19"/>
  <c r="P19" i="19"/>
  <c r="X16" i="19"/>
  <c r="J14" i="19"/>
  <c r="H14" i="19"/>
  <c r="R11" i="19"/>
  <c r="P11" i="19"/>
  <c r="P158" i="19"/>
  <c r="N51" i="19"/>
  <c r="V21" i="19"/>
  <c r="V105" i="19"/>
  <c r="X75" i="19"/>
  <c r="X114" i="19"/>
  <c r="V161" i="19"/>
  <c r="V49" i="19"/>
  <c r="N91" i="19"/>
  <c r="P117" i="19"/>
  <c r="M146" i="17"/>
  <c r="L146" i="17"/>
  <c r="J146" i="17"/>
  <c r="K146" i="17"/>
  <c r="I146" i="17"/>
  <c r="M129" i="17"/>
  <c r="L129" i="17"/>
  <c r="J129" i="17"/>
  <c r="K129" i="17"/>
  <c r="I129" i="17"/>
  <c r="C133" i="17"/>
  <c r="C107" i="17"/>
  <c r="I83" i="17"/>
  <c r="H91" i="17"/>
  <c r="M83" i="17"/>
  <c r="K83" i="17"/>
  <c r="L83" i="17"/>
  <c r="J83" i="17"/>
  <c r="I66" i="17"/>
  <c r="M66" i="17"/>
  <c r="H65" i="17"/>
  <c r="K66" i="17"/>
  <c r="J66" i="17"/>
  <c r="L66" i="17"/>
  <c r="F63" i="19"/>
  <c r="F105" i="19"/>
  <c r="C147" i="17"/>
  <c r="L108" i="17"/>
  <c r="K108" i="17"/>
  <c r="J108" i="17"/>
  <c r="I108" i="17"/>
  <c r="H107" i="17"/>
  <c r="M108" i="17"/>
  <c r="L96" i="17"/>
  <c r="J96" i="17"/>
  <c r="S21" i="15"/>
  <c r="N39" i="12"/>
  <c r="M39" i="12"/>
  <c r="L39" i="12"/>
  <c r="K39" i="12"/>
  <c r="J39" i="12"/>
  <c r="I39" i="12"/>
  <c r="N42" i="12"/>
  <c r="F11" i="10"/>
  <c r="L49" i="12"/>
  <c r="K49" i="12"/>
  <c r="J49" i="12"/>
  <c r="I49" i="12"/>
  <c r="N49" i="12"/>
  <c r="M49" i="12"/>
  <c r="G146" i="13"/>
  <c r="I138" i="13"/>
  <c r="K138" i="13"/>
  <c r="F218" i="8"/>
  <c r="H218" i="8"/>
  <c r="J257" i="8"/>
  <c r="F280" i="8"/>
  <c r="L19" i="5"/>
  <c r="J19" i="5"/>
  <c r="F232" i="8"/>
  <c r="H232" i="8"/>
  <c r="H187" i="3"/>
  <c r="L56" i="13"/>
  <c r="J56" i="13"/>
  <c r="L44" i="6"/>
  <c r="J44" i="6"/>
  <c r="I44" i="6"/>
  <c r="M44" i="6"/>
  <c r="K44" i="6"/>
  <c r="H145" i="43"/>
  <c r="K145" i="43" s="1"/>
  <c r="G145" i="43"/>
  <c r="H138" i="43"/>
  <c r="K138" i="43" s="1"/>
  <c r="G138" i="43"/>
  <c r="I138" i="43"/>
  <c r="F146" i="43"/>
  <c r="M144" i="43"/>
  <c r="L144" i="43"/>
  <c r="O144" i="43"/>
  <c r="N144" i="43"/>
  <c r="O137" i="43"/>
  <c r="M137" i="43"/>
  <c r="L137" i="43"/>
  <c r="N137" i="43"/>
  <c r="D146" i="43"/>
  <c r="H142" i="42"/>
  <c r="G142" i="42"/>
  <c r="I142" i="42"/>
  <c r="L142" i="42"/>
  <c r="M142" i="42"/>
  <c r="H139" i="41"/>
  <c r="I139" i="41"/>
  <c r="G139" i="41"/>
  <c r="L139" i="41"/>
  <c r="M139" i="41"/>
  <c r="I141" i="41"/>
  <c r="H141" i="41"/>
  <c r="G141" i="41"/>
  <c r="K16" i="41"/>
  <c r="N6" i="41"/>
  <c r="M6" i="41"/>
  <c r="L6" i="41"/>
  <c r="P6" i="41"/>
  <c r="N15" i="41"/>
  <c r="N12" i="41"/>
  <c r="N13" i="41"/>
  <c r="N8" i="41"/>
  <c r="Q6" i="41"/>
  <c r="O139" i="41"/>
  <c r="N139" i="41"/>
  <c r="D16" i="41"/>
  <c r="O145" i="41"/>
  <c r="N145" i="41"/>
  <c r="M145" i="41"/>
  <c r="L145" i="41"/>
  <c r="N7" i="41"/>
  <c r="M7" i="41"/>
  <c r="L7" i="41"/>
  <c r="L6" i="39"/>
  <c r="N6" i="39"/>
  <c r="M6" i="39"/>
  <c r="N11" i="39"/>
  <c r="N10" i="39"/>
  <c r="N7" i="39"/>
  <c r="N12" i="39"/>
  <c r="N9" i="39"/>
  <c r="N8" i="39"/>
  <c r="F10" i="39"/>
  <c r="I10" i="39"/>
  <c r="H10" i="39"/>
  <c r="N6" i="38"/>
  <c r="M6" i="38"/>
  <c r="L6" i="38"/>
  <c r="Q6" i="38"/>
  <c r="N12" i="38"/>
  <c r="P6" i="38"/>
  <c r="N11" i="38"/>
  <c r="N8" i="38"/>
  <c r="N7" i="38"/>
  <c r="AO39" i="35"/>
  <c r="AN39" i="35"/>
  <c r="I38" i="35"/>
  <c r="AO37" i="35"/>
  <c r="AN37" i="35"/>
  <c r="BB11" i="35"/>
  <c r="AW22" i="35"/>
  <c r="AX11" i="35"/>
  <c r="BA11" i="35"/>
  <c r="AZ11" i="35"/>
  <c r="AY11" i="35"/>
  <c r="Y10" i="35"/>
  <c r="X10" i="35"/>
  <c r="O10" i="35"/>
  <c r="Y31" i="35"/>
  <c r="X31" i="35"/>
  <c r="AF15" i="35"/>
  <c r="AE15" i="35"/>
  <c r="I10" i="35"/>
  <c r="I11" i="35"/>
  <c r="H11" i="35"/>
  <c r="P14" i="35"/>
  <c r="O80" i="31"/>
  <c r="N80" i="31"/>
  <c r="H59" i="31"/>
  <c r="J38" i="31"/>
  <c r="F274" i="30"/>
  <c r="J87" i="31"/>
  <c r="F75" i="31"/>
  <c r="H75" i="31"/>
  <c r="H54" i="31"/>
  <c r="J54" i="31"/>
  <c r="F31" i="31"/>
  <c r="O31" i="31"/>
  <c r="H103" i="31"/>
  <c r="J103" i="31"/>
  <c r="O100" i="31"/>
  <c r="N100" i="31"/>
  <c r="H79" i="31"/>
  <c r="O35" i="31"/>
  <c r="N35" i="31"/>
  <c r="H281" i="30"/>
  <c r="J107" i="31"/>
  <c r="O84" i="31"/>
  <c r="N84" i="31"/>
  <c r="F65" i="31"/>
  <c r="H65" i="31"/>
  <c r="J42" i="31"/>
  <c r="L42" i="31"/>
  <c r="J274" i="30"/>
  <c r="L274" i="30"/>
  <c r="O79" i="31"/>
  <c r="N79" i="31"/>
  <c r="F60" i="31"/>
  <c r="J37" i="31"/>
  <c r="F109" i="31"/>
  <c r="H53" i="31"/>
  <c r="L259" i="30"/>
  <c r="J252" i="30"/>
  <c r="L252" i="30"/>
  <c r="H259" i="30"/>
  <c r="F257" i="30"/>
  <c r="L262" i="30"/>
  <c r="J233" i="30"/>
  <c r="L233" i="30"/>
  <c r="F215" i="30"/>
  <c r="H215" i="30"/>
  <c r="L195" i="30"/>
  <c r="F187" i="30"/>
  <c r="F141" i="30"/>
  <c r="H141" i="30"/>
  <c r="L121" i="30"/>
  <c r="L43" i="31"/>
  <c r="L40" i="31"/>
  <c r="N40" i="31"/>
  <c r="L56" i="31"/>
  <c r="L107" i="31"/>
  <c r="N107" i="31"/>
  <c r="L55" i="31"/>
  <c r="L240" i="30"/>
  <c r="F232" i="30"/>
  <c r="H214" i="30"/>
  <c r="J214" i="30"/>
  <c r="L196" i="30"/>
  <c r="F188" i="30"/>
  <c r="H170" i="30"/>
  <c r="J170" i="30"/>
  <c r="L152" i="30"/>
  <c r="F144" i="30"/>
  <c r="H126" i="30"/>
  <c r="J126" i="30"/>
  <c r="H263" i="30"/>
  <c r="L260" i="30"/>
  <c r="J218" i="30"/>
  <c r="L208" i="30"/>
  <c r="J65" i="30"/>
  <c r="L65" i="30"/>
  <c r="F75" i="30"/>
  <c r="L53" i="30"/>
  <c r="L75" i="30"/>
  <c r="J58" i="30"/>
  <c r="H57" i="30"/>
  <c r="H78" i="30"/>
  <c r="J78" i="30"/>
  <c r="H53" i="30"/>
  <c r="E118" i="28"/>
  <c r="J116" i="28"/>
  <c r="L116" i="28"/>
  <c r="K31" i="28"/>
  <c r="I31" i="28"/>
  <c r="D76" i="28"/>
  <c r="C104" i="28"/>
  <c r="C132" i="28"/>
  <c r="C76" i="28"/>
  <c r="K22" i="28"/>
  <c r="J22" i="28"/>
  <c r="I22" i="28"/>
  <c r="M22" i="28"/>
  <c r="L22" i="28"/>
  <c r="M15" i="28"/>
  <c r="L15" i="28"/>
  <c r="K15" i="28"/>
  <c r="J15" i="28"/>
  <c r="I15" i="28"/>
  <c r="M85" i="28"/>
  <c r="L85" i="28"/>
  <c r="K85" i="28"/>
  <c r="J85" i="28"/>
  <c r="I85" i="28"/>
  <c r="M150" i="28"/>
  <c r="L150" i="28"/>
  <c r="K150" i="28"/>
  <c r="J150" i="28"/>
  <c r="I150" i="28"/>
  <c r="M106" i="28"/>
  <c r="L106" i="28"/>
  <c r="K106" i="28"/>
  <c r="J106" i="28"/>
  <c r="I106" i="28"/>
  <c r="L66" i="28"/>
  <c r="K66" i="28"/>
  <c r="J66" i="28"/>
  <c r="I66" i="28"/>
  <c r="M66" i="28"/>
  <c r="L135" i="28"/>
  <c r="K135" i="28"/>
  <c r="J135" i="28"/>
  <c r="I135" i="28"/>
  <c r="M135" i="28"/>
  <c r="K103" i="28"/>
  <c r="J103" i="28"/>
  <c r="I103" i="28"/>
  <c r="M103" i="28"/>
  <c r="L103" i="28"/>
  <c r="J81" i="28"/>
  <c r="I81" i="28"/>
  <c r="M81" i="28"/>
  <c r="L81" i="28"/>
  <c r="K81" i="28"/>
  <c r="I41" i="28"/>
  <c r="M41" i="28"/>
  <c r="L41" i="28"/>
  <c r="K41" i="28"/>
  <c r="J41" i="28"/>
  <c r="I110" i="28"/>
  <c r="H118" i="28"/>
  <c r="M110" i="28"/>
  <c r="L110" i="28"/>
  <c r="K110" i="28"/>
  <c r="J110" i="28"/>
  <c r="M79" i="28"/>
  <c r="L79" i="28"/>
  <c r="K79" i="28"/>
  <c r="J79" i="28"/>
  <c r="I79" i="28"/>
  <c r="K148" i="28"/>
  <c r="J148" i="28"/>
  <c r="I148" i="28"/>
  <c r="M148" i="28"/>
  <c r="L148" i="28"/>
  <c r="G62" i="28"/>
  <c r="G104" i="28"/>
  <c r="K65" i="28"/>
  <c r="I65" i="28"/>
  <c r="I142" i="28"/>
  <c r="K142" i="28"/>
  <c r="F62" i="28"/>
  <c r="L97" i="25"/>
  <c r="H258" i="24"/>
  <c r="J258" i="24"/>
  <c r="H232" i="24"/>
  <c r="J232" i="24"/>
  <c r="H210" i="24"/>
  <c r="J210" i="24"/>
  <c r="H188" i="24"/>
  <c r="J188" i="24"/>
  <c r="J267" i="24"/>
  <c r="L267" i="24"/>
  <c r="F257" i="24"/>
  <c r="J233" i="24"/>
  <c r="L233" i="24"/>
  <c r="H213" i="24"/>
  <c r="J213" i="24"/>
  <c r="L103" i="25"/>
  <c r="H267" i="24"/>
  <c r="J257" i="24"/>
  <c r="J217" i="24"/>
  <c r="L218" i="24"/>
  <c r="L188" i="24"/>
  <c r="L77" i="25"/>
  <c r="L213" i="24"/>
  <c r="L61" i="25"/>
  <c r="J266" i="24"/>
  <c r="F236" i="24"/>
  <c r="F237" i="24"/>
  <c r="H237" i="24"/>
  <c r="F84" i="24"/>
  <c r="F255" i="24"/>
  <c r="H255" i="24"/>
  <c r="H168" i="24"/>
  <c r="J168" i="24"/>
  <c r="L60" i="24"/>
  <c r="F172" i="24"/>
  <c r="F211" i="24"/>
  <c r="F212" i="24"/>
  <c r="H212" i="24"/>
  <c r="F18" i="24"/>
  <c r="H18" i="24"/>
  <c r="J167" i="24"/>
  <c r="L167" i="24"/>
  <c r="L173" i="24"/>
  <c r="F149" i="24"/>
  <c r="H149" i="24"/>
  <c r="L121" i="24"/>
  <c r="H76" i="24"/>
  <c r="F166" i="24"/>
  <c r="H166" i="24"/>
  <c r="L64" i="24"/>
  <c r="F169" i="24"/>
  <c r="L86" i="24"/>
  <c r="L59" i="24"/>
  <c r="H57" i="24"/>
  <c r="J57" i="24"/>
  <c r="H53" i="24"/>
  <c r="F189" i="24"/>
  <c r="F190" i="24"/>
  <c r="H190" i="24"/>
  <c r="T21" i="22"/>
  <c r="F40" i="24"/>
  <c r="H40" i="24"/>
  <c r="F83" i="25"/>
  <c r="Z10" i="22"/>
  <c r="Y10" i="22"/>
  <c r="X10" i="22"/>
  <c r="AB10" i="22"/>
  <c r="AA10" i="22"/>
  <c r="F64" i="25"/>
  <c r="F107" i="25"/>
  <c r="F36" i="25"/>
  <c r="F60" i="25"/>
  <c r="F76" i="25"/>
  <c r="F100" i="25"/>
  <c r="F105" i="25"/>
  <c r="J81" i="24"/>
  <c r="L81" i="24"/>
  <c r="X103" i="19"/>
  <c r="X144" i="19"/>
  <c r="X128" i="19"/>
  <c r="P90" i="19"/>
  <c r="X127" i="19"/>
  <c r="X88" i="19"/>
  <c r="J152" i="19"/>
  <c r="H152" i="19"/>
  <c r="X137" i="19"/>
  <c r="P116" i="19"/>
  <c r="J111" i="19"/>
  <c r="H111" i="19"/>
  <c r="G119" i="19"/>
  <c r="G107" i="19"/>
  <c r="J96" i="19"/>
  <c r="H96" i="19"/>
  <c r="R12" i="21"/>
  <c r="T12" i="21"/>
  <c r="S12" i="21"/>
  <c r="X99" i="19"/>
  <c r="P76" i="19"/>
  <c r="X151" i="19"/>
  <c r="X138" i="19"/>
  <c r="R118" i="19"/>
  <c r="P118" i="19"/>
  <c r="J81" i="19"/>
  <c r="H81" i="19"/>
  <c r="J129" i="19"/>
  <c r="H129" i="19"/>
  <c r="P87" i="19"/>
  <c r="X73" i="19"/>
  <c r="J71" i="19"/>
  <c r="H71" i="19"/>
  <c r="P68" i="19"/>
  <c r="X62" i="19"/>
  <c r="J60" i="19"/>
  <c r="H60" i="19"/>
  <c r="P57" i="19"/>
  <c r="X54" i="19"/>
  <c r="J52" i="19"/>
  <c r="H52" i="19"/>
  <c r="G51" i="19"/>
  <c r="P46" i="19"/>
  <c r="X43" i="19"/>
  <c r="J41" i="19"/>
  <c r="H41" i="19"/>
  <c r="G49" i="19"/>
  <c r="P38" i="19"/>
  <c r="O37" i="19"/>
  <c r="X32" i="19"/>
  <c r="J30" i="19"/>
  <c r="H30" i="19"/>
  <c r="P27" i="19"/>
  <c r="O35" i="19"/>
  <c r="X24" i="19"/>
  <c r="W23" i="19"/>
  <c r="J19" i="19"/>
  <c r="H19" i="19"/>
  <c r="P16" i="19"/>
  <c r="X13" i="19"/>
  <c r="W21" i="19"/>
  <c r="J11" i="19"/>
  <c r="H11" i="19"/>
  <c r="P157" i="19"/>
  <c r="R157" i="19"/>
  <c r="N63" i="19"/>
  <c r="V91" i="19"/>
  <c r="X76" i="19"/>
  <c r="X116" i="19"/>
  <c r="X143" i="19"/>
  <c r="V63" i="19"/>
  <c r="N79" i="19"/>
  <c r="P80" i="19"/>
  <c r="P138" i="19"/>
  <c r="P146" i="19"/>
  <c r="M86" i="17"/>
  <c r="L86" i="17"/>
  <c r="J86" i="17"/>
  <c r="K86" i="17"/>
  <c r="I86" i="17"/>
  <c r="I160" i="17"/>
  <c r="M160" i="17"/>
  <c r="K160" i="17"/>
  <c r="L160" i="17"/>
  <c r="J160" i="17"/>
  <c r="I143" i="17"/>
  <c r="M143" i="17"/>
  <c r="K143" i="17"/>
  <c r="L143" i="17"/>
  <c r="J143" i="17"/>
  <c r="F51" i="19"/>
  <c r="F121" i="19"/>
  <c r="J80" i="17"/>
  <c r="I80" i="17"/>
  <c r="L80" i="17"/>
  <c r="M80" i="17"/>
  <c r="K80" i="17"/>
  <c r="H79" i="17"/>
  <c r="F107" i="17"/>
  <c r="C146" i="13"/>
  <c r="C62" i="13"/>
  <c r="F60" i="10"/>
  <c r="J155" i="13"/>
  <c r="I155" i="13"/>
  <c r="M155" i="13"/>
  <c r="L155" i="13"/>
  <c r="K155" i="13"/>
  <c r="L76" i="10"/>
  <c r="L187" i="8"/>
  <c r="J254" i="8"/>
  <c r="F260" i="8"/>
  <c r="J8" i="5"/>
  <c r="L8" i="5"/>
  <c r="J146" i="8"/>
  <c r="L146" i="8"/>
  <c r="H193" i="3"/>
  <c r="J33" i="13"/>
  <c r="L33" i="13"/>
  <c r="F211" i="8"/>
  <c r="H140" i="43"/>
  <c r="K140" i="43" s="1"/>
  <c r="I140" i="43"/>
  <c r="G140" i="43"/>
  <c r="N141" i="42"/>
  <c r="O141" i="42"/>
  <c r="O138" i="43"/>
  <c r="N138" i="43"/>
  <c r="M138" i="43"/>
  <c r="L138" i="43"/>
  <c r="D146" i="41"/>
  <c r="C146" i="43"/>
  <c r="G139" i="42"/>
  <c r="I139" i="42"/>
  <c r="H139" i="42"/>
  <c r="M139" i="42"/>
  <c r="L139" i="42"/>
  <c r="I138" i="41"/>
  <c r="H138" i="41"/>
  <c r="G138" i="41"/>
  <c r="N14" i="41"/>
  <c r="M14" i="41"/>
  <c r="L14" i="41"/>
  <c r="C16" i="41"/>
  <c r="S6" i="41"/>
  <c r="R6" i="41"/>
  <c r="E146" i="41"/>
  <c r="P15" i="41"/>
  <c r="T15" i="41"/>
  <c r="S15" i="41"/>
  <c r="R15" i="41"/>
  <c r="Q15" i="41"/>
  <c r="C146" i="41"/>
  <c r="M138" i="41"/>
  <c r="O138" i="41"/>
  <c r="N138" i="41"/>
  <c r="L138" i="41"/>
  <c r="R14" i="41"/>
  <c r="T14" i="41"/>
  <c r="S14" i="41"/>
  <c r="Q14" i="41"/>
  <c r="P14" i="41"/>
  <c r="P8" i="39"/>
  <c r="R8" i="39"/>
  <c r="T8" i="39"/>
  <c r="S8" i="39"/>
  <c r="Q8" i="39"/>
  <c r="S6" i="38"/>
  <c r="R6" i="38"/>
  <c r="T10" i="39"/>
  <c r="AA20" i="39" s="1"/>
  <c r="R10" i="39"/>
  <c r="S10" i="39"/>
  <c r="Q10" i="39"/>
  <c r="P10" i="39"/>
  <c r="AN36" i="35"/>
  <c r="AO36" i="35"/>
  <c r="I32" i="35"/>
  <c r="AN32" i="35"/>
  <c r="O126" i="37"/>
  <c r="N126" i="37"/>
  <c r="AN33" i="35"/>
  <c r="Y40" i="35"/>
  <c r="X40" i="35"/>
  <c r="H14" i="35"/>
  <c r="I14" i="35"/>
  <c r="O9" i="35"/>
  <c r="P9" i="35"/>
  <c r="BB12" i="35"/>
  <c r="AZ12" i="35"/>
  <c r="AX12" i="35"/>
  <c r="AY12" i="35"/>
  <c r="BA12" i="35"/>
  <c r="X11" i="35"/>
  <c r="Y11" i="35"/>
  <c r="AF16" i="35"/>
  <c r="AE16" i="35"/>
  <c r="AN13" i="35"/>
  <c r="AR13" i="35"/>
  <c r="AP13" i="35"/>
  <c r="AO13" i="35"/>
  <c r="AQ13" i="35"/>
  <c r="S7" i="39"/>
  <c r="R7" i="39"/>
  <c r="H36" i="35"/>
  <c r="H34" i="35"/>
  <c r="AN16" i="35"/>
  <c r="AO16" i="35"/>
  <c r="P16" i="35"/>
  <c r="F80" i="31"/>
  <c r="J57" i="31"/>
  <c r="F282" i="30"/>
  <c r="H108" i="31"/>
  <c r="J108" i="31"/>
  <c r="F85" i="31"/>
  <c r="O85" i="31"/>
  <c r="N64" i="31"/>
  <c r="O64" i="31"/>
  <c r="H43" i="31"/>
  <c r="J43" i="31"/>
  <c r="F277" i="30"/>
  <c r="H277" i="30"/>
  <c r="J101" i="31"/>
  <c r="F100" i="31"/>
  <c r="J77" i="31"/>
  <c r="O54" i="31"/>
  <c r="N54" i="31"/>
  <c r="F35" i="31"/>
  <c r="F84" i="31"/>
  <c r="H63" i="31"/>
  <c r="J63" i="31"/>
  <c r="O40" i="31"/>
  <c r="F40" i="31"/>
  <c r="J282" i="30"/>
  <c r="L282" i="30"/>
  <c r="O98" i="31"/>
  <c r="N98" i="31"/>
  <c r="F79" i="31"/>
  <c r="H58" i="31"/>
  <c r="F273" i="30"/>
  <c r="H107" i="31"/>
  <c r="J86" i="31"/>
  <c r="O63" i="31"/>
  <c r="N63" i="31"/>
  <c r="H42" i="31"/>
  <c r="F276" i="30"/>
  <c r="J253" i="30"/>
  <c r="L253" i="30"/>
  <c r="H262" i="30"/>
  <c r="J262" i="30"/>
  <c r="F261" i="30"/>
  <c r="L257" i="30"/>
  <c r="L254" i="30"/>
  <c r="L231" i="30"/>
  <c r="H213" i="30"/>
  <c r="J213" i="30"/>
  <c r="F195" i="30"/>
  <c r="J167" i="30"/>
  <c r="L167" i="30"/>
  <c r="F149" i="30"/>
  <c r="H149" i="30"/>
  <c r="L129" i="30"/>
  <c r="F121" i="30"/>
  <c r="L38" i="31"/>
  <c r="L54" i="31"/>
  <c r="L59" i="31"/>
  <c r="N59" i="31"/>
  <c r="L64" i="31"/>
  <c r="L31" i="31"/>
  <c r="N31" i="31"/>
  <c r="L63" i="31"/>
  <c r="F240" i="30"/>
  <c r="F196" i="30"/>
  <c r="F152" i="30"/>
  <c r="L256" i="30"/>
  <c r="F258" i="30"/>
  <c r="F236" i="30"/>
  <c r="L216" i="30"/>
  <c r="J174" i="30"/>
  <c r="J81" i="30"/>
  <c r="L81" i="30"/>
  <c r="L63" i="30"/>
  <c r="J82" i="30"/>
  <c r="L82" i="30"/>
  <c r="J63" i="30"/>
  <c r="J85" i="30"/>
  <c r="L56" i="30"/>
  <c r="L86" i="30"/>
  <c r="J53" i="30"/>
  <c r="H65" i="30"/>
  <c r="H86" i="30"/>
  <c r="J86" i="30"/>
  <c r="H61" i="30"/>
  <c r="E76" i="28"/>
  <c r="E20" i="28"/>
  <c r="D118" i="28"/>
  <c r="E34" i="28"/>
  <c r="L26" i="28"/>
  <c r="J26" i="28"/>
  <c r="C62" i="28"/>
  <c r="K33" i="28"/>
  <c r="I33" i="28"/>
  <c r="L39" i="28"/>
  <c r="K39" i="28"/>
  <c r="J39" i="28"/>
  <c r="I39" i="28"/>
  <c r="M39" i="28"/>
  <c r="M56" i="28"/>
  <c r="L56" i="28"/>
  <c r="K56" i="28"/>
  <c r="J56" i="28"/>
  <c r="I56" i="28"/>
  <c r="G34" i="28"/>
  <c r="M94" i="28"/>
  <c r="L94" i="28"/>
  <c r="K94" i="28"/>
  <c r="J94" i="28"/>
  <c r="I94" i="28"/>
  <c r="M37" i="28"/>
  <c r="L37" i="28"/>
  <c r="J37" i="28"/>
  <c r="I37" i="28"/>
  <c r="K37" i="28"/>
  <c r="M114" i="28"/>
  <c r="L114" i="28"/>
  <c r="K114" i="28"/>
  <c r="J114" i="28"/>
  <c r="I114" i="28"/>
  <c r="L74" i="28"/>
  <c r="K74" i="28"/>
  <c r="J74" i="28"/>
  <c r="I74" i="28"/>
  <c r="M74" i="28"/>
  <c r="K43" i="28"/>
  <c r="J43" i="28"/>
  <c r="M43" i="28"/>
  <c r="L43" i="28"/>
  <c r="I43" i="28"/>
  <c r="K112" i="28"/>
  <c r="J112" i="28"/>
  <c r="I112" i="28"/>
  <c r="M112" i="28"/>
  <c r="L112" i="28"/>
  <c r="J89" i="28"/>
  <c r="I89" i="28"/>
  <c r="M89" i="28"/>
  <c r="L89" i="28"/>
  <c r="K89" i="28"/>
  <c r="I50" i="28"/>
  <c r="M50" i="28"/>
  <c r="L50" i="28"/>
  <c r="K50" i="28"/>
  <c r="J50" i="28"/>
  <c r="I127" i="28"/>
  <c r="M127" i="28"/>
  <c r="L127" i="28"/>
  <c r="K127" i="28"/>
  <c r="J127" i="28"/>
  <c r="M87" i="28"/>
  <c r="L87" i="28"/>
  <c r="K87" i="28"/>
  <c r="J87" i="28"/>
  <c r="I87" i="28"/>
  <c r="K156" i="28"/>
  <c r="J156" i="28"/>
  <c r="I156" i="28"/>
  <c r="M156" i="28"/>
  <c r="L156" i="28"/>
  <c r="G146" i="28"/>
  <c r="K73" i="28"/>
  <c r="I73" i="28"/>
  <c r="F146" i="28"/>
  <c r="F90" i="28"/>
  <c r="L86" i="25"/>
  <c r="L32" i="25"/>
  <c r="L62" i="25"/>
  <c r="L265" i="24"/>
  <c r="L231" i="24"/>
  <c r="L60" i="25"/>
  <c r="L255" i="24"/>
  <c r="H233" i="24"/>
  <c r="L215" i="24"/>
  <c r="H197" i="24"/>
  <c r="J187" i="24"/>
  <c r="L82" i="25"/>
  <c r="L36" i="25"/>
  <c r="J260" i="24"/>
  <c r="L260" i="24"/>
  <c r="H236" i="24"/>
  <c r="J236" i="24"/>
  <c r="H265" i="24"/>
  <c r="J255" i="24"/>
  <c r="H231" i="24"/>
  <c r="J193" i="24"/>
  <c r="L107" i="25"/>
  <c r="L264" i="24"/>
  <c r="F233" i="24"/>
  <c r="F234" i="24"/>
  <c r="H234" i="24"/>
  <c r="F262" i="24"/>
  <c r="F263" i="24"/>
  <c r="H263" i="24"/>
  <c r="F148" i="24"/>
  <c r="H148" i="24"/>
  <c r="L79" i="24"/>
  <c r="F60" i="24"/>
  <c r="F165" i="24"/>
  <c r="H165" i="24"/>
  <c r="F219" i="24"/>
  <c r="F168" i="24"/>
  <c r="H81" i="24"/>
  <c r="F10" i="24"/>
  <c r="H10" i="24"/>
  <c r="L165" i="24"/>
  <c r="L174" i="24"/>
  <c r="J175" i="24"/>
  <c r="H147" i="24"/>
  <c r="J147" i="24"/>
  <c r="L129" i="24"/>
  <c r="F86" i="24"/>
  <c r="H86" i="24"/>
  <c r="J55" i="24"/>
  <c r="L55" i="24"/>
  <c r="F152" i="24"/>
  <c r="H152" i="24"/>
  <c r="L83" i="24"/>
  <c r="F62" i="24"/>
  <c r="J53" i="24"/>
  <c r="H65" i="24"/>
  <c r="J65" i="24"/>
  <c r="H61" i="24"/>
  <c r="F197" i="24"/>
  <c r="F37" i="24"/>
  <c r="H37" i="24"/>
  <c r="Y17" i="22"/>
  <c r="X17" i="22"/>
  <c r="AB17" i="22"/>
  <c r="AA17" i="22"/>
  <c r="Z17" i="22"/>
  <c r="F37" i="25"/>
  <c r="AA11" i="22"/>
  <c r="Z11" i="22"/>
  <c r="Y11" i="22"/>
  <c r="X11" i="22"/>
  <c r="AB11" i="22"/>
  <c r="F31" i="25"/>
  <c r="F55" i="25"/>
  <c r="F79" i="25"/>
  <c r="F84" i="25"/>
  <c r="F108" i="25"/>
  <c r="J80" i="24"/>
  <c r="J78" i="24"/>
  <c r="AB12" i="22"/>
  <c r="AA12" i="22"/>
  <c r="Z12" i="22"/>
  <c r="Y12" i="22"/>
  <c r="X12" i="22"/>
  <c r="J101" i="19"/>
  <c r="H101" i="19"/>
  <c r="P159" i="19"/>
  <c r="P143" i="19"/>
  <c r="J126" i="19"/>
  <c r="H126" i="19"/>
  <c r="X87" i="19"/>
  <c r="J125" i="19"/>
  <c r="H125" i="19"/>
  <c r="G133" i="19"/>
  <c r="J86" i="19"/>
  <c r="H86" i="19"/>
  <c r="X150" i="19"/>
  <c r="W149" i="19"/>
  <c r="P136" i="19"/>
  <c r="O135" i="19"/>
  <c r="X115" i="19"/>
  <c r="P110" i="19"/>
  <c r="X89" i="19"/>
  <c r="J97" i="19"/>
  <c r="H97" i="19"/>
  <c r="G105" i="19"/>
  <c r="P150" i="19"/>
  <c r="O149" i="19"/>
  <c r="P137" i="19"/>
  <c r="P103" i="19"/>
  <c r="R14" i="21"/>
  <c r="T14" i="21"/>
  <c r="S14" i="21"/>
  <c r="Q22" i="21"/>
  <c r="O22" i="21"/>
  <c r="P126" i="19"/>
  <c r="O133" i="19"/>
  <c r="X84" i="19"/>
  <c r="P73" i="19"/>
  <c r="X70" i="19"/>
  <c r="J68" i="19"/>
  <c r="H68" i="19"/>
  <c r="P62" i="19"/>
  <c r="X59" i="19"/>
  <c r="J57" i="19"/>
  <c r="H57" i="19"/>
  <c r="P54" i="19"/>
  <c r="X48" i="19"/>
  <c r="J46" i="19"/>
  <c r="H46" i="19"/>
  <c r="P43" i="19"/>
  <c r="X40" i="19"/>
  <c r="J38" i="19"/>
  <c r="H38" i="19"/>
  <c r="G37" i="19"/>
  <c r="P32" i="19"/>
  <c r="X29" i="19"/>
  <c r="J27" i="19"/>
  <c r="H27" i="19"/>
  <c r="G35" i="19"/>
  <c r="P24" i="19"/>
  <c r="O23" i="19"/>
  <c r="X18" i="19"/>
  <c r="J16" i="19"/>
  <c r="H16" i="19"/>
  <c r="P13" i="19"/>
  <c r="O21" i="19"/>
  <c r="X10" i="19"/>
  <c r="W9" i="19"/>
  <c r="J159" i="19"/>
  <c r="H159" i="19"/>
  <c r="V51" i="19"/>
  <c r="V119" i="19"/>
  <c r="X85" i="19"/>
  <c r="V133" i="19"/>
  <c r="V135" i="19"/>
  <c r="N35" i="19"/>
  <c r="N107" i="19"/>
  <c r="P88" i="19"/>
  <c r="N147" i="19"/>
  <c r="N149" i="19"/>
  <c r="V35" i="19"/>
  <c r="V23" i="19"/>
  <c r="M103" i="17"/>
  <c r="L103" i="17"/>
  <c r="J103" i="17"/>
  <c r="I103" i="17"/>
  <c r="K103" i="17"/>
  <c r="I100" i="17"/>
  <c r="M100" i="17"/>
  <c r="K100" i="17"/>
  <c r="J100" i="17"/>
  <c r="L100" i="17"/>
  <c r="I57" i="17"/>
  <c r="M57" i="17"/>
  <c r="K57" i="17"/>
  <c r="L57" i="17"/>
  <c r="J57" i="17"/>
  <c r="F65" i="19"/>
  <c r="F9" i="19"/>
  <c r="K102" i="17"/>
  <c r="J102" i="17"/>
  <c r="I102" i="17"/>
  <c r="M102" i="17"/>
  <c r="L102" i="17"/>
  <c r="F35" i="19"/>
  <c r="E91" i="17"/>
  <c r="E79" i="17"/>
  <c r="M84" i="17"/>
  <c r="L84" i="17"/>
  <c r="K84" i="17"/>
  <c r="J84" i="17"/>
  <c r="I84" i="17"/>
  <c r="D93" i="17"/>
  <c r="Y16" i="16"/>
  <c r="W16" i="16"/>
  <c r="F62" i="10"/>
  <c r="H62" i="10"/>
  <c r="J16" i="12"/>
  <c r="I16" i="12"/>
  <c r="N16" i="12"/>
  <c r="L16" i="12"/>
  <c r="K16" i="12"/>
  <c r="M16" i="12"/>
  <c r="N18" i="12"/>
  <c r="L130" i="13"/>
  <c r="K130" i="13"/>
  <c r="J130" i="13"/>
  <c r="M130" i="13"/>
  <c r="I130" i="13"/>
  <c r="K13" i="12"/>
  <c r="L13" i="12"/>
  <c r="F41" i="10"/>
  <c r="M111" i="13"/>
  <c r="L111" i="13"/>
  <c r="J111" i="13"/>
  <c r="I111" i="13"/>
  <c r="K111" i="13"/>
  <c r="J59" i="10"/>
  <c r="G105" i="17"/>
  <c r="L196" i="8"/>
  <c r="H131" i="8"/>
  <c r="J131" i="8"/>
  <c r="K43" i="6"/>
  <c r="I43" i="6"/>
  <c r="G188" i="3"/>
  <c r="V42" i="12"/>
  <c r="U42" i="12"/>
  <c r="X42" i="12"/>
  <c r="F128" i="8"/>
  <c r="H128" i="8"/>
  <c r="I17" i="6"/>
  <c r="L17" i="6"/>
  <c r="K17" i="6"/>
  <c r="J17" i="6"/>
  <c r="M17" i="6"/>
  <c r="M21" i="6"/>
  <c r="E34" i="13"/>
  <c r="E160" i="13"/>
  <c r="H212" i="8"/>
  <c r="L138" i="42"/>
  <c r="N138" i="42"/>
  <c r="M138" i="42"/>
  <c r="O138" i="42"/>
  <c r="J146" i="42"/>
  <c r="I145" i="42"/>
  <c r="H145" i="42"/>
  <c r="G145" i="42"/>
  <c r="M145" i="42"/>
  <c r="L145" i="42"/>
  <c r="O143" i="43"/>
  <c r="N143" i="43"/>
  <c r="M143" i="43"/>
  <c r="L143" i="43"/>
  <c r="I136" i="42"/>
  <c r="F146" i="42"/>
  <c r="H136" i="42"/>
  <c r="K136" i="42" s="1"/>
  <c r="G136" i="42"/>
  <c r="M136" i="42"/>
  <c r="L136" i="42"/>
  <c r="G136" i="41"/>
  <c r="F146" i="41"/>
  <c r="I136" i="41"/>
  <c r="H136" i="41"/>
  <c r="K136" i="41" s="1"/>
  <c r="I144" i="41"/>
  <c r="T13" i="41"/>
  <c r="P13" i="41"/>
  <c r="R13" i="41"/>
  <c r="Q13" i="41"/>
  <c r="S13" i="41"/>
  <c r="L9" i="40"/>
  <c r="N9" i="40"/>
  <c r="H124" i="37"/>
  <c r="G124" i="37"/>
  <c r="T6" i="39"/>
  <c r="S6" i="39"/>
  <c r="R6" i="39"/>
  <c r="Q6" i="39"/>
  <c r="P6" i="39"/>
  <c r="T12" i="39"/>
  <c r="T7" i="39"/>
  <c r="AA19" i="39" s="1"/>
  <c r="T11" i="39"/>
  <c r="T9" i="39"/>
  <c r="AO35" i="35"/>
  <c r="AN35" i="35"/>
  <c r="I40" i="35"/>
  <c r="AN40" i="35"/>
  <c r="AO9" i="35"/>
  <c r="AR9" i="35"/>
  <c r="AQ9" i="35"/>
  <c r="AP9" i="35"/>
  <c r="AN9" i="35"/>
  <c r="H16" i="35"/>
  <c r="I16" i="35"/>
  <c r="X35" i="35"/>
  <c r="AZ13" i="35"/>
  <c r="BA13" i="35"/>
  <c r="AY13" i="35"/>
  <c r="AX13" i="35"/>
  <c r="BB13" i="35"/>
  <c r="X12" i="35"/>
  <c r="Y12" i="35"/>
  <c r="AE17" i="35"/>
  <c r="AF17" i="35"/>
  <c r="AN15" i="35"/>
  <c r="AR15" i="35"/>
  <c r="AP15" i="35"/>
  <c r="AO15" i="35"/>
  <c r="AQ15" i="35"/>
  <c r="AZ16" i="35"/>
  <c r="BB16" i="35"/>
  <c r="BA16" i="35"/>
  <c r="AY16" i="35"/>
  <c r="AX16" i="35"/>
  <c r="Y9" i="35"/>
  <c r="H35" i="35"/>
  <c r="H39" i="35"/>
  <c r="O99" i="31"/>
  <c r="N99" i="31"/>
  <c r="H78" i="31"/>
  <c r="O34" i="31"/>
  <c r="N34" i="31"/>
  <c r="H280" i="30"/>
  <c r="J106" i="31"/>
  <c r="L106" i="31"/>
  <c r="N83" i="31"/>
  <c r="O83" i="31"/>
  <c r="F64" i="31"/>
  <c r="H64" i="31"/>
  <c r="J41" i="31"/>
  <c r="F285" i="30"/>
  <c r="H285" i="30"/>
  <c r="H275" i="30"/>
  <c r="J275" i="30"/>
  <c r="H98" i="31"/>
  <c r="F54" i="31"/>
  <c r="H33" i="31"/>
  <c r="J279" i="30"/>
  <c r="O103" i="31"/>
  <c r="N103" i="31"/>
  <c r="H82" i="31"/>
  <c r="J82" i="31"/>
  <c r="J61" i="31"/>
  <c r="N38" i="31"/>
  <c r="O38" i="31"/>
  <c r="L280" i="30"/>
  <c r="F98" i="31"/>
  <c r="H77" i="31"/>
  <c r="J56" i="31"/>
  <c r="O33" i="31"/>
  <c r="N33" i="31"/>
  <c r="F281" i="30"/>
  <c r="J105" i="31"/>
  <c r="F63" i="31"/>
  <c r="J40" i="31"/>
  <c r="F284" i="30"/>
  <c r="H274" i="30"/>
  <c r="H257" i="30"/>
  <c r="H254" i="30"/>
  <c r="J254" i="30"/>
  <c r="F253" i="30"/>
  <c r="J259" i="30"/>
  <c r="J256" i="30"/>
  <c r="L239" i="30"/>
  <c r="F231" i="30"/>
  <c r="F185" i="30"/>
  <c r="H185" i="30"/>
  <c r="L165" i="30"/>
  <c r="H147" i="30"/>
  <c r="J147" i="30"/>
  <c r="F129" i="30"/>
  <c r="L57" i="31"/>
  <c r="L62" i="31"/>
  <c r="L78" i="31"/>
  <c r="N78" i="31"/>
  <c r="L75" i="31"/>
  <c r="L39" i="31"/>
  <c r="N39" i="31"/>
  <c r="L82" i="31"/>
  <c r="F230" i="30"/>
  <c r="H230" i="30"/>
  <c r="J212" i="30"/>
  <c r="L212" i="30"/>
  <c r="F186" i="30"/>
  <c r="H186" i="30"/>
  <c r="J168" i="30"/>
  <c r="L168" i="30"/>
  <c r="F142" i="30"/>
  <c r="H142" i="30"/>
  <c r="J124" i="30"/>
  <c r="L124" i="30"/>
  <c r="H234" i="30"/>
  <c r="J196" i="30"/>
  <c r="L87" i="31"/>
  <c r="F63" i="30"/>
  <c r="F79" i="30"/>
  <c r="F53" i="30"/>
  <c r="F83" i="30"/>
  <c r="F64" i="30"/>
  <c r="L80" i="30"/>
  <c r="L61" i="30"/>
  <c r="L83" i="30"/>
  <c r="F76" i="30"/>
  <c r="H55" i="30"/>
  <c r="H76" i="30"/>
  <c r="H80" i="30"/>
  <c r="E160" i="28"/>
  <c r="I28" i="28"/>
  <c r="M28" i="28"/>
  <c r="L28" i="28"/>
  <c r="K28" i="28"/>
  <c r="J28" i="28"/>
  <c r="I11" i="28"/>
  <c r="M11" i="28"/>
  <c r="L11" i="28"/>
  <c r="K11" i="28"/>
  <c r="J11" i="28"/>
  <c r="C146" i="28"/>
  <c r="L31" i="28"/>
  <c r="J31" i="28"/>
  <c r="I16" i="28"/>
  <c r="K16" i="28"/>
  <c r="L18" i="28"/>
  <c r="K18" i="28"/>
  <c r="J18" i="28"/>
  <c r="I18" i="28"/>
  <c r="M18" i="28"/>
  <c r="L144" i="28"/>
  <c r="K144" i="28"/>
  <c r="J144" i="28"/>
  <c r="I144" i="28"/>
  <c r="M144" i="28"/>
  <c r="L25" i="28"/>
  <c r="J25" i="28"/>
  <c r="M102" i="28"/>
  <c r="L102" i="28"/>
  <c r="K102" i="28"/>
  <c r="J102" i="28"/>
  <c r="I102" i="28"/>
  <c r="M45" i="28"/>
  <c r="L45" i="28"/>
  <c r="J45" i="28"/>
  <c r="I45" i="28"/>
  <c r="K45" i="28"/>
  <c r="M123" i="28"/>
  <c r="L123" i="28"/>
  <c r="K123" i="28"/>
  <c r="J123" i="28"/>
  <c r="I123" i="28"/>
  <c r="L83" i="28"/>
  <c r="K83" i="28"/>
  <c r="J83" i="28"/>
  <c r="I83" i="28"/>
  <c r="M83" i="28"/>
  <c r="K52" i="28"/>
  <c r="J52" i="28"/>
  <c r="M52" i="28"/>
  <c r="L52" i="28"/>
  <c r="I52" i="28"/>
  <c r="K121" i="28"/>
  <c r="J121" i="28"/>
  <c r="I121" i="28"/>
  <c r="M121" i="28"/>
  <c r="L121" i="28"/>
  <c r="J98" i="28"/>
  <c r="I98" i="28"/>
  <c r="M98" i="28"/>
  <c r="L98" i="28"/>
  <c r="K98" i="28"/>
  <c r="I58" i="28"/>
  <c r="M58" i="28"/>
  <c r="L58" i="28"/>
  <c r="K58" i="28"/>
  <c r="J58" i="28"/>
  <c r="I136" i="28"/>
  <c r="M136" i="28"/>
  <c r="L136" i="28"/>
  <c r="K136" i="28"/>
  <c r="J136" i="28"/>
  <c r="H104" i="28"/>
  <c r="M96" i="28"/>
  <c r="L96" i="28"/>
  <c r="K96" i="28"/>
  <c r="J96" i="28"/>
  <c r="I96" i="28"/>
  <c r="J151" i="28"/>
  <c r="I151" i="28"/>
  <c r="M151" i="28"/>
  <c r="L151" i="28"/>
  <c r="K151" i="28"/>
  <c r="M29" i="28"/>
  <c r="L29" i="28"/>
  <c r="K29" i="28"/>
  <c r="J29" i="28"/>
  <c r="I29" i="28"/>
  <c r="I38" i="28"/>
  <c r="K38" i="28"/>
  <c r="G90" i="28"/>
  <c r="G160" i="28"/>
  <c r="F48" i="28"/>
  <c r="J256" i="24"/>
  <c r="L256" i="24"/>
  <c r="J230" i="24"/>
  <c r="L230" i="24"/>
  <c r="J208" i="24"/>
  <c r="L208" i="24"/>
  <c r="J186" i="24"/>
  <c r="L186" i="24"/>
  <c r="F265" i="24"/>
  <c r="J241" i="24"/>
  <c r="L241" i="24"/>
  <c r="F231" i="24"/>
  <c r="J211" i="24"/>
  <c r="L211" i="24"/>
  <c r="H191" i="24"/>
  <c r="J191" i="24"/>
  <c r="L106" i="25"/>
  <c r="J265" i="24"/>
  <c r="L185" i="24"/>
  <c r="L258" i="24"/>
  <c r="L196" i="24"/>
  <c r="L191" i="24"/>
  <c r="L53" i="25"/>
  <c r="F241" i="24"/>
  <c r="L76" i="24"/>
  <c r="F259" i="24"/>
  <c r="F260" i="24"/>
  <c r="F126" i="24"/>
  <c r="H126" i="24"/>
  <c r="F79" i="24"/>
  <c r="F58" i="24"/>
  <c r="H58" i="24"/>
  <c r="F151" i="24"/>
  <c r="H151" i="24"/>
  <c r="F208" i="24"/>
  <c r="H208" i="24"/>
  <c r="F146" i="24"/>
  <c r="H146" i="24"/>
  <c r="L175" i="24"/>
  <c r="J172" i="24"/>
  <c r="L172" i="24"/>
  <c r="H84" i="24"/>
  <c r="L53" i="24"/>
  <c r="F144" i="24"/>
  <c r="H144" i="24"/>
  <c r="F83" i="24"/>
  <c r="J58" i="24"/>
  <c r="F147" i="24"/>
  <c r="F19" i="24"/>
  <c r="H19" i="24"/>
  <c r="H54" i="24"/>
  <c r="F41" i="24"/>
  <c r="H41" i="24"/>
  <c r="F186" i="24"/>
  <c r="H186" i="24"/>
  <c r="F34" i="24"/>
  <c r="H34" i="24"/>
  <c r="Z18" i="22"/>
  <c r="Y18" i="22"/>
  <c r="X18" i="22"/>
  <c r="AB18" i="22"/>
  <c r="AA18" i="22"/>
  <c r="J75" i="24"/>
  <c r="F34" i="25"/>
  <c r="F39" i="25"/>
  <c r="F63" i="25"/>
  <c r="F87" i="25"/>
  <c r="F103" i="25"/>
  <c r="F32" i="25"/>
  <c r="J77" i="24"/>
  <c r="J86" i="24"/>
  <c r="P98" i="19"/>
  <c r="O105" i="19"/>
  <c r="P156" i="19"/>
  <c r="J142" i="19"/>
  <c r="H142" i="19"/>
  <c r="P123" i="19"/>
  <c r="J85" i="19"/>
  <c r="H85" i="19"/>
  <c r="P122" i="19"/>
  <c r="O121" i="19"/>
  <c r="P83" i="19"/>
  <c r="O91" i="19"/>
  <c r="O79" i="19"/>
  <c r="X145" i="19"/>
  <c r="J132" i="19"/>
  <c r="H132" i="19"/>
  <c r="J115" i="19"/>
  <c r="H115" i="19"/>
  <c r="X109" i="19"/>
  <c r="J87" i="19"/>
  <c r="H87" i="19"/>
  <c r="P160" i="19"/>
  <c r="R160" i="19"/>
  <c r="P94" i="19"/>
  <c r="O93" i="19"/>
  <c r="X146" i="19"/>
  <c r="J136" i="19"/>
  <c r="H136" i="19"/>
  <c r="G135" i="19"/>
  <c r="X100" i="19"/>
  <c r="R17" i="21"/>
  <c r="T17" i="21"/>
  <c r="S17" i="21"/>
  <c r="N22" i="21"/>
  <c r="R15" i="21"/>
  <c r="T15" i="21"/>
  <c r="S15" i="21"/>
  <c r="X123" i="19"/>
  <c r="J82" i="19"/>
  <c r="H82" i="19"/>
  <c r="J73" i="19"/>
  <c r="H73" i="19"/>
  <c r="R70" i="19"/>
  <c r="P70" i="19"/>
  <c r="X67" i="19"/>
  <c r="J62" i="19"/>
  <c r="H62" i="19"/>
  <c r="R59" i="19"/>
  <c r="P59" i="19"/>
  <c r="X56" i="19"/>
  <c r="J54" i="19"/>
  <c r="H54" i="19"/>
  <c r="R48" i="19"/>
  <c r="P48" i="19"/>
  <c r="X45" i="19"/>
  <c r="J43" i="19"/>
  <c r="H43" i="19"/>
  <c r="R40" i="19"/>
  <c r="P40" i="19"/>
  <c r="X34" i="19"/>
  <c r="J32" i="19"/>
  <c r="H32" i="19"/>
  <c r="R29" i="19"/>
  <c r="P29" i="19"/>
  <c r="X26" i="19"/>
  <c r="J24" i="19"/>
  <c r="H24" i="19"/>
  <c r="G23" i="19"/>
  <c r="R18" i="19"/>
  <c r="P18" i="19"/>
  <c r="X15" i="19"/>
  <c r="J13" i="19"/>
  <c r="H13" i="19"/>
  <c r="G21" i="19"/>
  <c r="R10" i="19"/>
  <c r="P10" i="19"/>
  <c r="O9" i="19"/>
  <c r="R61" i="19" s="1"/>
  <c r="J158" i="19"/>
  <c r="H158" i="19"/>
  <c r="V93" i="19"/>
  <c r="X94" i="19"/>
  <c r="X156" i="19"/>
  <c r="N49" i="19"/>
  <c r="N105" i="19"/>
  <c r="P97" i="19"/>
  <c r="P151" i="19"/>
  <c r="E147" i="17"/>
  <c r="E121" i="17"/>
  <c r="M60" i="17"/>
  <c r="L60" i="17"/>
  <c r="J60" i="17"/>
  <c r="K60" i="17"/>
  <c r="I60" i="17"/>
  <c r="I117" i="17"/>
  <c r="M117" i="17"/>
  <c r="K117" i="17"/>
  <c r="L117" i="17"/>
  <c r="J117" i="17"/>
  <c r="F77" i="19"/>
  <c r="F133" i="19"/>
  <c r="H154" i="19"/>
  <c r="C121" i="17"/>
  <c r="L159" i="17"/>
  <c r="K159" i="17"/>
  <c r="J159" i="17"/>
  <c r="I159" i="17"/>
  <c r="M159" i="17"/>
  <c r="E65" i="17"/>
  <c r="M67" i="17"/>
  <c r="L67" i="17"/>
  <c r="K67" i="17"/>
  <c r="J67" i="17"/>
  <c r="I67" i="17"/>
  <c r="M70" i="13"/>
  <c r="L70" i="13"/>
  <c r="K70" i="13"/>
  <c r="J70" i="13"/>
  <c r="I70" i="13"/>
  <c r="C53" i="12"/>
  <c r="F34" i="13"/>
  <c r="E55" i="12"/>
  <c r="J95" i="13"/>
  <c r="I95" i="13"/>
  <c r="M95" i="13"/>
  <c r="L95" i="13"/>
  <c r="K95" i="13"/>
  <c r="L97" i="13"/>
  <c r="K97" i="13"/>
  <c r="I97" i="13"/>
  <c r="M97" i="13"/>
  <c r="J97" i="13"/>
  <c r="H104" i="13"/>
  <c r="L17" i="12"/>
  <c r="K17" i="12"/>
  <c r="J17" i="12"/>
  <c r="I17" i="12"/>
  <c r="N17" i="12"/>
  <c r="M17" i="12"/>
  <c r="H54" i="12"/>
  <c r="G91" i="17"/>
  <c r="F103" i="10"/>
  <c r="L262" i="8"/>
  <c r="S33" i="6"/>
  <c r="U33" i="6"/>
  <c r="G194" i="3"/>
  <c r="J234" i="8"/>
  <c r="F106" i="8"/>
  <c r="H106" i="8"/>
  <c r="E62" i="13"/>
  <c r="L54" i="13"/>
  <c r="J54" i="13"/>
  <c r="L210" i="8"/>
  <c r="F131" i="8"/>
  <c r="K183" i="3"/>
  <c r="J183" i="3"/>
  <c r="M183" i="3"/>
  <c r="L183" i="3"/>
  <c r="N183" i="3"/>
  <c r="I194" i="3"/>
  <c r="K167" i="3"/>
  <c r="J167" i="3"/>
  <c r="M167" i="3"/>
  <c r="N167" i="3"/>
  <c r="L167" i="3"/>
  <c r="W19" i="12"/>
  <c r="W51" i="12"/>
  <c r="W38" i="12"/>
  <c r="W17" i="12"/>
  <c r="W49" i="12"/>
  <c r="W28" i="12"/>
  <c r="F99" i="10"/>
  <c r="F234" i="8"/>
  <c r="J166" i="8"/>
  <c r="F148" i="8"/>
  <c r="L128" i="8"/>
  <c r="F20" i="8"/>
  <c r="H20" i="8"/>
  <c r="M47" i="6"/>
  <c r="K47" i="6"/>
  <c r="J47" i="6"/>
  <c r="I47" i="6"/>
  <c r="L47" i="6"/>
  <c r="H194" i="3"/>
  <c r="V16" i="14"/>
  <c r="U16" i="14"/>
  <c r="T16" i="14"/>
  <c r="V12" i="14"/>
  <c r="U12" i="14"/>
  <c r="T12" i="14"/>
  <c r="T14" i="14"/>
  <c r="V14" i="14"/>
  <c r="U14" i="14"/>
  <c r="W19" i="6"/>
  <c r="V19" i="6"/>
  <c r="U19" i="6"/>
  <c r="T19" i="6"/>
  <c r="S19" i="6"/>
  <c r="L58" i="8"/>
  <c r="H100" i="10"/>
  <c r="J100" i="10"/>
  <c r="H106" i="10"/>
  <c r="J106" i="10"/>
  <c r="L54" i="8"/>
  <c r="W37" i="6"/>
  <c r="U37" i="6"/>
  <c r="T37" i="6"/>
  <c r="S37" i="6"/>
  <c r="V37" i="6"/>
  <c r="V42" i="6"/>
  <c r="T42" i="6"/>
  <c r="S42" i="6"/>
  <c r="W42" i="6"/>
  <c r="U42" i="6"/>
  <c r="W20" i="6"/>
  <c r="U20" i="6"/>
  <c r="S20" i="6"/>
  <c r="T20" i="6"/>
  <c r="V20" i="6"/>
  <c r="W43" i="6"/>
  <c r="V43" i="6"/>
  <c r="U43" i="6"/>
  <c r="T43" i="6"/>
  <c r="S43" i="6"/>
  <c r="S49" i="6"/>
  <c r="W49" i="6"/>
  <c r="V49" i="6"/>
  <c r="T49" i="6"/>
  <c r="U49" i="6"/>
  <c r="L8" i="6"/>
  <c r="J8" i="6"/>
  <c r="L24" i="6"/>
  <c r="J24" i="6"/>
  <c r="L45" i="6"/>
  <c r="J45" i="6"/>
  <c r="I19" i="5"/>
  <c r="K19" i="5"/>
  <c r="U12" i="5"/>
  <c r="S12" i="5"/>
  <c r="E190" i="3"/>
  <c r="G67" i="2"/>
  <c r="M157" i="3"/>
  <c r="L157" i="3"/>
  <c r="M208" i="3"/>
  <c r="L208" i="3"/>
  <c r="M174" i="3"/>
  <c r="L174" i="3"/>
  <c r="M38" i="5"/>
  <c r="L38" i="5"/>
  <c r="K38" i="5"/>
  <c r="J38" i="5"/>
  <c r="I38" i="5"/>
  <c r="G68" i="2"/>
  <c r="L34" i="2"/>
  <c r="J34" i="2"/>
  <c r="K34" i="2"/>
  <c r="M34" i="2"/>
  <c r="N34" i="2"/>
  <c r="I43" i="2"/>
  <c r="M12" i="2"/>
  <c r="L12" i="2"/>
  <c r="L51" i="5"/>
  <c r="K51" i="5"/>
  <c r="J51" i="5"/>
  <c r="I51" i="5"/>
  <c r="M51" i="5"/>
  <c r="K24" i="5"/>
  <c r="J24" i="5"/>
  <c r="I24" i="5"/>
  <c r="M24" i="5"/>
  <c r="L24" i="5"/>
  <c r="J37" i="5"/>
  <c r="I37" i="5"/>
  <c r="L37" i="5"/>
  <c r="M37" i="5"/>
  <c r="K37" i="5"/>
  <c r="I42" i="5"/>
  <c r="K42" i="5"/>
  <c r="J42" i="5"/>
  <c r="M42" i="5"/>
  <c r="L42" i="5"/>
  <c r="E194" i="3"/>
  <c r="M19" i="2"/>
  <c r="L19" i="2"/>
  <c r="K19" i="2"/>
  <c r="J19" i="2"/>
  <c r="W39" i="5"/>
  <c r="V39" i="5"/>
  <c r="U39" i="5"/>
  <c r="T39" i="5"/>
  <c r="S39" i="5"/>
  <c r="U11" i="5"/>
  <c r="T11" i="5"/>
  <c r="S11" i="5"/>
  <c r="V11" i="5"/>
  <c r="W11" i="5"/>
  <c r="T19" i="5"/>
  <c r="S19" i="5"/>
  <c r="V19" i="5"/>
  <c r="W19" i="5"/>
  <c r="U19" i="5"/>
  <c r="S32" i="5"/>
  <c r="W32" i="5"/>
  <c r="U32" i="5"/>
  <c r="V32" i="5"/>
  <c r="T32" i="5"/>
  <c r="W45" i="5"/>
  <c r="V45" i="5"/>
  <c r="T45" i="5"/>
  <c r="S45" i="5"/>
  <c r="U45" i="5"/>
  <c r="K141" i="3"/>
  <c r="J141" i="3"/>
  <c r="M141" i="3"/>
  <c r="N141" i="3"/>
  <c r="L141" i="3"/>
  <c r="L16" i="5"/>
  <c r="K16" i="5"/>
  <c r="J16" i="5"/>
  <c r="I16" i="5"/>
  <c r="M16" i="5"/>
  <c r="U20" i="5"/>
  <c r="S20" i="5"/>
  <c r="H68" i="2"/>
  <c r="K65" i="2"/>
  <c r="J65" i="2"/>
  <c r="K207" i="3"/>
  <c r="J207" i="3"/>
  <c r="K131" i="3"/>
  <c r="J131" i="3"/>
  <c r="M131" i="3"/>
  <c r="L131" i="3"/>
  <c r="M134" i="3"/>
  <c r="L134" i="3"/>
  <c r="K134" i="3"/>
  <c r="J134" i="3"/>
  <c r="L82" i="17"/>
  <c r="K82" i="17"/>
  <c r="J82" i="17"/>
  <c r="I82" i="17"/>
  <c r="M82" i="17"/>
  <c r="M144" i="17"/>
  <c r="L144" i="17"/>
  <c r="K144" i="17"/>
  <c r="J144" i="17"/>
  <c r="I144" i="17"/>
  <c r="F133" i="17"/>
  <c r="F121" i="17"/>
  <c r="C91" i="17"/>
  <c r="C79" i="17"/>
  <c r="C65" i="17"/>
  <c r="J54" i="17"/>
  <c r="L54" i="17"/>
  <c r="L81" i="17"/>
  <c r="J81" i="17"/>
  <c r="L158" i="17"/>
  <c r="J158" i="17"/>
  <c r="D135" i="17"/>
  <c r="J104" i="17"/>
  <c r="L104" i="17"/>
  <c r="Z17" i="17"/>
  <c r="Y17" i="17"/>
  <c r="W17" i="17"/>
  <c r="X17" i="17"/>
  <c r="Z15" i="17"/>
  <c r="X15" i="17"/>
  <c r="Y15" i="17"/>
  <c r="W15" i="17"/>
  <c r="Z16" i="15"/>
  <c r="X16" i="15"/>
  <c r="X12" i="17"/>
  <c r="W12" i="17"/>
  <c r="Z12" i="17"/>
  <c r="Y12" i="17"/>
  <c r="K56" i="13"/>
  <c r="I56" i="13"/>
  <c r="D48" i="13"/>
  <c r="N27" i="12"/>
  <c r="M27" i="12"/>
  <c r="L27" i="12"/>
  <c r="K27" i="12"/>
  <c r="J27" i="12"/>
  <c r="I27" i="12"/>
  <c r="F34" i="10"/>
  <c r="G54" i="12"/>
  <c r="I9" i="12"/>
  <c r="H56" i="12"/>
  <c r="N9" i="12"/>
  <c r="M9" i="12"/>
  <c r="K9" i="12"/>
  <c r="J9" i="12"/>
  <c r="L9" i="12"/>
  <c r="H87" i="10"/>
  <c r="J87" i="10"/>
  <c r="J77" i="10"/>
  <c r="L77" i="10"/>
  <c r="H60" i="10"/>
  <c r="J60" i="10"/>
  <c r="F43" i="10"/>
  <c r="H43" i="10"/>
  <c r="J12" i="10"/>
  <c r="L12" i="10"/>
  <c r="M99" i="13"/>
  <c r="K99" i="13"/>
  <c r="J99" i="13"/>
  <c r="I99" i="13"/>
  <c r="L99" i="13"/>
  <c r="D76" i="13"/>
  <c r="J38" i="13"/>
  <c r="I38" i="13"/>
  <c r="M38" i="13"/>
  <c r="L38" i="13"/>
  <c r="K38" i="13"/>
  <c r="J36" i="12"/>
  <c r="I36" i="12"/>
  <c r="N36" i="12"/>
  <c r="M36" i="12"/>
  <c r="L36" i="12"/>
  <c r="K36" i="12"/>
  <c r="J99" i="10"/>
  <c r="L108" i="10"/>
  <c r="H85" i="10"/>
  <c r="J75" i="10"/>
  <c r="H58" i="10"/>
  <c r="H39" i="10"/>
  <c r="M151" i="13"/>
  <c r="K151" i="13"/>
  <c r="J151" i="13"/>
  <c r="I151" i="13"/>
  <c r="L151" i="13"/>
  <c r="L57" i="13"/>
  <c r="K57" i="13"/>
  <c r="J57" i="13"/>
  <c r="I57" i="13"/>
  <c r="M57" i="13"/>
  <c r="D34" i="13"/>
  <c r="Z9" i="13"/>
  <c r="Y9" i="13"/>
  <c r="X9" i="13"/>
  <c r="W9" i="13"/>
  <c r="AA9" i="13"/>
  <c r="M120" i="13"/>
  <c r="L120" i="13"/>
  <c r="J120" i="13"/>
  <c r="I120" i="13"/>
  <c r="K120" i="13"/>
  <c r="L106" i="13"/>
  <c r="K106" i="13"/>
  <c r="I106" i="13"/>
  <c r="M106" i="13"/>
  <c r="J106" i="13"/>
  <c r="K83" i="13"/>
  <c r="J83" i="13"/>
  <c r="I83" i="13"/>
  <c r="M83" i="13"/>
  <c r="L83" i="13"/>
  <c r="K152" i="13"/>
  <c r="J152" i="13"/>
  <c r="H160" i="13"/>
  <c r="I152" i="13"/>
  <c r="M152" i="13"/>
  <c r="L152" i="13"/>
  <c r="I150" i="13"/>
  <c r="M150" i="13"/>
  <c r="L150" i="13"/>
  <c r="J150" i="13"/>
  <c r="K150" i="13"/>
  <c r="M136" i="13"/>
  <c r="L136" i="13"/>
  <c r="K136" i="13"/>
  <c r="J136" i="13"/>
  <c r="I136" i="13"/>
  <c r="L37" i="12"/>
  <c r="K37" i="12"/>
  <c r="J37" i="12"/>
  <c r="I37" i="12"/>
  <c r="N37" i="12"/>
  <c r="M37" i="12"/>
  <c r="F53" i="12"/>
  <c r="E56" i="12"/>
  <c r="J86" i="10"/>
  <c r="L57" i="10"/>
  <c r="J40" i="10"/>
  <c r="L40" i="10"/>
  <c r="J21" i="10"/>
  <c r="K78" i="13"/>
  <c r="I78" i="13"/>
  <c r="K96" i="17"/>
  <c r="I96" i="17"/>
  <c r="K124" i="17"/>
  <c r="I124" i="17"/>
  <c r="X10" i="12"/>
  <c r="U10" i="12"/>
  <c r="V10" i="12"/>
  <c r="F100" i="10"/>
  <c r="L17" i="10"/>
  <c r="L18" i="10"/>
  <c r="L195" i="8"/>
  <c r="F187" i="8"/>
  <c r="J167" i="8"/>
  <c r="L167" i="8"/>
  <c r="F149" i="8"/>
  <c r="H149" i="8"/>
  <c r="L129" i="8"/>
  <c r="F121" i="8"/>
  <c r="J280" i="8"/>
  <c r="L280" i="8"/>
  <c r="H281" i="8"/>
  <c r="H278" i="8"/>
  <c r="H275" i="8"/>
  <c r="L284" i="8"/>
  <c r="L281" i="8"/>
  <c r="J261" i="8"/>
  <c r="L261" i="8"/>
  <c r="J216" i="8"/>
  <c r="J165" i="8"/>
  <c r="J121" i="8"/>
  <c r="F253" i="8"/>
  <c r="H253" i="8"/>
  <c r="F277" i="8"/>
  <c r="F274" i="8"/>
  <c r="H274" i="8"/>
  <c r="V32" i="6"/>
  <c r="T32" i="6"/>
  <c r="T17" i="5"/>
  <c r="V17" i="5"/>
  <c r="I187" i="3"/>
  <c r="N176" i="3"/>
  <c r="M176" i="3"/>
  <c r="L176" i="3"/>
  <c r="K176" i="3"/>
  <c r="J176" i="3"/>
  <c r="N160" i="3"/>
  <c r="M160" i="3"/>
  <c r="L160" i="3"/>
  <c r="K160" i="3"/>
  <c r="J160" i="3"/>
  <c r="I193" i="3"/>
  <c r="X28" i="12"/>
  <c r="V28" i="12"/>
  <c r="U28" i="12"/>
  <c r="X43" i="12"/>
  <c r="V43" i="12"/>
  <c r="U43" i="12"/>
  <c r="V13" i="12"/>
  <c r="U13" i="12"/>
  <c r="X13" i="12"/>
  <c r="V46" i="12"/>
  <c r="U46" i="12"/>
  <c r="X46" i="12"/>
  <c r="X21" i="12"/>
  <c r="V21" i="12"/>
  <c r="U21" i="12"/>
  <c r="X53" i="12"/>
  <c r="V53" i="12"/>
  <c r="U53" i="12"/>
  <c r="F78" i="10"/>
  <c r="H78" i="10"/>
  <c r="L257" i="8"/>
  <c r="H229" i="8"/>
  <c r="L217" i="8"/>
  <c r="F164" i="8"/>
  <c r="H164" i="8"/>
  <c r="L144" i="8"/>
  <c r="H126" i="8"/>
  <c r="J126" i="8"/>
  <c r="F98" i="8"/>
  <c r="H98" i="8"/>
  <c r="H77" i="8"/>
  <c r="J77" i="8"/>
  <c r="H58" i="8"/>
  <c r="J58" i="8"/>
  <c r="K25" i="6"/>
  <c r="I25" i="6"/>
  <c r="L25" i="6"/>
  <c r="J25" i="6"/>
  <c r="M25" i="6"/>
  <c r="M26" i="6"/>
  <c r="M27" i="6"/>
  <c r="F190" i="3"/>
  <c r="J9" i="13"/>
  <c r="L9" i="13"/>
  <c r="L65" i="13"/>
  <c r="J65" i="13"/>
  <c r="L42" i="13"/>
  <c r="J42" i="13"/>
  <c r="L71" i="13"/>
  <c r="J71" i="13"/>
  <c r="H239" i="8"/>
  <c r="L212" i="8"/>
  <c r="L211" i="8"/>
  <c r="J212" i="8"/>
  <c r="J209" i="8"/>
  <c r="H219" i="8"/>
  <c r="J219" i="8"/>
  <c r="J163" i="8"/>
  <c r="H129" i="8"/>
  <c r="F82" i="8"/>
  <c r="H82" i="8"/>
  <c r="H61" i="8"/>
  <c r="J61" i="8"/>
  <c r="L52" i="6"/>
  <c r="J52" i="6"/>
  <c r="I52" i="6"/>
  <c r="M52" i="6"/>
  <c r="K52" i="6"/>
  <c r="G191" i="3"/>
  <c r="W23" i="12"/>
  <c r="W55" i="12"/>
  <c r="W42" i="12"/>
  <c r="W21" i="12"/>
  <c r="W53" i="12"/>
  <c r="W32" i="12"/>
  <c r="H284" i="8"/>
  <c r="H257" i="8"/>
  <c r="J230" i="8"/>
  <c r="J174" i="8"/>
  <c r="L164" i="8"/>
  <c r="H146" i="8"/>
  <c r="F104" i="8"/>
  <c r="H104" i="8"/>
  <c r="F77" i="8"/>
  <c r="F58" i="8"/>
  <c r="F12" i="8"/>
  <c r="H12" i="8"/>
  <c r="F191" i="3"/>
  <c r="R23" i="14"/>
  <c r="H105" i="10"/>
  <c r="H103" i="10"/>
  <c r="J103" i="10"/>
  <c r="L62" i="8"/>
  <c r="W45" i="6"/>
  <c r="U45" i="6"/>
  <c r="T45" i="6"/>
  <c r="S45" i="6"/>
  <c r="V45" i="6"/>
  <c r="V50" i="6"/>
  <c r="T50" i="6"/>
  <c r="S50" i="6"/>
  <c r="U50" i="6"/>
  <c r="W50" i="6"/>
  <c r="T28" i="6"/>
  <c r="W28" i="6"/>
  <c r="V28" i="6"/>
  <c r="S28" i="6"/>
  <c r="U28" i="6"/>
  <c r="D53" i="12"/>
  <c r="S41" i="6"/>
  <c r="W41" i="6"/>
  <c r="V41" i="6"/>
  <c r="U41" i="6"/>
  <c r="T41" i="6"/>
  <c r="L16" i="6"/>
  <c r="J16" i="6"/>
  <c r="J32" i="6"/>
  <c r="L32" i="6"/>
  <c r="L7" i="6"/>
  <c r="J7" i="6"/>
  <c r="J12" i="2"/>
  <c r="K12" i="2"/>
  <c r="M161" i="3"/>
  <c r="L161" i="3"/>
  <c r="M212" i="3"/>
  <c r="L212" i="3"/>
  <c r="E189" i="3"/>
  <c r="M178" i="3"/>
  <c r="L178" i="3"/>
  <c r="L58" i="2"/>
  <c r="K58" i="2"/>
  <c r="J58" i="2"/>
  <c r="N58" i="2"/>
  <c r="M58" i="2"/>
  <c r="I67" i="2"/>
  <c r="M32" i="2"/>
  <c r="L32" i="2"/>
  <c r="M30" i="5"/>
  <c r="L30" i="5"/>
  <c r="K30" i="5"/>
  <c r="J30" i="5"/>
  <c r="I30" i="5"/>
  <c r="M36" i="5"/>
  <c r="L36" i="5"/>
  <c r="I36" i="5"/>
  <c r="K36" i="5"/>
  <c r="J36" i="5"/>
  <c r="K32" i="5"/>
  <c r="J32" i="5"/>
  <c r="I32" i="5"/>
  <c r="M32" i="5"/>
  <c r="L32" i="5"/>
  <c r="J45" i="5"/>
  <c r="I45" i="5"/>
  <c r="L45" i="5"/>
  <c r="K45" i="5"/>
  <c r="M45" i="5"/>
  <c r="I50" i="5"/>
  <c r="M50" i="5"/>
  <c r="K50" i="5"/>
  <c r="L50" i="5"/>
  <c r="J50" i="5"/>
  <c r="E186" i="3"/>
  <c r="K72" i="2"/>
  <c r="J72" i="2"/>
  <c r="F42" i="2"/>
  <c r="F18" i="2"/>
  <c r="V33" i="5"/>
  <c r="U33" i="5"/>
  <c r="T33" i="5"/>
  <c r="S33" i="5"/>
  <c r="W33" i="5"/>
  <c r="U22" i="5"/>
  <c r="T22" i="5"/>
  <c r="S22" i="5"/>
  <c r="W22" i="5"/>
  <c r="V22" i="5"/>
  <c r="T27" i="5"/>
  <c r="S27" i="5"/>
  <c r="V27" i="5"/>
  <c r="U27" i="5"/>
  <c r="W27" i="5"/>
  <c r="S40" i="5"/>
  <c r="U40" i="5"/>
  <c r="T40" i="5"/>
  <c r="W40" i="5"/>
  <c r="V40" i="5"/>
  <c r="K145" i="3"/>
  <c r="J145" i="3"/>
  <c r="N145" i="3"/>
  <c r="M145" i="3"/>
  <c r="L145" i="3"/>
  <c r="N48" i="2"/>
  <c r="L48" i="2"/>
  <c r="M48" i="2"/>
  <c r="K48" i="2"/>
  <c r="J48" i="2"/>
  <c r="M11" i="5"/>
  <c r="L11" i="5"/>
  <c r="K11" i="5"/>
  <c r="J11" i="5"/>
  <c r="I11" i="5"/>
  <c r="U36" i="5"/>
  <c r="S36" i="5"/>
  <c r="M215" i="3"/>
  <c r="L215" i="3"/>
  <c r="M127" i="3"/>
  <c r="L127" i="3"/>
  <c r="K127" i="3"/>
  <c r="J127" i="3"/>
  <c r="M126" i="3"/>
  <c r="J126" i="3"/>
  <c r="K126" i="3"/>
  <c r="L126" i="3"/>
  <c r="M128" i="3"/>
  <c r="L128" i="3"/>
  <c r="K128" i="3"/>
  <c r="J128" i="3"/>
  <c r="K133" i="3"/>
  <c r="L133" i="3"/>
  <c r="J133" i="3"/>
  <c r="M133" i="3"/>
  <c r="H116" i="19"/>
  <c r="H137" i="19"/>
  <c r="H145" i="19"/>
  <c r="J140" i="17"/>
  <c r="I140" i="17"/>
  <c r="L140" i="17"/>
  <c r="M140" i="17"/>
  <c r="K140" i="17"/>
  <c r="H147" i="17"/>
  <c r="J123" i="17"/>
  <c r="I123" i="17"/>
  <c r="L123" i="17"/>
  <c r="M123" i="17"/>
  <c r="K123" i="17"/>
  <c r="E105" i="17"/>
  <c r="K145" i="17"/>
  <c r="J145" i="17"/>
  <c r="I145" i="17"/>
  <c r="M145" i="17"/>
  <c r="L145" i="17"/>
  <c r="F65" i="17"/>
  <c r="L142" i="17"/>
  <c r="K142" i="17"/>
  <c r="J142" i="17"/>
  <c r="I142" i="17"/>
  <c r="M142" i="17"/>
  <c r="L99" i="17"/>
  <c r="K99" i="17"/>
  <c r="J99" i="17"/>
  <c r="I99" i="17"/>
  <c r="M99" i="17"/>
  <c r="E63" i="17"/>
  <c r="M118" i="17"/>
  <c r="L118" i="17"/>
  <c r="K118" i="17"/>
  <c r="J118" i="17"/>
  <c r="I118" i="17"/>
  <c r="M101" i="17"/>
  <c r="L101" i="17"/>
  <c r="K101" i="17"/>
  <c r="J101" i="17"/>
  <c r="I101" i="17"/>
  <c r="Q21" i="15"/>
  <c r="W13" i="15"/>
  <c r="V21" i="15"/>
  <c r="AA13" i="15"/>
  <c r="Z13" i="15"/>
  <c r="Y13" i="15"/>
  <c r="X13" i="15"/>
  <c r="J62" i="17"/>
  <c r="L62" i="17"/>
  <c r="D119" i="17"/>
  <c r="J89" i="17"/>
  <c r="L89" i="17"/>
  <c r="L113" i="17"/>
  <c r="J113" i="17"/>
  <c r="Y18" i="17"/>
  <c r="X18" i="17"/>
  <c r="Z18" i="17"/>
  <c r="W18" i="17"/>
  <c r="Q21" i="16"/>
  <c r="Y14" i="15"/>
  <c r="X14" i="15"/>
  <c r="W14" i="15"/>
  <c r="AA14" i="15"/>
  <c r="Z14" i="15"/>
  <c r="X11" i="16"/>
  <c r="Z11" i="16"/>
  <c r="AA15" i="15"/>
  <c r="Z15" i="15"/>
  <c r="Y15" i="15"/>
  <c r="X15" i="15"/>
  <c r="W15" i="15"/>
  <c r="F76" i="13"/>
  <c r="M53" i="13"/>
  <c r="L53" i="13"/>
  <c r="K53" i="13"/>
  <c r="J53" i="13"/>
  <c r="I53" i="13"/>
  <c r="K39" i="13"/>
  <c r="I39" i="13"/>
  <c r="I13" i="13"/>
  <c r="K13" i="13"/>
  <c r="D146" i="13"/>
  <c r="N47" i="12"/>
  <c r="M47" i="12"/>
  <c r="L47" i="12"/>
  <c r="K47" i="12"/>
  <c r="J47" i="12"/>
  <c r="I47" i="12"/>
  <c r="N15" i="12"/>
  <c r="M15" i="12"/>
  <c r="L15" i="12"/>
  <c r="J15" i="12"/>
  <c r="K15" i="12"/>
  <c r="I15" i="12"/>
  <c r="H76" i="10"/>
  <c r="J76" i="10"/>
  <c r="J55" i="10"/>
  <c r="L55" i="10"/>
  <c r="F32" i="10"/>
  <c r="H32" i="10"/>
  <c r="L79" i="13"/>
  <c r="K79" i="13"/>
  <c r="J79" i="13"/>
  <c r="I79" i="13"/>
  <c r="M79" i="13"/>
  <c r="I58" i="13"/>
  <c r="M58" i="13"/>
  <c r="L58" i="13"/>
  <c r="K58" i="13"/>
  <c r="J58" i="13"/>
  <c r="Z10" i="13"/>
  <c r="X10" i="13"/>
  <c r="C90" i="13"/>
  <c r="E53" i="12"/>
  <c r="F55" i="12"/>
  <c r="L75" i="10"/>
  <c r="H41" i="10"/>
  <c r="J41" i="10"/>
  <c r="J31" i="10"/>
  <c r="L31" i="10"/>
  <c r="F10" i="10"/>
  <c r="J24" i="12"/>
  <c r="I24" i="12"/>
  <c r="N24" i="12"/>
  <c r="L24" i="12"/>
  <c r="M24" i="12"/>
  <c r="K24" i="12"/>
  <c r="C54" i="12"/>
  <c r="L7" i="12"/>
  <c r="K7" i="12"/>
  <c r="L97" i="10"/>
  <c r="J80" i="10"/>
  <c r="J61" i="10"/>
  <c r="K43" i="13"/>
  <c r="J43" i="13"/>
  <c r="I43" i="13"/>
  <c r="M43" i="13"/>
  <c r="L43" i="13"/>
  <c r="U20" i="13"/>
  <c r="L50" i="12"/>
  <c r="K50" i="12"/>
  <c r="L34" i="12"/>
  <c r="K34" i="12"/>
  <c r="L18" i="12"/>
  <c r="K18" i="12"/>
  <c r="F33" i="10"/>
  <c r="L40" i="13"/>
  <c r="K40" i="13"/>
  <c r="J40" i="13"/>
  <c r="I40" i="13"/>
  <c r="H48" i="13"/>
  <c r="M40" i="13"/>
  <c r="G34" i="13"/>
  <c r="M128" i="13"/>
  <c r="L128" i="13"/>
  <c r="J128" i="13"/>
  <c r="I128" i="13"/>
  <c r="K128" i="13"/>
  <c r="L114" i="13"/>
  <c r="K114" i="13"/>
  <c r="I114" i="13"/>
  <c r="J114" i="13"/>
  <c r="M114" i="13"/>
  <c r="K92" i="13"/>
  <c r="J92" i="13"/>
  <c r="M92" i="13"/>
  <c r="L92" i="13"/>
  <c r="I92" i="13"/>
  <c r="I81" i="13"/>
  <c r="M81" i="13"/>
  <c r="L81" i="13"/>
  <c r="J81" i="13"/>
  <c r="K81" i="13"/>
  <c r="I158" i="13"/>
  <c r="M158" i="13"/>
  <c r="L158" i="13"/>
  <c r="K158" i="13"/>
  <c r="J158" i="13"/>
  <c r="M144" i="13"/>
  <c r="L144" i="13"/>
  <c r="K144" i="13"/>
  <c r="J144" i="13"/>
  <c r="I144" i="13"/>
  <c r="L25" i="12"/>
  <c r="K25" i="12"/>
  <c r="J25" i="12"/>
  <c r="I25" i="12"/>
  <c r="N25" i="12"/>
  <c r="M25" i="12"/>
  <c r="J105" i="10"/>
  <c r="L84" i="10"/>
  <c r="L65" i="10"/>
  <c r="F57" i="10"/>
  <c r="L38" i="10"/>
  <c r="I104" i="17"/>
  <c r="K104" i="17"/>
  <c r="G77" i="17"/>
  <c r="K155" i="17"/>
  <c r="I155" i="17"/>
  <c r="K132" i="17"/>
  <c r="I132" i="17"/>
  <c r="M134" i="13"/>
  <c r="K134" i="13"/>
  <c r="J134" i="13"/>
  <c r="I134" i="13"/>
  <c r="L134" i="13"/>
  <c r="D90" i="13"/>
  <c r="G62" i="13"/>
  <c r="K54" i="13"/>
  <c r="I54" i="13"/>
  <c r="I16" i="13"/>
  <c r="K16" i="13"/>
  <c r="F102" i="10"/>
  <c r="H102" i="10"/>
  <c r="F108" i="10"/>
  <c r="L11" i="10"/>
  <c r="L15" i="10"/>
  <c r="F195" i="8"/>
  <c r="H197" i="8"/>
  <c r="J197" i="8"/>
  <c r="L165" i="8"/>
  <c r="H147" i="8"/>
  <c r="J147" i="8"/>
  <c r="F129" i="8"/>
  <c r="F276" i="8"/>
  <c r="J283" i="8"/>
  <c r="F83" i="10"/>
  <c r="H83" i="10"/>
  <c r="L256" i="8"/>
  <c r="H259" i="8"/>
  <c r="J259" i="8"/>
  <c r="H256" i="8"/>
  <c r="L254" i="8"/>
  <c r="L251" i="8"/>
  <c r="F191" i="8"/>
  <c r="J173" i="8"/>
  <c r="L163" i="8"/>
  <c r="F147" i="8"/>
  <c r="J129" i="8"/>
  <c r="L119" i="8"/>
  <c r="F38" i="8"/>
  <c r="H38" i="8"/>
  <c r="F261" i="8"/>
  <c r="F285" i="8"/>
  <c r="F282" i="8"/>
  <c r="V40" i="6"/>
  <c r="T40" i="6"/>
  <c r="N211" i="3"/>
  <c r="K211" i="3"/>
  <c r="J211" i="3"/>
  <c r="L211" i="3"/>
  <c r="M211" i="3"/>
  <c r="G190" i="3"/>
  <c r="X32" i="12"/>
  <c r="V32" i="12"/>
  <c r="U32" i="12"/>
  <c r="X15" i="12"/>
  <c r="V15" i="12"/>
  <c r="U15" i="12"/>
  <c r="X47" i="12"/>
  <c r="V47" i="12"/>
  <c r="U47" i="12"/>
  <c r="V18" i="12"/>
  <c r="U18" i="12"/>
  <c r="X18" i="12"/>
  <c r="V50" i="12"/>
  <c r="U50" i="12"/>
  <c r="X50" i="12"/>
  <c r="X25" i="12"/>
  <c r="V25" i="12"/>
  <c r="U25" i="12"/>
  <c r="X57" i="12"/>
  <c r="V57" i="12"/>
  <c r="U57" i="12"/>
  <c r="F86" i="10"/>
  <c r="H86" i="10"/>
  <c r="F255" i="8"/>
  <c r="L241" i="8"/>
  <c r="L238" i="8"/>
  <c r="H236" i="8"/>
  <c r="J236" i="8"/>
  <c r="H233" i="8"/>
  <c r="F215" i="8"/>
  <c r="J190" i="8"/>
  <c r="L190" i="8"/>
  <c r="F172" i="8"/>
  <c r="H172" i="8"/>
  <c r="L152" i="8"/>
  <c r="F144" i="8"/>
  <c r="F87" i="8"/>
  <c r="H87" i="8"/>
  <c r="K33" i="6"/>
  <c r="I33" i="6"/>
  <c r="J33" i="6"/>
  <c r="M33" i="6"/>
  <c r="L33" i="6"/>
  <c r="H189" i="3"/>
  <c r="J13" i="13"/>
  <c r="L13" i="13"/>
  <c r="L73" i="13"/>
  <c r="J73" i="13"/>
  <c r="L51" i="13"/>
  <c r="J51" i="13"/>
  <c r="L8" i="13"/>
  <c r="J8" i="13"/>
  <c r="H276" i="8"/>
  <c r="J211" i="8"/>
  <c r="J213" i="8"/>
  <c r="F189" i="8"/>
  <c r="J171" i="8"/>
  <c r="F145" i="8"/>
  <c r="J119" i="8"/>
  <c r="H80" i="8"/>
  <c r="J80" i="8"/>
  <c r="K218" i="3"/>
  <c r="J218" i="3"/>
  <c r="N218" i="3"/>
  <c r="M218" i="3"/>
  <c r="L218" i="3"/>
  <c r="I190" i="3"/>
  <c r="K179" i="3"/>
  <c r="J179" i="3"/>
  <c r="N179" i="3"/>
  <c r="M179" i="3"/>
  <c r="L179" i="3"/>
  <c r="K163" i="3"/>
  <c r="J163" i="3"/>
  <c r="N163" i="3"/>
  <c r="M163" i="3"/>
  <c r="L163" i="3"/>
  <c r="I196" i="3"/>
  <c r="W27" i="12"/>
  <c r="W13" i="12"/>
  <c r="W46" i="12"/>
  <c r="W25" i="12"/>
  <c r="W57" i="12"/>
  <c r="W36" i="12"/>
  <c r="F281" i="8"/>
  <c r="H217" i="8"/>
  <c r="F192" i="8"/>
  <c r="L172" i="8"/>
  <c r="H75" i="8"/>
  <c r="H56" i="8"/>
  <c r="H190" i="3"/>
  <c r="H196" i="3"/>
  <c r="U21" i="14"/>
  <c r="T21" i="14"/>
  <c r="V21" i="14"/>
  <c r="U18" i="14"/>
  <c r="T18" i="14"/>
  <c r="V18" i="14"/>
  <c r="W16" i="6"/>
  <c r="V16" i="6"/>
  <c r="U16" i="6"/>
  <c r="T16" i="6"/>
  <c r="S16" i="6"/>
  <c r="H99" i="10"/>
  <c r="L59" i="8"/>
  <c r="S12" i="6"/>
  <c r="V12" i="6"/>
  <c r="U12" i="6"/>
  <c r="T12" i="6"/>
  <c r="W12" i="6"/>
  <c r="T36" i="6"/>
  <c r="W36" i="6"/>
  <c r="U36" i="6"/>
  <c r="V36" i="6"/>
  <c r="S36" i="6"/>
  <c r="D56" i="12"/>
  <c r="L40" i="6"/>
  <c r="J40" i="6"/>
  <c r="L15" i="6"/>
  <c r="J15" i="6"/>
  <c r="H43" i="2"/>
  <c r="K40" i="2"/>
  <c r="J40" i="2"/>
  <c r="M135" i="3"/>
  <c r="L135" i="3"/>
  <c r="J39" i="2"/>
  <c r="K39" i="2"/>
  <c r="I42" i="2"/>
  <c r="N39" i="2"/>
  <c r="M39" i="2"/>
  <c r="L39" i="2"/>
  <c r="E191" i="3"/>
  <c r="M165" i="3"/>
  <c r="L165" i="3"/>
  <c r="L216" i="3"/>
  <c r="M216" i="3"/>
  <c r="E193" i="3"/>
  <c r="M182" i="3"/>
  <c r="L182" i="3"/>
  <c r="W18" i="5"/>
  <c r="V18" i="5"/>
  <c r="S18" i="5"/>
  <c r="T18" i="5"/>
  <c r="U18" i="5"/>
  <c r="M23" i="2"/>
  <c r="L23" i="2"/>
  <c r="L10" i="2"/>
  <c r="K10" i="2"/>
  <c r="J10" i="2"/>
  <c r="M10" i="2"/>
  <c r="N10" i="2"/>
  <c r="N12" i="2"/>
  <c r="N11" i="2"/>
  <c r="M44" i="5"/>
  <c r="L44" i="5"/>
  <c r="K44" i="5"/>
  <c r="I44" i="5"/>
  <c r="J44" i="5"/>
  <c r="M46" i="5"/>
  <c r="L46" i="5"/>
  <c r="K46" i="5"/>
  <c r="J46" i="5"/>
  <c r="I46" i="5"/>
  <c r="M52" i="5"/>
  <c r="L52" i="5"/>
  <c r="I52" i="5"/>
  <c r="K52" i="5"/>
  <c r="J52" i="5"/>
  <c r="K40" i="5"/>
  <c r="J40" i="5"/>
  <c r="I40" i="5"/>
  <c r="M40" i="5"/>
  <c r="L40" i="5"/>
  <c r="M12" i="5"/>
  <c r="L12" i="5"/>
  <c r="K12" i="5"/>
  <c r="J12" i="5"/>
  <c r="I12" i="5"/>
  <c r="M14" i="5"/>
  <c r="H17" i="2"/>
  <c r="V49" i="5"/>
  <c r="U49" i="5"/>
  <c r="T49" i="5"/>
  <c r="S49" i="5"/>
  <c r="W49" i="5"/>
  <c r="U30" i="5"/>
  <c r="T30" i="5"/>
  <c r="S30" i="5"/>
  <c r="W30" i="5"/>
  <c r="V30" i="5"/>
  <c r="T35" i="5"/>
  <c r="S35" i="5"/>
  <c r="V35" i="5"/>
  <c r="W35" i="5"/>
  <c r="U35" i="5"/>
  <c r="S48" i="5"/>
  <c r="W48" i="5"/>
  <c r="U48" i="5"/>
  <c r="T48" i="5"/>
  <c r="V48" i="5"/>
  <c r="N138" i="3"/>
  <c r="K138" i="3"/>
  <c r="L138" i="3"/>
  <c r="J138" i="3"/>
  <c r="M138" i="3"/>
  <c r="M41" i="2"/>
  <c r="L41" i="2"/>
  <c r="K41" i="2"/>
  <c r="J41" i="2"/>
  <c r="W9" i="5"/>
  <c r="V9" i="5"/>
  <c r="U9" i="5"/>
  <c r="T9" i="5"/>
  <c r="S9" i="5"/>
  <c r="E195" i="3"/>
  <c r="J61" i="2"/>
  <c r="K61" i="2"/>
  <c r="F17" i="2"/>
  <c r="J199" i="3"/>
  <c r="K199" i="3"/>
  <c r="M129" i="3"/>
  <c r="L129" i="3"/>
  <c r="K129" i="3"/>
  <c r="J129" i="3"/>
  <c r="C105" i="17"/>
  <c r="F79" i="17"/>
  <c r="L56" i="17"/>
  <c r="K56" i="17"/>
  <c r="I56" i="17"/>
  <c r="M56" i="17"/>
  <c r="J56" i="17"/>
  <c r="H63" i="17"/>
  <c r="M58" i="17"/>
  <c r="K58" i="17"/>
  <c r="J58" i="17"/>
  <c r="L58" i="17"/>
  <c r="I58" i="17"/>
  <c r="AA15" i="16"/>
  <c r="Z15" i="16"/>
  <c r="Y15" i="16"/>
  <c r="X15" i="16"/>
  <c r="W15" i="16"/>
  <c r="Y12" i="15"/>
  <c r="W12" i="15"/>
  <c r="J71" i="17"/>
  <c r="L71" i="17"/>
  <c r="L98" i="17"/>
  <c r="J98" i="17"/>
  <c r="D161" i="17"/>
  <c r="D121" i="17"/>
  <c r="L122" i="17"/>
  <c r="J122" i="17"/>
  <c r="X16" i="17"/>
  <c r="W16" i="17"/>
  <c r="Z16" i="17"/>
  <c r="Y16" i="17"/>
  <c r="X20" i="17"/>
  <c r="Z20" i="17"/>
  <c r="Y12" i="16"/>
  <c r="W12" i="16"/>
  <c r="T21" i="15"/>
  <c r="S21" i="17"/>
  <c r="M36" i="13"/>
  <c r="L36" i="13"/>
  <c r="K36" i="13"/>
  <c r="J36" i="13"/>
  <c r="I36" i="13"/>
  <c r="K22" i="13"/>
  <c r="I22" i="13"/>
  <c r="AA11" i="13"/>
  <c r="Z11" i="13"/>
  <c r="Y11" i="13"/>
  <c r="X11" i="13"/>
  <c r="W11" i="13"/>
  <c r="N35" i="12"/>
  <c r="M35" i="12"/>
  <c r="L35" i="12"/>
  <c r="K35" i="12"/>
  <c r="J35" i="12"/>
  <c r="I35" i="12"/>
  <c r="N38" i="12"/>
  <c r="J101" i="10"/>
  <c r="L101" i="10"/>
  <c r="L53" i="10"/>
  <c r="F15" i="10"/>
  <c r="J112" i="13"/>
  <c r="I112" i="13"/>
  <c r="M112" i="13"/>
  <c r="K112" i="13"/>
  <c r="L112" i="13"/>
  <c r="I41" i="13"/>
  <c r="M41" i="13"/>
  <c r="L41" i="13"/>
  <c r="K41" i="13"/>
  <c r="J41" i="13"/>
  <c r="I10" i="13"/>
  <c r="M10" i="13"/>
  <c r="L10" i="13"/>
  <c r="K10" i="13"/>
  <c r="J10" i="13"/>
  <c r="C104" i="13"/>
  <c r="A15" i="12"/>
  <c r="J85" i="10"/>
  <c r="L85" i="10"/>
  <c r="F75" i="10"/>
  <c r="J58" i="10"/>
  <c r="L58" i="10"/>
  <c r="J64" i="13"/>
  <c r="I64" i="13"/>
  <c r="M64" i="13"/>
  <c r="L64" i="13"/>
  <c r="K64" i="13"/>
  <c r="X12" i="13"/>
  <c r="W12" i="13"/>
  <c r="V20" i="13"/>
  <c r="AA12" i="13"/>
  <c r="Z12" i="13"/>
  <c r="Y12" i="13"/>
  <c r="J44" i="12"/>
  <c r="I44" i="12"/>
  <c r="N44" i="12"/>
  <c r="M44" i="12"/>
  <c r="L44" i="12"/>
  <c r="K44" i="12"/>
  <c r="N46" i="12"/>
  <c r="L78" i="10"/>
  <c r="L59" i="10"/>
  <c r="M159" i="13"/>
  <c r="K159" i="13"/>
  <c r="J159" i="13"/>
  <c r="I159" i="13"/>
  <c r="L159" i="13"/>
  <c r="K69" i="13"/>
  <c r="J69" i="13"/>
  <c r="I69" i="13"/>
  <c r="M69" i="13"/>
  <c r="L69" i="13"/>
  <c r="K26" i="13"/>
  <c r="J26" i="13"/>
  <c r="I26" i="13"/>
  <c r="H34" i="13"/>
  <c r="M26" i="13"/>
  <c r="L26" i="13"/>
  <c r="K10" i="12"/>
  <c r="J10" i="12"/>
  <c r="I10" i="12"/>
  <c r="M10" i="12"/>
  <c r="N10" i="12"/>
  <c r="L10" i="12"/>
  <c r="J83" i="10"/>
  <c r="J56" i="10"/>
  <c r="H31" i="10"/>
  <c r="G76" i="13"/>
  <c r="F62" i="13"/>
  <c r="L23" i="13"/>
  <c r="K23" i="13"/>
  <c r="J23" i="13"/>
  <c r="I23" i="13"/>
  <c r="M23" i="13"/>
  <c r="M137" i="13"/>
  <c r="L137" i="13"/>
  <c r="J137" i="13"/>
  <c r="I137" i="13"/>
  <c r="K137" i="13"/>
  <c r="L123" i="13"/>
  <c r="K123" i="13"/>
  <c r="I123" i="13"/>
  <c r="M123" i="13"/>
  <c r="J123" i="13"/>
  <c r="K100" i="13"/>
  <c r="J100" i="13"/>
  <c r="M100" i="13"/>
  <c r="L100" i="13"/>
  <c r="I100" i="13"/>
  <c r="I89" i="13"/>
  <c r="M89" i="13"/>
  <c r="L89" i="13"/>
  <c r="K89" i="13"/>
  <c r="J89" i="13"/>
  <c r="M75" i="13"/>
  <c r="L75" i="13"/>
  <c r="K75" i="13"/>
  <c r="J75" i="13"/>
  <c r="I75" i="13"/>
  <c r="M153" i="13"/>
  <c r="L153" i="13"/>
  <c r="K153" i="13"/>
  <c r="J153" i="13"/>
  <c r="I153" i="13"/>
  <c r="L45" i="12"/>
  <c r="K45" i="12"/>
  <c r="J45" i="12"/>
  <c r="I45" i="12"/>
  <c r="N45" i="12"/>
  <c r="M45" i="12"/>
  <c r="L14" i="12"/>
  <c r="K14" i="12"/>
  <c r="C55" i="12"/>
  <c r="L8" i="12"/>
  <c r="K8" i="12"/>
  <c r="L103" i="10"/>
  <c r="F38" i="10"/>
  <c r="F17" i="10"/>
  <c r="H17" i="10"/>
  <c r="G48" i="13"/>
  <c r="K113" i="17"/>
  <c r="I113" i="17"/>
  <c r="K54" i="17"/>
  <c r="I54" i="17"/>
  <c r="G63" i="17"/>
  <c r="K55" i="17"/>
  <c r="I55" i="17"/>
  <c r="K141" i="17"/>
  <c r="I141" i="17"/>
  <c r="I45" i="13"/>
  <c r="K45" i="13"/>
  <c r="R20" i="13"/>
  <c r="F107" i="10"/>
  <c r="L19" i="10"/>
  <c r="J285" i="8"/>
  <c r="F185" i="8"/>
  <c r="H185" i="8"/>
  <c r="L173" i="8"/>
  <c r="F165" i="8"/>
  <c r="F119" i="8"/>
  <c r="H119" i="8"/>
  <c r="H273" i="8"/>
  <c r="L276" i="8"/>
  <c r="L273" i="8"/>
  <c r="F254" i="8"/>
  <c r="H254" i="8"/>
  <c r="J256" i="8"/>
  <c r="J253" i="8"/>
  <c r="H263" i="8"/>
  <c r="H189" i="8"/>
  <c r="L171" i="8"/>
  <c r="H145" i="8"/>
  <c r="L127" i="8"/>
  <c r="F59" i="8"/>
  <c r="F19" i="8"/>
  <c r="H19" i="8"/>
  <c r="F275" i="8"/>
  <c r="F208" i="8"/>
  <c r="H208" i="8"/>
  <c r="F213" i="8"/>
  <c r="H213" i="8"/>
  <c r="M22" i="6"/>
  <c r="K22" i="6"/>
  <c r="I22" i="6"/>
  <c r="L22" i="6"/>
  <c r="J22" i="6"/>
  <c r="M24" i="6"/>
  <c r="N172" i="3"/>
  <c r="K172" i="3"/>
  <c r="J172" i="3"/>
  <c r="L172" i="3"/>
  <c r="M172" i="3"/>
  <c r="N156" i="3"/>
  <c r="K156" i="3"/>
  <c r="J156" i="3"/>
  <c r="L156" i="3"/>
  <c r="M156" i="3"/>
  <c r="I189" i="3"/>
  <c r="X36" i="12"/>
  <c r="V36" i="12"/>
  <c r="U36" i="12"/>
  <c r="X19" i="12"/>
  <c r="V19" i="12"/>
  <c r="U19" i="12"/>
  <c r="X51" i="12"/>
  <c r="V51" i="12"/>
  <c r="U51" i="12"/>
  <c r="V22" i="12"/>
  <c r="U22" i="12"/>
  <c r="X22" i="12"/>
  <c r="V54" i="12"/>
  <c r="U54" i="12"/>
  <c r="X54" i="12"/>
  <c r="X29" i="12"/>
  <c r="V29" i="12"/>
  <c r="U29" i="12"/>
  <c r="F82" i="10"/>
  <c r="J251" i="8"/>
  <c r="J240" i="8"/>
  <c r="L209" i="8"/>
  <c r="L188" i="8"/>
  <c r="H170" i="8"/>
  <c r="J170" i="8"/>
  <c r="F152" i="8"/>
  <c r="J124" i="8"/>
  <c r="L124" i="8"/>
  <c r="H85" i="8"/>
  <c r="J85" i="8"/>
  <c r="J75" i="8"/>
  <c r="L75" i="8"/>
  <c r="J56" i="8"/>
  <c r="L56" i="8"/>
  <c r="K41" i="6"/>
  <c r="I41" i="6"/>
  <c r="L41" i="6"/>
  <c r="J41" i="6"/>
  <c r="M41" i="6"/>
  <c r="F196" i="3"/>
  <c r="F186" i="3"/>
  <c r="L17" i="13"/>
  <c r="J17" i="13"/>
  <c r="L59" i="13"/>
  <c r="J59" i="13"/>
  <c r="E20" i="13"/>
  <c r="J12" i="13"/>
  <c r="L12" i="13"/>
  <c r="E104" i="13"/>
  <c r="L96" i="13"/>
  <c r="J96" i="13"/>
  <c r="L129" i="13"/>
  <c r="J129" i="13"/>
  <c r="E132" i="13"/>
  <c r="E118" i="13"/>
  <c r="F273" i="8"/>
  <c r="L235" i="8"/>
  <c r="J210" i="8"/>
  <c r="L216" i="8"/>
  <c r="H214" i="8"/>
  <c r="J214" i="8"/>
  <c r="H211" i="8"/>
  <c r="F196" i="8"/>
  <c r="H196" i="8"/>
  <c r="H187" i="8"/>
  <c r="L169" i="8"/>
  <c r="F153" i="8"/>
  <c r="H143" i="8"/>
  <c r="J127" i="8"/>
  <c r="F109" i="8"/>
  <c r="H109" i="8"/>
  <c r="J59" i="8"/>
  <c r="T11" i="6"/>
  <c r="V11" i="6"/>
  <c r="G187" i="3"/>
  <c r="G193" i="3"/>
  <c r="W31" i="12"/>
  <c r="W18" i="12"/>
  <c r="W50" i="12"/>
  <c r="W29" i="12"/>
  <c r="W6" i="12"/>
  <c r="W9" i="12"/>
  <c r="W40" i="12"/>
  <c r="F278" i="8"/>
  <c r="L253" i="8"/>
  <c r="H190" i="8"/>
  <c r="J144" i="8"/>
  <c r="F126" i="8"/>
  <c r="F85" i="8"/>
  <c r="V33" i="6"/>
  <c r="T33" i="6"/>
  <c r="T26" i="5"/>
  <c r="V26" i="5"/>
  <c r="F187" i="3"/>
  <c r="F193" i="3"/>
  <c r="Q23" i="14"/>
  <c r="O23" i="14"/>
  <c r="P23" i="14"/>
  <c r="H107" i="10"/>
  <c r="L60" i="8"/>
  <c r="L53" i="8"/>
  <c r="T7" i="6"/>
  <c r="S7" i="6"/>
  <c r="W7" i="6"/>
  <c r="U7" i="6"/>
  <c r="V7" i="6"/>
  <c r="W11" i="6"/>
  <c r="S23" i="6"/>
  <c r="V23" i="6"/>
  <c r="T23" i="6"/>
  <c r="U23" i="6"/>
  <c r="W23" i="6"/>
  <c r="T44" i="6"/>
  <c r="W44" i="6"/>
  <c r="V44" i="6"/>
  <c r="S44" i="6"/>
  <c r="U44" i="6"/>
  <c r="D54" i="12"/>
  <c r="L27" i="6"/>
  <c r="J27" i="6"/>
  <c r="L48" i="6"/>
  <c r="J48" i="6"/>
  <c r="K8" i="2"/>
  <c r="J8" i="2"/>
  <c r="J35" i="2"/>
  <c r="K35" i="2"/>
  <c r="N35" i="2"/>
  <c r="M35" i="2"/>
  <c r="L35" i="2"/>
  <c r="N36" i="2"/>
  <c r="M169" i="3"/>
  <c r="L169" i="3"/>
  <c r="M154" i="3"/>
  <c r="L154" i="3"/>
  <c r="M209" i="3"/>
  <c r="L209" i="3"/>
  <c r="U17" i="5"/>
  <c r="S17" i="5"/>
  <c r="L66" i="2"/>
  <c r="K66" i="2"/>
  <c r="J66" i="2"/>
  <c r="M66" i="2"/>
  <c r="L49" i="2"/>
  <c r="K49" i="2"/>
  <c r="J49" i="2"/>
  <c r="M49" i="2"/>
  <c r="N49" i="2"/>
  <c r="K21" i="2"/>
  <c r="J21" i="2"/>
  <c r="E17" i="2"/>
  <c r="M8" i="2"/>
  <c r="L8" i="2"/>
  <c r="L27" i="5"/>
  <c r="K27" i="5"/>
  <c r="J27" i="5"/>
  <c r="I27" i="5"/>
  <c r="M27" i="5"/>
  <c r="M17" i="5"/>
  <c r="L17" i="5"/>
  <c r="K17" i="5"/>
  <c r="J17" i="5"/>
  <c r="I17" i="5"/>
  <c r="M19" i="5"/>
  <c r="K48" i="5"/>
  <c r="J48" i="5"/>
  <c r="I48" i="5"/>
  <c r="M48" i="5"/>
  <c r="L48" i="5"/>
  <c r="I7" i="5"/>
  <c r="J7" i="5"/>
  <c r="K7" i="5"/>
  <c r="M7" i="5"/>
  <c r="L7" i="5"/>
  <c r="M8" i="5"/>
  <c r="M23" i="5"/>
  <c r="J23" i="5"/>
  <c r="I23" i="5"/>
  <c r="L23" i="5"/>
  <c r="K23" i="5"/>
  <c r="W28" i="5"/>
  <c r="V28" i="5"/>
  <c r="U28" i="5"/>
  <c r="T28" i="5"/>
  <c r="S28" i="5"/>
  <c r="W34" i="5"/>
  <c r="V34" i="5"/>
  <c r="S34" i="5"/>
  <c r="U34" i="5"/>
  <c r="T34" i="5"/>
  <c r="U38" i="5"/>
  <c r="T38" i="5"/>
  <c r="S38" i="5"/>
  <c r="W38" i="5"/>
  <c r="V38" i="5"/>
  <c r="T43" i="5"/>
  <c r="S43" i="5"/>
  <c r="V43" i="5"/>
  <c r="U43" i="5"/>
  <c r="W43" i="5"/>
  <c r="N142" i="3"/>
  <c r="M142" i="3"/>
  <c r="L142" i="3"/>
  <c r="K142" i="3"/>
  <c r="J142" i="3"/>
  <c r="N37" i="2"/>
  <c r="M37" i="2"/>
  <c r="L37" i="2"/>
  <c r="K37" i="2"/>
  <c r="J37" i="2"/>
  <c r="K8" i="5"/>
  <c r="I8" i="5"/>
  <c r="E187" i="3"/>
  <c r="F67" i="2"/>
  <c r="F43" i="2"/>
  <c r="K13" i="2"/>
  <c r="J13" i="2"/>
  <c r="K204" i="3"/>
  <c r="J204" i="3"/>
  <c r="H128" i="19"/>
  <c r="F147" i="19"/>
  <c r="F149" i="19"/>
  <c r="H150" i="19"/>
  <c r="J157" i="17"/>
  <c r="I157" i="17"/>
  <c r="L157" i="17"/>
  <c r="M157" i="17"/>
  <c r="K157" i="17"/>
  <c r="K76" i="17"/>
  <c r="J76" i="17"/>
  <c r="I76" i="17"/>
  <c r="M76" i="17"/>
  <c r="L76" i="17"/>
  <c r="K59" i="17"/>
  <c r="J59" i="17"/>
  <c r="M59" i="17"/>
  <c r="L59" i="17"/>
  <c r="I59" i="17"/>
  <c r="F147" i="17"/>
  <c r="L116" i="17"/>
  <c r="K116" i="17"/>
  <c r="J116" i="17"/>
  <c r="I116" i="17"/>
  <c r="M116" i="17"/>
  <c r="F105" i="17"/>
  <c r="F93" i="17"/>
  <c r="C63" i="17"/>
  <c r="C51" i="17"/>
  <c r="M75" i="17"/>
  <c r="L75" i="17"/>
  <c r="K75" i="17"/>
  <c r="J75" i="17"/>
  <c r="I75" i="17"/>
  <c r="T21" i="16"/>
  <c r="S21" i="16"/>
  <c r="D79" i="17"/>
  <c r="D51" i="17"/>
  <c r="L115" i="17"/>
  <c r="J115" i="17"/>
  <c r="L53" i="17"/>
  <c r="J53" i="17"/>
  <c r="J130" i="17"/>
  <c r="L130" i="17"/>
  <c r="D107" i="17"/>
  <c r="Y10" i="17"/>
  <c r="X10" i="17"/>
  <c r="V9" i="17"/>
  <c r="AA15" i="17" s="1"/>
  <c r="Z10" i="17"/>
  <c r="W10" i="17"/>
  <c r="Q9" i="17"/>
  <c r="W20" i="17"/>
  <c r="Y20" i="17"/>
  <c r="Z19" i="17"/>
  <c r="X19" i="17"/>
  <c r="Y19" i="17"/>
  <c r="W19" i="17"/>
  <c r="Z12" i="15"/>
  <c r="X12" i="15"/>
  <c r="Z19" i="16"/>
  <c r="X19" i="16"/>
  <c r="U21" i="16"/>
  <c r="U9" i="16"/>
  <c r="R21" i="15"/>
  <c r="I125" i="13"/>
  <c r="K125" i="13"/>
  <c r="K65" i="13"/>
  <c r="I65" i="13"/>
  <c r="N23" i="12"/>
  <c r="M23" i="12"/>
  <c r="L23" i="12"/>
  <c r="J23" i="12"/>
  <c r="K23" i="12"/>
  <c r="I23" i="12"/>
  <c r="H55" i="12"/>
  <c r="L99" i="10"/>
  <c r="F53" i="10"/>
  <c r="F13" i="10"/>
  <c r="H13" i="10"/>
  <c r="M108" i="13"/>
  <c r="K108" i="13"/>
  <c r="J108" i="13"/>
  <c r="I108" i="13"/>
  <c r="L108" i="13"/>
  <c r="C48" i="13"/>
  <c r="X14" i="13"/>
  <c r="S20" i="13"/>
  <c r="Z14" i="13"/>
  <c r="C118" i="13"/>
  <c r="J104" i="10"/>
  <c r="L104" i="10"/>
  <c r="L83" i="10"/>
  <c r="L56" i="10"/>
  <c r="J39" i="10"/>
  <c r="L39" i="10"/>
  <c r="J20" i="10"/>
  <c r="L20" i="10"/>
  <c r="D160" i="13"/>
  <c r="J46" i="13"/>
  <c r="I46" i="13"/>
  <c r="M46" i="13"/>
  <c r="L46" i="13"/>
  <c r="K46" i="13"/>
  <c r="C20" i="13"/>
  <c r="J32" i="12"/>
  <c r="I32" i="12"/>
  <c r="N32" i="12"/>
  <c r="M32" i="12"/>
  <c r="L32" i="12"/>
  <c r="K32" i="12"/>
  <c r="L12" i="12"/>
  <c r="K12" i="12"/>
  <c r="F59" i="10"/>
  <c r="C76" i="13"/>
  <c r="K11" i="13"/>
  <c r="J11" i="13"/>
  <c r="I11" i="13"/>
  <c r="M11" i="13"/>
  <c r="L11" i="13"/>
  <c r="L38" i="12"/>
  <c r="K38" i="12"/>
  <c r="L22" i="12"/>
  <c r="K22" i="12"/>
  <c r="F56" i="12"/>
  <c r="J102" i="10"/>
  <c r="L81" i="10"/>
  <c r="J64" i="10"/>
  <c r="L54" i="10"/>
  <c r="L66" i="13"/>
  <c r="K66" i="13"/>
  <c r="J66" i="13"/>
  <c r="I66" i="13"/>
  <c r="M66" i="13"/>
  <c r="Z13" i="13"/>
  <c r="Y13" i="13"/>
  <c r="X13" i="13"/>
  <c r="W13" i="13"/>
  <c r="AA13" i="13"/>
  <c r="M145" i="13"/>
  <c r="L145" i="13"/>
  <c r="J145" i="13"/>
  <c r="I145" i="13"/>
  <c r="K145" i="13"/>
  <c r="L131" i="13"/>
  <c r="K131" i="13"/>
  <c r="I131" i="13"/>
  <c r="M131" i="13"/>
  <c r="J131" i="13"/>
  <c r="K109" i="13"/>
  <c r="J109" i="13"/>
  <c r="M109" i="13"/>
  <c r="L109" i="13"/>
  <c r="I109" i="13"/>
  <c r="I98" i="13"/>
  <c r="M98" i="13"/>
  <c r="L98" i="13"/>
  <c r="K98" i="13"/>
  <c r="J98" i="13"/>
  <c r="M84" i="13"/>
  <c r="L84" i="13"/>
  <c r="K84" i="13"/>
  <c r="J84" i="13"/>
  <c r="I84" i="13"/>
  <c r="L33" i="12"/>
  <c r="K33" i="12"/>
  <c r="J33" i="12"/>
  <c r="I33" i="12"/>
  <c r="N33" i="12"/>
  <c r="M33" i="12"/>
  <c r="F55" i="10"/>
  <c r="H55" i="10"/>
  <c r="F36" i="10"/>
  <c r="H15" i="10"/>
  <c r="J15" i="10"/>
  <c r="G90" i="13"/>
  <c r="G121" i="17"/>
  <c r="K122" i="17"/>
  <c r="I122" i="17"/>
  <c r="G93" i="17"/>
  <c r="I62" i="17"/>
  <c r="K62" i="17"/>
  <c r="K72" i="17"/>
  <c r="I72" i="17"/>
  <c r="G149" i="17"/>
  <c r="K150" i="17"/>
  <c r="I150" i="17"/>
  <c r="F48" i="13"/>
  <c r="G20" i="13"/>
  <c r="K12" i="13"/>
  <c r="I12" i="13"/>
  <c r="F90" i="13"/>
  <c r="F101" i="10"/>
  <c r="F97" i="10"/>
  <c r="L16" i="10"/>
  <c r="H282" i="8"/>
  <c r="J282" i="8"/>
  <c r="F193" i="8"/>
  <c r="H193" i="8"/>
  <c r="F173" i="8"/>
  <c r="J145" i="8"/>
  <c r="L145" i="8"/>
  <c r="F127" i="8"/>
  <c r="H127" i="8"/>
  <c r="F105" i="8"/>
  <c r="H105" i="8"/>
  <c r="L285" i="8"/>
  <c r="L282" i="8"/>
  <c r="L279" i="8"/>
  <c r="J278" i="8"/>
  <c r="J275" i="8"/>
  <c r="H285" i="8"/>
  <c r="H251" i="8"/>
  <c r="F263" i="8"/>
  <c r="L239" i="8"/>
  <c r="H153" i="8"/>
  <c r="J153" i="8"/>
  <c r="F103" i="8"/>
  <c r="H103" i="8"/>
  <c r="F11" i="8"/>
  <c r="H11" i="8"/>
  <c r="F283" i="8"/>
  <c r="F216" i="8"/>
  <c r="F235" i="8"/>
  <c r="H235" i="8"/>
  <c r="J30" i="6"/>
  <c r="M30" i="6"/>
  <c r="I30" i="6"/>
  <c r="L30" i="6"/>
  <c r="K30" i="6"/>
  <c r="G196" i="3"/>
  <c r="G186" i="3"/>
  <c r="X40" i="12"/>
  <c r="V40" i="12"/>
  <c r="U40" i="12"/>
  <c r="X23" i="12"/>
  <c r="V23" i="12"/>
  <c r="U23" i="12"/>
  <c r="X55" i="12"/>
  <c r="V55" i="12"/>
  <c r="U55" i="12"/>
  <c r="V26" i="12"/>
  <c r="U26" i="12"/>
  <c r="X26" i="12"/>
  <c r="X33" i="12"/>
  <c r="V33" i="12"/>
  <c r="U33" i="12"/>
  <c r="F79" i="10"/>
  <c r="L233" i="8"/>
  <c r="L230" i="8"/>
  <c r="F240" i="8"/>
  <c r="L208" i="8"/>
  <c r="F188" i="8"/>
  <c r="F142" i="8"/>
  <c r="H142" i="8"/>
  <c r="L122" i="8"/>
  <c r="F54" i="8"/>
  <c r="K49" i="6"/>
  <c r="I49" i="6"/>
  <c r="M49" i="6"/>
  <c r="L49" i="6"/>
  <c r="J49" i="6"/>
  <c r="I14" i="6"/>
  <c r="L14" i="6"/>
  <c r="K14" i="6"/>
  <c r="J14" i="6"/>
  <c r="M14" i="6"/>
  <c r="V36" i="5"/>
  <c r="T36" i="5"/>
  <c r="H195" i="3"/>
  <c r="L22" i="13"/>
  <c r="J22" i="13"/>
  <c r="E76" i="13"/>
  <c r="J16" i="13"/>
  <c r="L16" i="13"/>
  <c r="E146" i="13"/>
  <c r="J138" i="13"/>
  <c r="L138" i="13"/>
  <c r="L125" i="13"/>
  <c r="J125" i="13"/>
  <c r="H262" i="8"/>
  <c r="F233" i="8"/>
  <c r="J208" i="8"/>
  <c r="H215" i="8"/>
  <c r="J215" i="8"/>
  <c r="J218" i="8"/>
  <c r="H195" i="8"/>
  <c r="H151" i="8"/>
  <c r="L125" i="8"/>
  <c r="F101" i="8"/>
  <c r="H101" i="8"/>
  <c r="J78" i="8"/>
  <c r="K214" i="3"/>
  <c r="J214" i="3"/>
  <c r="M214" i="3"/>
  <c r="L214" i="3"/>
  <c r="N214" i="3"/>
  <c r="K175" i="3"/>
  <c r="J175" i="3"/>
  <c r="M175" i="3"/>
  <c r="L175" i="3"/>
  <c r="I186" i="3"/>
  <c r="N175" i="3"/>
  <c r="N182" i="3"/>
  <c r="N181" i="3"/>
  <c r="N178" i="3"/>
  <c r="N177" i="3"/>
  <c r="N185" i="3"/>
  <c r="K159" i="3"/>
  <c r="J159" i="3"/>
  <c r="M159" i="3"/>
  <c r="L159" i="3"/>
  <c r="N159" i="3"/>
  <c r="I192" i="3"/>
  <c r="W35" i="12"/>
  <c r="W22" i="12"/>
  <c r="W54" i="12"/>
  <c r="W33" i="12"/>
  <c r="W10" i="12"/>
  <c r="W44" i="12"/>
  <c r="J274" i="8"/>
  <c r="F251" i="8"/>
  <c r="L213" i="8"/>
  <c r="J152" i="8"/>
  <c r="L142" i="8"/>
  <c r="H124" i="8"/>
  <c r="H83" i="8"/>
  <c r="H64" i="8"/>
  <c r="J54" i="8"/>
  <c r="H186" i="3"/>
  <c r="H192" i="3"/>
  <c r="V19" i="14"/>
  <c r="T19" i="14"/>
  <c r="U19" i="14"/>
  <c r="L63" i="8"/>
  <c r="H104" i="10"/>
  <c r="L87" i="8"/>
  <c r="L61" i="8"/>
  <c r="T15" i="6"/>
  <c r="S15" i="6"/>
  <c r="W15" i="6"/>
  <c r="V15" i="6"/>
  <c r="U15" i="6"/>
  <c r="U31" i="6"/>
  <c r="S31" i="6"/>
  <c r="W31" i="6"/>
  <c r="T31" i="6"/>
  <c r="V31" i="6"/>
  <c r="T52" i="6"/>
  <c r="W52" i="6"/>
  <c r="U52" i="6"/>
  <c r="S52" i="6"/>
  <c r="V52" i="6"/>
  <c r="L18" i="6"/>
  <c r="K18" i="6"/>
  <c r="J18" i="6"/>
  <c r="I18" i="6"/>
  <c r="M18" i="6"/>
  <c r="L35" i="6"/>
  <c r="J35" i="6"/>
  <c r="J10" i="6"/>
  <c r="L10" i="6"/>
  <c r="L26" i="6"/>
  <c r="J26" i="6"/>
  <c r="W42" i="5"/>
  <c r="V42" i="5"/>
  <c r="U42" i="5"/>
  <c r="S42" i="5"/>
  <c r="T42" i="5"/>
  <c r="K36" i="2"/>
  <c r="J36" i="2"/>
  <c r="M173" i="3"/>
  <c r="L173" i="3"/>
  <c r="M158" i="3"/>
  <c r="L158" i="3"/>
  <c r="M213" i="3"/>
  <c r="L213" i="3"/>
  <c r="E67" i="2"/>
  <c r="M64" i="2"/>
  <c r="L64" i="2"/>
  <c r="E43" i="2"/>
  <c r="M40" i="2"/>
  <c r="L40" i="2"/>
  <c r="L20" i="2"/>
  <c r="K20" i="2"/>
  <c r="J20" i="2"/>
  <c r="M20" i="2"/>
  <c r="W15" i="5"/>
  <c r="V15" i="5"/>
  <c r="U15" i="5"/>
  <c r="T15" i="5"/>
  <c r="S15" i="5"/>
  <c r="L43" i="5"/>
  <c r="K43" i="5"/>
  <c r="J43" i="5"/>
  <c r="I43" i="5"/>
  <c r="M43" i="5"/>
  <c r="M33" i="5"/>
  <c r="L33" i="5"/>
  <c r="K33" i="5"/>
  <c r="J33" i="5"/>
  <c r="I33" i="5"/>
  <c r="I15" i="5"/>
  <c r="K15" i="5"/>
  <c r="J15" i="5"/>
  <c r="M15" i="5"/>
  <c r="L15" i="5"/>
  <c r="M31" i="5"/>
  <c r="L31" i="5"/>
  <c r="J31" i="5"/>
  <c r="K31" i="5"/>
  <c r="I31" i="5"/>
  <c r="N139" i="3"/>
  <c r="M139" i="3"/>
  <c r="L139" i="3"/>
  <c r="K139" i="3"/>
  <c r="J139" i="3"/>
  <c r="W44" i="5"/>
  <c r="V44" i="5"/>
  <c r="U44" i="5"/>
  <c r="T44" i="5"/>
  <c r="S44" i="5"/>
  <c r="W50" i="5"/>
  <c r="V50" i="5"/>
  <c r="S50" i="5"/>
  <c r="U50" i="5"/>
  <c r="T50" i="5"/>
  <c r="U46" i="5"/>
  <c r="T46" i="5"/>
  <c r="S46" i="5"/>
  <c r="W46" i="5"/>
  <c r="V46" i="5"/>
  <c r="T51" i="5"/>
  <c r="S51" i="5"/>
  <c r="V51" i="5"/>
  <c r="U51" i="5"/>
  <c r="W51" i="5"/>
  <c r="W10" i="5"/>
  <c r="V10" i="5"/>
  <c r="U10" i="5"/>
  <c r="T10" i="5"/>
  <c r="S10" i="5"/>
  <c r="M73" i="2"/>
  <c r="L73" i="2"/>
  <c r="N33" i="2"/>
  <c r="L33" i="2"/>
  <c r="M33" i="2"/>
  <c r="K33" i="2"/>
  <c r="J33" i="2"/>
  <c r="K57" i="2"/>
  <c r="J57" i="2"/>
  <c r="H42" i="2"/>
  <c r="M69" i="2"/>
  <c r="L69" i="2"/>
  <c r="K69" i="2"/>
  <c r="J69" i="2"/>
  <c r="H100" i="19"/>
  <c r="J114" i="17"/>
  <c r="I114" i="17"/>
  <c r="L114" i="17"/>
  <c r="M114" i="17"/>
  <c r="K114" i="17"/>
  <c r="L90" i="17"/>
  <c r="K90" i="17"/>
  <c r="J90" i="17"/>
  <c r="I90" i="17"/>
  <c r="M90" i="17"/>
  <c r="L73" i="17"/>
  <c r="K73" i="17"/>
  <c r="J73" i="17"/>
  <c r="I73" i="17"/>
  <c r="M73" i="17"/>
  <c r="M153" i="17"/>
  <c r="L153" i="17"/>
  <c r="K153" i="17"/>
  <c r="J153" i="17"/>
  <c r="H161" i="17"/>
  <c r="I153" i="17"/>
  <c r="H149" i="17"/>
  <c r="M136" i="17"/>
  <c r="H135" i="17"/>
  <c r="L136" i="17"/>
  <c r="K136" i="17"/>
  <c r="J136" i="17"/>
  <c r="I136" i="17"/>
  <c r="E119" i="17"/>
  <c r="E107" i="17"/>
  <c r="E93" i="17"/>
  <c r="R21" i="16"/>
  <c r="R9" i="16"/>
  <c r="W9" i="15"/>
  <c r="AA9" i="15"/>
  <c r="Z9" i="15"/>
  <c r="Y9" i="15"/>
  <c r="X9" i="15"/>
  <c r="AA12" i="15"/>
  <c r="AA16" i="15"/>
  <c r="AA20" i="15"/>
  <c r="L124" i="17"/>
  <c r="J124" i="17"/>
  <c r="L61" i="17"/>
  <c r="J61" i="17"/>
  <c r="D147" i="17"/>
  <c r="L139" i="17"/>
  <c r="J139" i="17"/>
  <c r="S9" i="17"/>
  <c r="T9" i="17"/>
  <c r="W20" i="16"/>
  <c r="Y20" i="16"/>
  <c r="Q9" i="16"/>
  <c r="Y10" i="15"/>
  <c r="X10" i="15"/>
  <c r="W10" i="15"/>
  <c r="AA10" i="15"/>
  <c r="Z10" i="15"/>
  <c r="Z17" i="16"/>
  <c r="Y17" i="16"/>
  <c r="X17" i="16"/>
  <c r="W17" i="16"/>
  <c r="AA17" i="16"/>
  <c r="AA11" i="15"/>
  <c r="Z11" i="15"/>
  <c r="Y11" i="15"/>
  <c r="X11" i="15"/>
  <c r="W11" i="15"/>
  <c r="L87" i="13"/>
  <c r="K87" i="13"/>
  <c r="J87" i="13"/>
  <c r="M87" i="13"/>
  <c r="I87" i="13"/>
  <c r="M61" i="13"/>
  <c r="L61" i="13"/>
  <c r="K61" i="13"/>
  <c r="J61" i="13"/>
  <c r="I61" i="13"/>
  <c r="I47" i="13"/>
  <c r="K47" i="13"/>
  <c r="K17" i="13"/>
  <c r="I17" i="13"/>
  <c r="N43" i="12"/>
  <c r="M43" i="12"/>
  <c r="L43" i="12"/>
  <c r="K43" i="12"/>
  <c r="J43" i="12"/>
  <c r="I43" i="12"/>
  <c r="F54" i="12"/>
  <c r="G55" i="12"/>
  <c r="I8" i="12"/>
  <c r="J8" i="12"/>
  <c r="L61" i="10"/>
  <c r="L42" i="10"/>
  <c r="H11" i="10"/>
  <c r="J11" i="10"/>
  <c r="L148" i="13"/>
  <c r="K148" i="13"/>
  <c r="J148" i="13"/>
  <c r="I148" i="13"/>
  <c r="M148" i="13"/>
  <c r="D62" i="13"/>
  <c r="I24" i="13"/>
  <c r="M24" i="13"/>
  <c r="L24" i="13"/>
  <c r="K24" i="13"/>
  <c r="J24" i="13"/>
  <c r="I14" i="13"/>
  <c r="M14" i="13"/>
  <c r="L14" i="13"/>
  <c r="K14" i="13"/>
  <c r="J14" i="13"/>
  <c r="H20" i="13"/>
  <c r="I51" i="12"/>
  <c r="J51" i="12"/>
  <c r="L102" i="10"/>
  <c r="L64" i="10"/>
  <c r="F56" i="10"/>
  <c r="L37" i="10"/>
  <c r="F18" i="10"/>
  <c r="F118" i="13"/>
  <c r="J52" i="12"/>
  <c r="I52" i="12"/>
  <c r="N52" i="12"/>
  <c r="M52" i="12"/>
  <c r="L52" i="12"/>
  <c r="K52" i="12"/>
  <c r="J20" i="12"/>
  <c r="I20" i="12"/>
  <c r="N20" i="12"/>
  <c r="L20" i="12"/>
  <c r="M20" i="12"/>
  <c r="K20" i="12"/>
  <c r="J107" i="10"/>
  <c r="L107" i="10"/>
  <c r="L86" i="10"/>
  <c r="J53" i="10"/>
  <c r="K52" i="13"/>
  <c r="J52" i="13"/>
  <c r="I52" i="13"/>
  <c r="M52" i="13"/>
  <c r="L52" i="13"/>
  <c r="L100" i="10"/>
  <c r="L62" i="10"/>
  <c r="G132" i="13"/>
  <c r="J86" i="13"/>
  <c r="I86" i="13"/>
  <c r="M86" i="13"/>
  <c r="L86" i="13"/>
  <c r="K86" i="13"/>
  <c r="M85" i="13"/>
  <c r="L85" i="13"/>
  <c r="J85" i="13"/>
  <c r="I85" i="13"/>
  <c r="K85" i="13"/>
  <c r="M154" i="13"/>
  <c r="L154" i="13"/>
  <c r="J154" i="13"/>
  <c r="I154" i="13"/>
  <c r="K154" i="13"/>
  <c r="L140" i="13"/>
  <c r="K140" i="13"/>
  <c r="I140" i="13"/>
  <c r="M140" i="13"/>
  <c r="J140" i="13"/>
  <c r="K117" i="13"/>
  <c r="J117" i="13"/>
  <c r="M117" i="13"/>
  <c r="L117" i="13"/>
  <c r="I117" i="13"/>
  <c r="I107" i="13"/>
  <c r="M107" i="13"/>
  <c r="L107" i="13"/>
  <c r="K107" i="13"/>
  <c r="J107" i="13"/>
  <c r="M93" i="13"/>
  <c r="L93" i="13"/>
  <c r="K93" i="13"/>
  <c r="J93" i="13"/>
  <c r="I93" i="13"/>
  <c r="L21" i="12"/>
  <c r="K21" i="12"/>
  <c r="J21" i="12"/>
  <c r="I21" i="12"/>
  <c r="N21" i="12"/>
  <c r="M21" i="12"/>
  <c r="N22" i="12"/>
  <c r="H80" i="10"/>
  <c r="F63" i="10"/>
  <c r="H63" i="10"/>
  <c r="H53" i="10"/>
  <c r="H34" i="10"/>
  <c r="J34" i="10"/>
  <c r="G104" i="13"/>
  <c r="K96" i="13"/>
  <c r="I96" i="13"/>
  <c r="I53" i="17"/>
  <c r="K53" i="17"/>
  <c r="I130" i="17"/>
  <c r="K130" i="17"/>
  <c r="I71" i="17"/>
  <c r="K71" i="17"/>
  <c r="K81" i="17"/>
  <c r="I81" i="17"/>
  <c r="K158" i="17"/>
  <c r="I158" i="17"/>
  <c r="K37" i="13"/>
  <c r="I37" i="13"/>
  <c r="F104" i="13"/>
  <c r="V9" i="12"/>
  <c r="U9" i="12"/>
  <c r="F109" i="10"/>
  <c r="F105" i="10"/>
  <c r="L13" i="10"/>
  <c r="H191" i="8"/>
  <c r="J191" i="8"/>
  <c r="F163" i="8"/>
  <c r="H163" i="8"/>
  <c r="L143" i="8"/>
  <c r="H125" i="8"/>
  <c r="J125" i="8"/>
  <c r="F97" i="8"/>
  <c r="H97" i="8"/>
  <c r="J284" i="8"/>
  <c r="J281" i="8"/>
  <c r="F259" i="8"/>
  <c r="L278" i="8"/>
  <c r="L263" i="8"/>
  <c r="L260" i="8"/>
  <c r="H258" i="8"/>
  <c r="J258" i="8"/>
  <c r="H255" i="8"/>
  <c r="J255" i="8"/>
  <c r="F237" i="8"/>
  <c r="J187" i="8"/>
  <c r="J143" i="8"/>
  <c r="F57" i="8"/>
  <c r="H57" i="8"/>
  <c r="F209" i="8"/>
  <c r="F214" i="8"/>
  <c r="F230" i="8"/>
  <c r="H230" i="8"/>
  <c r="F257" i="8"/>
  <c r="J38" i="6"/>
  <c r="M38" i="6"/>
  <c r="K38" i="6"/>
  <c r="I38" i="6"/>
  <c r="L38" i="6"/>
  <c r="M11" i="6"/>
  <c r="K11" i="6"/>
  <c r="J11" i="6"/>
  <c r="I11" i="6"/>
  <c r="L11" i="6"/>
  <c r="I195" i="3"/>
  <c r="N184" i="3"/>
  <c r="M184" i="3"/>
  <c r="L184" i="3"/>
  <c r="K184" i="3"/>
  <c r="J184" i="3"/>
  <c r="N168" i="3"/>
  <c r="M168" i="3"/>
  <c r="L168" i="3"/>
  <c r="K168" i="3"/>
  <c r="J168" i="3"/>
  <c r="W8" i="12"/>
  <c r="X44" i="12"/>
  <c r="V44" i="12"/>
  <c r="U44" i="12"/>
  <c r="X27" i="12"/>
  <c r="V27" i="12"/>
  <c r="U27" i="12"/>
  <c r="V30" i="12"/>
  <c r="U30" i="12"/>
  <c r="X30" i="12"/>
  <c r="U7" i="12"/>
  <c r="V7" i="12"/>
  <c r="X7" i="12"/>
  <c r="X37" i="12"/>
  <c r="V37" i="12"/>
  <c r="U37" i="12"/>
  <c r="F87" i="10"/>
  <c r="H238" i="8"/>
  <c r="J238" i="8"/>
  <c r="J235" i="8"/>
  <c r="J232" i="8"/>
  <c r="L240" i="8"/>
  <c r="L237" i="8"/>
  <c r="F197" i="8"/>
  <c r="J168" i="8"/>
  <c r="L168" i="8"/>
  <c r="F150" i="8"/>
  <c r="H150" i="8"/>
  <c r="L130" i="8"/>
  <c r="F122" i="8"/>
  <c r="J83" i="8"/>
  <c r="L83" i="8"/>
  <c r="J64" i="8"/>
  <c r="L64" i="8"/>
  <c r="F41" i="8"/>
  <c r="H41" i="8"/>
  <c r="F192" i="3"/>
  <c r="L30" i="13"/>
  <c r="J30" i="13"/>
  <c r="L28" i="13"/>
  <c r="J28" i="13"/>
  <c r="L78" i="13"/>
  <c r="J78" i="13"/>
  <c r="J229" i="8"/>
  <c r="J207" i="8"/>
  <c r="J185" i="8"/>
  <c r="J141" i="8"/>
  <c r="F55" i="8"/>
  <c r="J20" i="6"/>
  <c r="I20" i="6"/>
  <c r="M20" i="6"/>
  <c r="L20" i="6"/>
  <c r="K20" i="6"/>
  <c r="L14" i="5"/>
  <c r="J14" i="5"/>
  <c r="G189" i="3"/>
  <c r="W39" i="12"/>
  <c r="W26" i="12"/>
  <c r="W7" i="12"/>
  <c r="W37" i="12"/>
  <c r="W16" i="12"/>
  <c r="W48" i="12"/>
  <c r="H240" i="8"/>
  <c r="H210" i="8"/>
  <c r="J188" i="8"/>
  <c r="F170" i="8"/>
  <c r="L150" i="8"/>
  <c r="K23" i="6"/>
  <c r="J23" i="6"/>
  <c r="I23" i="6"/>
  <c r="M23" i="6"/>
  <c r="L23" i="6"/>
  <c r="F189" i="3"/>
  <c r="U13" i="14"/>
  <c r="T13" i="14"/>
  <c r="V13" i="14"/>
  <c r="V17" i="14"/>
  <c r="U17" i="14"/>
  <c r="T17" i="14"/>
  <c r="V20" i="14"/>
  <c r="U20" i="14"/>
  <c r="T20" i="14"/>
  <c r="T22" i="14"/>
  <c r="V22" i="14"/>
  <c r="U22" i="14"/>
  <c r="H97" i="10"/>
  <c r="H101" i="10"/>
  <c r="L57" i="8"/>
  <c r="U10" i="6"/>
  <c r="T10" i="6"/>
  <c r="S10" i="6"/>
  <c r="V10" i="6"/>
  <c r="W10" i="6"/>
  <c r="T18" i="6"/>
  <c r="S18" i="6"/>
  <c r="W18" i="6"/>
  <c r="V18" i="6"/>
  <c r="U18" i="6"/>
  <c r="U39" i="6"/>
  <c r="S39" i="6"/>
  <c r="V39" i="6"/>
  <c r="T39" i="6"/>
  <c r="W39" i="6"/>
  <c r="W40" i="6"/>
  <c r="W30" i="6"/>
  <c r="V30" i="6"/>
  <c r="U30" i="6"/>
  <c r="S30" i="6"/>
  <c r="T30" i="6"/>
  <c r="M19" i="6"/>
  <c r="L19" i="6"/>
  <c r="J19" i="6"/>
  <c r="K19" i="6"/>
  <c r="I19" i="6"/>
  <c r="J43" i="6"/>
  <c r="L43" i="6"/>
  <c r="L21" i="6"/>
  <c r="J21" i="6"/>
  <c r="L34" i="6"/>
  <c r="J34" i="6"/>
  <c r="N143" i="3"/>
  <c r="M143" i="3"/>
  <c r="L143" i="3"/>
  <c r="J143" i="3"/>
  <c r="K143" i="3"/>
  <c r="H67" i="2"/>
  <c r="K64" i="2"/>
  <c r="J64" i="2"/>
  <c r="M136" i="3"/>
  <c r="L136" i="3"/>
  <c r="E188" i="3"/>
  <c r="M177" i="3"/>
  <c r="L177" i="3"/>
  <c r="M162" i="3"/>
  <c r="L162" i="3"/>
  <c r="M217" i="3"/>
  <c r="L217" i="3"/>
  <c r="K144" i="3"/>
  <c r="J144" i="3"/>
  <c r="L38" i="2"/>
  <c r="K38" i="2"/>
  <c r="M38" i="2"/>
  <c r="J38" i="2"/>
  <c r="N38" i="2"/>
  <c r="N40" i="2"/>
  <c r="L16" i="2"/>
  <c r="M16" i="2"/>
  <c r="V14" i="5"/>
  <c r="U14" i="5"/>
  <c r="T14" i="5"/>
  <c r="S14" i="5"/>
  <c r="W14" i="5"/>
  <c r="M25" i="5"/>
  <c r="L25" i="5"/>
  <c r="K25" i="5"/>
  <c r="J25" i="5"/>
  <c r="I25" i="5"/>
  <c r="M49" i="5"/>
  <c r="L49" i="5"/>
  <c r="K49" i="5"/>
  <c r="J49" i="5"/>
  <c r="I49" i="5"/>
  <c r="J10" i="5"/>
  <c r="I10" i="5"/>
  <c r="K10" i="5"/>
  <c r="L10" i="5"/>
  <c r="M10" i="5"/>
  <c r="I18" i="5"/>
  <c r="K18" i="5"/>
  <c r="M18" i="5"/>
  <c r="L18" i="5"/>
  <c r="J18" i="5"/>
  <c r="M39" i="5"/>
  <c r="J39" i="5"/>
  <c r="I39" i="5"/>
  <c r="L39" i="5"/>
  <c r="K39" i="5"/>
  <c r="F68" i="2"/>
  <c r="V25" i="5"/>
  <c r="U25" i="5"/>
  <c r="T25" i="5"/>
  <c r="S25" i="5"/>
  <c r="W25" i="5"/>
  <c r="W26" i="5"/>
  <c r="W31" i="5"/>
  <c r="V31" i="5"/>
  <c r="U31" i="5"/>
  <c r="T31" i="5"/>
  <c r="S31" i="5"/>
  <c r="W21" i="5"/>
  <c r="T21" i="5"/>
  <c r="V21" i="5"/>
  <c r="U21" i="5"/>
  <c r="S21" i="5"/>
  <c r="U26" i="5"/>
  <c r="S26" i="5"/>
  <c r="H18" i="2"/>
  <c r="K9" i="2"/>
  <c r="J9" i="2"/>
  <c r="K200" i="3"/>
  <c r="J200" i="3"/>
  <c r="K203" i="3"/>
  <c r="J203" i="3"/>
  <c r="H141" i="19"/>
  <c r="F161" i="17"/>
  <c r="J131" i="17"/>
  <c r="I131" i="17"/>
  <c r="L131" i="17"/>
  <c r="K131" i="17"/>
  <c r="M131" i="17"/>
  <c r="K154" i="17"/>
  <c r="J154" i="17"/>
  <c r="I154" i="17"/>
  <c r="M154" i="17"/>
  <c r="L154" i="17"/>
  <c r="K137" i="17"/>
  <c r="J137" i="17"/>
  <c r="I137" i="17"/>
  <c r="M137" i="17"/>
  <c r="L137" i="17"/>
  <c r="C77" i="17"/>
  <c r="M110" i="17"/>
  <c r="L110" i="17"/>
  <c r="K110" i="17"/>
  <c r="J110" i="17"/>
  <c r="I110" i="17"/>
  <c r="D105" i="17"/>
  <c r="D77" i="17"/>
  <c r="J155" i="17"/>
  <c r="L155" i="17"/>
  <c r="L132" i="17"/>
  <c r="J132" i="17"/>
  <c r="L70" i="17"/>
  <c r="J70" i="17"/>
  <c r="J156" i="17"/>
  <c r="L156" i="17"/>
  <c r="D133" i="17"/>
  <c r="T21" i="17"/>
  <c r="Z13" i="17"/>
  <c r="Y13" i="17"/>
  <c r="W13" i="17"/>
  <c r="V21" i="17"/>
  <c r="AA13" i="17"/>
  <c r="X13" i="17"/>
  <c r="AA11" i="17"/>
  <c r="Z11" i="17"/>
  <c r="X11" i="17"/>
  <c r="Y11" i="17"/>
  <c r="W11" i="17"/>
  <c r="Z20" i="15"/>
  <c r="X20" i="15"/>
  <c r="U9" i="17"/>
  <c r="L156" i="13"/>
  <c r="K156" i="13"/>
  <c r="J156" i="13"/>
  <c r="M156" i="13"/>
  <c r="I156" i="13"/>
  <c r="J121" i="13"/>
  <c r="I121" i="13"/>
  <c r="M121" i="13"/>
  <c r="L121" i="13"/>
  <c r="K121" i="13"/>
  <c r="M44" i="13"/>
  <c r="L44" i="13"/>
  <c r="K44" i="13"/>
  <c r="J44" i="13"/>
  <c r="I44" i="13"/>
  <c r="K30" i="13"/>
  <c r="I30" i="13"/>
  <c r="AA15" i="13"/>
  <c r="Z15" i="13"/>
  <c r="Y15" i="13"/>
  <c r="X15" i="13"/>
  <c r="W15" i="13"/>
  <c r="D104" i="13"/>
  <c r="N31" i="12"/>
  <c r="M31" i="12"/>
  <c r="L31" i="12"/>
  <c r="K31" i="12"/>
  <c r="J31" i="12"/>
  <c r="I31" i="12"/>
  <c r="E54" i="12"/>
  <c r="F61" i="10"/>
  <c r="F42" i="10"/>
  <c r="I67" i="13"/>
  <c r="M67" i="13"/>
  <c r="L67" i="13"/>
  <c r="K67" i="13"/>
  <c r="J67" i="13"/>
  <c r="Q20" i="13"/>
  <c r="C132" i="13"/>
  <c r="C160" i="13"/>
  <c r="F64" i="10"/>
  <c r="F37" i="10"/>
  <c r="F16" i="10"/>
  <c r="H16" i="10"/>
  <c r="J72" i="13"/>
  <c r="I72" i="13"/>
  <c r="M72" i="13"/>
  <c r="L72" i="13"/>
  <c r="K72" i="13"/>
  <c r="J29" i="13"/>
  <c r="I29" i="13"/>
  <c r="M29" i="13"/>
  <c r="L29" i="13"/>
  <c r="K29" i="13"/>
  <c r="X16" i="13"/>
  <c r="W16" i="13"/>
  <c r="AA16" i="13"/>
  <c r="Z16" i="13"/>
  <c r="Y16" i="13"/>
  <c r="J40" i="12"/>
  <c r="I40" i="12"/>
  <c r="N40" i="12"/>
  <c r="M40" i="12"/>
  <c r="L40" i="12"/>
  <c r="K40" i="12"/>
  <c r="L105" i="10"/>
  <c r="H36" i="10"/>
  <c r="J36" i="10"/>
  <c r="K15" i="13"/>
  <c r="J15" i="13"/>
  <c r="I15" i="13"/>
  <c r="M15" i="13"/>
  <c r="L15" i="13"/>
  <c r="L42" i="12"/>
  <c r="K42" i="12"/>
  <c r="L26" i="12"/>
  <c r="K26" i="12"/>
  <c r="K6" i="12"/>
  <c r="J6" i="12"/>
  <c r="I6" i="12"/>
  <c r="H53" i="12"/>
  <c r="M6" i="12"/>
  <c r="L6" i="12"/>
  <c r="N6" i="12"/>
  <c r="M26" i="12"/>
  <c r="M42" i="12"/>
  <c r="M7" i="12"/>
  <c r="M22" i="12"/>
  <c r="M38" i="12"/>
  <c r="M12" i="12"/>
  <c r="N8" i="12"/>
  <c r="M51" i="12"/>
  <c r="M18" i="12"/>
  <c r="M34" i="12"/>
  <c r="M50" i="12"/>
  <c r="M8" i="12"/>
  <c r="M14" i="12"/>
  <c r="M13" i="12"/>
  <c r="M30" i="12"/>
  <c r="M46" i="12"/>
  <c r="N7" i="12"/>
  <c r="L43" i="10"/>
  <c r="F14" i="10"/>
  <c r="L122" i="13"/>
  <c r="K122" i="13"/>
  <c r="J122" i="13"/>
  <c r="M122" i="13"/>
  <c r="I122" i="13"/>
  <c r="M82" i="13"/>
  <c r="K82" i="13"/>
  <c r="J82" i="13"/>
  <c r="I82" i="13"/>
  <c r="H90" i="13"/>
  <c r="L82" i="13"/>
  <c r="L31" i="13"/>
  <c r="K31" i="13"/>
  <c r="J31" i="13"/>
  <c r="I31" i="13"/>
  <c r="M31" i="13"/>
  <c r="T20" i="13"/>
  <c r="M94" i="13"/>
  <c r="L94" i="13"/>
  <c r="J94" i="13"/>
  <c r="I94" i="13"/>
  <c r="K94" i="13"/>
  <c r="L80" i="13"/>
  <c r="K80" i="13"/>
  <c r="I80" i="13"/>
  <c r="M80" i="13"/>
  <c r="J80" i="13"/>
  <c r="L149" i="13"/>
  <c r="K149" i="13"/>
  <c r="I149" i="13"/>
  <c r="M149" i="13"/>
  <c r="J149" i="13"/>
  <c r="K126" i="13"/>
  <c r="J126" i="13"/>
  <c r="M126" i="13"/>
  <c r="L126" i="13"/>
  <c r="I126" i="13"/>
  <c r="I115" i="13"/>
  <c r="M115" i="13"/>
  <c r="L115" i="13"/>
  <c r="K115" i="13"/>
  <c r="J115" i="13"/>
  <c r="M101" i="13"/>
  <c r="L101" i="13"/>
  <c r="K101" i="13"/>
  <c r="J101" i="13"/>
  <c r="I101" i="13"/>
  <c r="L41" i="12"/>
  <c r="K41" i="12"/>
  <c r="J41" i="12"/>
  <c r="I41" i="12"/>
  <c r="N41" i="12"/>
  <c r="M41" i="12"/>
  <c r="L11" i="12"/>
  <c r="K11" i="12"/>
  <c r="J11" i="12"/>
  <c r="I11" i="12"/>
  <c r="N11" i="12"/>
  <c r="M11" i="12"/>
  <c r="N12" i="12"/>
  <c r="N14" i="12"/>
  <c r="N13" i="12"/>
  <c r="G53" i="12"/>
  <c r="G57" i="12" s="1"/>
  <c r="J97" i="10"/>
  <c r="H61" i="10"/>
  <c r="J13" i="10"/>
  <c r="G118" i="13"/>
  <c r="K113" i="13"/>
  <c r="I113" i="13"/>
  <c r="L51" i="12"/>
  <c r="K51" i="12"/>
  <c r="G161" i="17"/>
  <c r="K61" i="17"/>
  <c r="I61" i="17"/>
  <c r="G147" i="17"/>
  <c r="K139" i="17"/>
  <c r="G135" i="17"/>
  <c r="I139" i="17"/>
  <c r="G119" i="17"/>
  <c r="G79" i="17"/>
  <c r="G65" i="17"/>
  <c r="I89" i="17"/>
  <c r="K89" i="17"/>
  <c r="K71" i="13"/>
  <c r="I71" i="13"/>
  <c r="K8" i="13"/>
  <c r="I8" i="13"/>
  <c r="C56" i="12"/>
  <c r="F98" i="10"/>
  <c r="F80" i="10"/>
  <c r="L21" i="10"/>
  <c r="L275" i="8"/>
  <c r="L197" i="8"/>
  <c r="F171" i="8"/>
  <c r="H171" i="8"/>
  <c r="L151" i="8"/>
  <c r="F143" i="8"/>
  <c r="L277" i="8"/>
  <c r="L274" i="8"/>
  <c r="H280" i="8"/>
  <c r="H277" i="8"/>
  <c r="J277" i="8"/>
  <c r="F219" i="8"/>
  <c r="J262" i="8"/>
  <c r="J233" i="8"/>
  <c r="J195" i="8"/>
  <c r="L185" i="8"/>
  <c r="F169" i="8"/>
  <c r="J151" i="8"/>
  <c r="L141" i="8"/>
  <c r="F125" i="8"/>
  <c r="L78" i="8"/>
  <c r="H55" i="8"/>
  <c r="J55" i="8"/>
  <c r="F217" i="8"/>
  <c r="F236" i="8"/>
  <c r="F238" i="8"/>
  <c r="F279" i="8"/>
  <c r="H279" i="8"/>
  <c r="K27" i="6"/>
  <c r="I27" i="6"/>
  <c r="G192" i="3"/>
  <c r="X16" i="12"/>
  <c r="V16" i="12"/>
  <c r="U16" i="12"/>
  <c r="X48" i="12"/>
  <c r="V48" i="12"/>
  <c r="U48" i="12"/>
  <c r="X31" i="12"/>
  <c r="V31" i="12"/>
  <c r="U31" i="12"/>
  <c r="V8" i="12"/>
  <c r="U8" i="12"/>
  <c r="X8" i="12"/>
  <c r="V34" i="12"/>
  <c r="U34" i="12"/>
  <c r="X34" i="12"/>
  <c r="U12" i="12"/>
  <c r="X12" i="12"/>
  <c r="V12" i="12"/>
  <c r="X41" i="12"/>
  <c r="V41" i="12"/>
  <c r="U41" i="12"/>
  <c r="F76" i="10"/>
  <c r="F229" i="8"/>
  <c r="J239" i="8"/>
  <c r="F186" i="8"/>
  <c r="H186" i="8"/>
  <c r="L166" i="8"/>
  <c r="H148" i="8"/>
  <c r="J148" i="8"/>
  <c r="F130" i="8"/>
  <c r="L81" i="8"/>
  <c r="F62" i="8"/>
  <c r="F33" i="8"/>
  <c r="H33" i="8"/>
  <c r="K46" i="6"/>
  <c r="I46" i="6"/>
  <c r="V20" i="5"/>
  <c r="T20" i="5"/>
  <c r="H191" i="3"/>
  <c r="L39" i="13"/>
  <c r="J39" i="13"/>
  <c r="L37" i="13"/>
  <c r="J37" i="13"/>
  <c r="J142" i="13"/>
  <c r="L142" i="13"/>
  <c r="L258" i="8"/>
  <c r="H207" i="8"/>
  <c r="L218" i="8"/>
  <c r="L215" i="8"/>
  <c r="J193" i="8"/>
  <c r="F167" i="8"/>
  <c r="J149" i="8"/>
  <c r="J86" i="8"/>
  <c r="L86" i="8"/>
  <c r="F65" i="8"/>
  <c r="F36" i="8"/>
  <c r="H36" i="8"/>
  <c r="L28" i="6"/>
  <c r="J28" i="6"/>
  <c r="I28" i="6"/>
  <c r="M28" i="6"/>
  <c r="K28" i="6"/>
  <c r="J9" i="6"/>
  <c r="I9" i="6"/>
  <c r="M9" i="6"/>
  <c r="K9" i="6"/>
  <c r="L9" i="6"/>
  <c r="V12" i="5"/>
  <c r="T12" i="5"/>
  <c r="K210" i="3"/>
  <c r="J210" i="3"/>
  <c r="N210" i="3"/>
  <c r="M210" i="3"/>
  <c r="L210" i="3"/>
  <c r="K171" i="3"/>
  <c r="J171" i="3"/>
  <c r="N171" i="3"/>
  <c r="M171" i="3"/>
  <c r="L171" i="3"/>
  <c r="K155" i="3"/>
  <c r="J155" i="3"/>
  <c r="N155" i="3"/>
  <c r="M155" i="3"/>
  <c r="L155" i="3"/>
  <c r="I188" i="3"/>
  <c r="W43" i="12"/>
  <c r="W30" i="12"/>
  <c r="W12" i="12"/>
  <c r="W41" i="12"/>
  <c r="W20" i="12"/>
  <c r="W52" i="12"/>
  <c r="J263" i="8"/>
  <c r="H209" i="8"/>
  <c r="L186" i="8"/>
  <c r="H168" i="8"/>
  <c r="J122" i="8"/>
  <c r="J81" i="8"/>
  <c r="J62" i="8"/>
  <c r="F39" i="8"/>
  <c r="H39" i="8"/>
  <c r="M31" i="6"/>
  <c r="K31" i="6"/>
  <c r="J31" i="6"/>
  <c r="I31" i="6"/>
  <c r="L31" i="6"/>
  <c r="H188" i="3"/>
  <c r="W22" i="6"/>
  <c r="V22" i="6"/>
  <c r="U22" i="6"/>
  <c r="S22" i="6"/>
  <c r="T22" i="6"/>
  <c r="W24" i="6"/>
  <c r="H108" i="10"/>
  <c r="J108" i="10"/>
  <c r="H109" i="10"/>
  <c r="J109" i="10"/>
  <c r="L65" i="8"/>
  <c r="U21" i="6"/>
  <c r="T21" i="6"/>
  <c r="S21" i="6"/>
  <c r="W21" i="6"/>
  <c r="V21" i="6"/>
  <c r="V26" i="6"/>
  <c r="T26" i="6"/>
  <c r="S26" i="6"/>
  <c r="W26" i="6"/>
  <c r="U26" i="6"/>
  <c r="U47" i="6"/>
  <c r="S47" i="6"/>
  <c r="W47" i="6"/>
  <c r="T47" i="6"/>
  <c r="V47" i="6"/>
  <c r="W38" i="6"/>
  <c r="V38" i="6"/>
  <c r="U38" i="6"/>
  <c r="T38" i="6"/>
  <c r="S38" i="6"/>
  <c r="W27" i="6"/>
  <c r="V27" i="6"/>
  <c r="U27" i="6"/>
  <c r="T27" i="6"/>
  <c r="S27" i="6"/>
  <c r="W8" i="6"/>
  <c r="V8" i="6"/>
  <c r="U8" i="6"/>
  <c r="T8" i="6"/>
  <c r="S8" i="6"/>
  <c r="W17" i="6"/>
  <c r="V17" i="6"/>
  <c r="T17" i="6"/>
  <c r="S17" i="6"/>
  <c r="U17" i="6"/>
  <c r="L55" i="8"/>
  <c r="V13" i="6"/>
  <c r="U13" i="6"/>
  <c r="T13" i="6"/>
  <c r="S13" i="6"/>
  <c r="W13" i="6"/>
  <c r="L51" i="6"/>
  <c r="J51" i="6"/>
  <c r="L29" i="6"/>
  <c r="J29" i="6"/>
  <c r="L42" i="6"/>
  <c r="J42" i="6"/>
  <c r="K32" i="2"/>
  <c r="J32" i="2"/>
  <c r="M20" i="5"/>
  <c r="L20" i="5"/>
  <c r="I20" i="5"/>
  <c r="J20" i="5"/>
  <c r="K20" i="5"/>
  <c r="M140" i="3"/>
  <c r="L140" i="3"/>
  <c r="E192" i="3"/>
  <c r="M181" i="3"/>
  <c r="L181" i="3"/>
  <c r="M166" i="3"/>
  <c r="L166" i="3"/>
  <c r="L62" i="2"/>
  <c r="K62" i="2"/>
  <c r="M62" i="2"/>
  <c r="J62" i="2"/>
  <c r="N62" i="2"/>
  <c r="M36" i="2"/>
  <c r="L36" i="2"/>
  <c r="G18" i="2"/>
  <c r="M9" i="5"/>
  <c r="L9" i="5"/>
  <c r="K9" i="5"/>
  <c r="J9" i="5"/>
  <c r="I9" i="5"/>
  <c r="M41" i="5"/>
  <c r="L41" i="5"/>
  <c r="K41" i="5"/>
  <c r="J41" i="5"/>
  <c r="I41" i="5"/>
  <c r="J21" i="5"/>
  <c r="I21" i="5"/>
  <c r="L21" i="5"/>
  <c r="M21" i="5"/>
  <c r="K21" i="5"/>
  <c r="I26" i="5"/>
  <c r="K26" i="5"/>
  <c r="J26" i="5"/>
  <c r="M26" i="5"/>
  <c r="L26" i="5"/>
  <c r="M47" i="5"/>
  <c r="L47" i="5"/>
  <c r="J47" i="5"/>
  <c r="K47" i="5"/>
  <c r="I47" i="5"/>
  <c r="W52" i="5"/>
  <c r="V52" i="5"/>
  <c r="U52" i="5"/>
  <c r="T52" i="5"/>
  <c r="S52" i="5"/>
  <c r="V41" i="5"/>
  <c r="U41" i="5"/>
  <c r="T41" i="5"/>
  <c r="S41" i="5"/>
  <c r="W41" i="5"/>
  <c r="W47" i="5"/>
  <c r="V47" i="5"/>
  <c r="U47" i="5"/>
  <c r="T47" i="5"/>
  <c r="S47" i="5"/>
  <c r="T8" i="5"/>
  <c r="S8" i="5"/>
  <c r="U8" i="5"/>
  <c r="V8" i="5"/>
  <c r="W8" i="5"/>
  <c r="S13" i="5"/>
  <c r="U13" i="5"/>
  <c r="W13" i="5"/>
  <c r="V13" i="5"/>
  <c r="T13" i="5"/>
  <c r="W29" i="5"/>
  <c r="V29" i="5"/>
  <c r="T29" i="5"/>
  <c r="U29" i="5"/>
  <c r="S29" i="5"/>
  <c r="M28" i="5"/>
  <c r="L28" i="5"/>
  <c r="K28" i="5"/>
  <c r="I28" i="5"/>
  <c r="J28" i="5"/>
  <c r="K24" i="2"/>
  <c r="J24" i="2"/>
  <c r="J132" i="3"/>
  <c r="M132" i="3"/>
  <c r="L132" i="3"/>
  <c r="K132" i="3"/>
  <c r="J124" i="3"/>
  <c r="L124" i="3"/>
  <c r="M124" i="3"/>
  <c r="K124" i="3"/>
  <c r="H110" i="19"/>
  <c r="F161" i="19"/>
  <c r="E149" i="17"/>
  <c r="F119" i="17"/>
  <c r="J88" i="17"/>
  <c r="I88" i="17"/>
  <c r="L88" i="17"/>
  <c r="M88" i="17"/>
  <c r="K88" i="17"/>
  <c r="C161" i="17"/>
  <c r="C135" i="17"/>
  <c r="K111" i="17"/>
  <c r="J111" i="17"/>
  <c r="I111" i="17"/>
  <c r="H119" i="17"/>
  <c r="M111" i="17"/>
  <c r="L111" i="17"/>
  <c r="K94" i="17"/>
  <c r="J94" i="17"/>
  <c r="I94" i="17"/>
  <c r="M94" i="17"/>
  <c r="H93" i="17"/>
  <c r="L94" i="17"/>
  <c r="E77" i="17"/>
  <c r="E51" i="17"/>
  <c r="L151" i="17"/>
  <c r="K151" i="17"/>
  <c r="J151" i="17"/>
  <c r="I151" i="17"/>
  <c r="M151" i="17"/>
  <c r="E133" i="17"/>
  <c r="F77" i="17"/>
  <c r="M127" i="17"/>
  <c r="L127" i="17"/>
  <c r="K127" i="17"/>
  <c r="J127" i="17"/>
  <c r="I127" i="17"/>
  <c r="D65" i="17"/>
  <c r="W17" i="15"/>
  <c r="AA17" i="15"/>
  <c r="Z17" i="15"/>
  <c r="Y17" i="15"/>
  <c r="X17" i="15"/>
  <c r="D63" i="17"/>
  <c r="J55" i="17"/>
  <c r="L55" i="17"/>
  <c r="L141" i="17"/>
  <c r="J141" i="17"/>
  <c r="L87" i="17"/>
  <c r="J87" i="17"/>
  <c r="U21" i="15"/>
  <c r="AA14" i="17"/>
  <c r="Y14" i="17"/>
  <c r="X14" i="17"/>
  <c r="Z14" i="17"/>
  <c r="W14" i="17"/>
  <c r="Q21" i="17"/>
  <c r="R21" i="17"/>
  <c r="R9" i="17"/>
  <c r="Y18" i="15"/>
  <c r="X18" i="15"/>
  <c r="W18" i="15"/>
  <c r="AA18" i="15"/>
  <c r="Z18" i="15"/>
  <c r="D91" i="17"/>
  <c r="AA19" i="15"/>
  <c r="Z19" i="15"/>
  <c r="Y19" i="15"/>
  <c r="X19" i="15"/>
  <c r="W19" i="15"/>
  <c r="M116" i="13"/>
  <c r="K116" i="13"/>
  <c r="J116" i="13"/>
  <c r="I116" i="13"/>
  <c r="L116" i="13"/>
  <c r="K73" i="13"/>
  <c r="I73" i="13"/>
  <c r="M27" i="13"/>
  <c r="L27" i="13"/>
  <c r="K27" i="13"/>
  <c r="J27" i="13"/>
  <c r="I27" i="13"/>
  <c r="I9" i="13"/>
  <c r="K9" i="13"/>
  <c r="D132" i="13"/>
  <c r="D118" i="13"/>
  <c r="N19" i="12"/>
  <c r="M19" i="12"/>
  <c r="L19" i="12"/>
  <c r="J19" i="12"/>
  <c r="I19" i="12"/>
  <c r="K19" i="12"/>
  <c r="U6" i="12"/>
  <c r="V6" i="12"/>
  <c r="L80" i="10"/>
  <c r="J9" i="10"/>
  <c r="L9" i="10"/>
  <c r="I50" i="13"/>
  <c r="M50" i="13"/>
  <c r="L50" i="13"/>
  <c r="K50" i="13"/>
  <c r="J50" i="13"/>
  <c r="F20" i="13"/>
  <c r="H79" i="10"/>
  <c r="J79" i="10"/>
  <c r="F54" i="10"/>
  <c r="H54" i="10"/>
  <c r="F35" i="10"/>
  <c r="H35" i="10"/>
  <c r="H14" i="10"/>
  <c r="J14" i="10"/>
  <c r="J55" i="13"/>
  <c r="I55" i="13"/>
  <c r="M55" i="13"/>
  <c r="L55" i="13"/>
  <c r="K55" i="13"/>
  <c r="H62" i="13"/>
  <c r="J28" i="12"/>
  <c r="I28" i="12"/>
  <c r="N28" i="12"/>
  <c r="M28" i="12"/>
  <c r="L28" i="12"/>
  <c r="K28" i="12"/>
  <c r="G56" i="12"/>
  <c r="F19" i="10"/>
  <c r="H19" i="10"/>
  <c r="Z19" i="13"/>
  <c r="X19" i="13"/>
  <c r="H77" i="10"/>
  <c r="Z17" i="13"/>
  <c r="Y17" i="13"/>
  <c r="X17" i="13"/>
  <c r="W17" i="13"/>
  <c r="AA17" i="13"/>
  <c r="M102" i="13"/>
  <c r="L102" i="13"/>
  <c r="J102" i="13"/>
  <c r="I102" i="13"/>
  <c r="K102" i="13"/>
  <c r="L88" i="13"/>
  <c r="K88" i="13"/>
  <c r="I88" i="13"/>
  <c r="M88" i="13"/>
  <c r="J88" i="13"/>
  <c r="L157" i="13"/>
  <c r="K157" i="13"/>
  <c r="I157" i="13"/>
  <c r="M157" i="13"/>
  <c r="J157" i="13"/>
  <c r="K135" i="13"/>
  <c r="J135" i="13"/>
  <c r="M135" i="13"/>
  <c r="L135" i="13"/>
  <c r="I135" i="13"/>
  <c r="I124" i="13"/>
  <c r="H132" i="13"/>
  <c r="M124" i="13"/>
  <c r="L124" i="13"/>
  <c r="K124" i="13"/>
  <c r="J124" i="13"/>
  <c r="H118" i="13"/>
  <c r="M110" i="13"/>
  <c r="L110" i="13"/>
  <c r="K110" i="13"/>
  <c r="J110" i="13"/>
  <c r="I110" i="13"/>
  <c r="L29" i="12"/>
  <c r="K29" i="12"/>
  <c r="J29" i="12"/>
  <c r="I29" i="12"/>
  <c r="N29" i="12"/>
  <c r="M29" i="12"/>
  <c r="J78" i="10"/>
  <c r="H42" i="10"/>
  <c r="J42" i="10"/>
  <c r="J32" i="10"/>
  <c r="L32" i="10"/>
  <c r="K129" i="13"/>
  <c r="I129" i="13"/>
  <c r="G107" i="17"/>
  <c r="K70" i="17"/>
  <c r="I70" i="17"/>
  <c r="I156" i="17"/>
  <c r="K156" i="17"/>
  <c r="K98" i="17"/>
  <c r="I98" i="17"/>
  <c r="H76" i="13"/>
  <c r="M68" i="13"/>
  <c r="L68" i="13"/>
  <c r="K68" i="13"/>
  <c r="J68" i="13"/>
  <c r="I68" i="13"/>
  <c r="K28" i="13"/>
  <c r="I28" i="13"/>
  <c r="F132" i="13"/>
  <c r="F106" i="10"/>
  <c r="F241" i="8"/>
  <c r="J189" i="8"/>
  <c r="L189" i="8"/>
  <c r="H169" i="8"/>
  <c r="J169" i="8"/>
  <c r="F151" i="8"/>
  <c r="J123" i="8"/>
  <c r="L123" i="8"/>
  <c r="W14" i="12"/>
  <c r="J279" i="8"/>
  <c r="J276" i="8"/>
  <c r="J273" i="8"/>
  <c r="H283" i="8"/>
  <c r="L255" i="8"/>
  <c r="L252" i="8"/>
  <c r="F262" i="8"/>
  <c r="L193" i="8"/>
  <c r="H167" i="8"/>
  <c r="L149" i="8"/>
  <c r="H123" i="8"/>
  <c r="F78" i="8"/>
  <c r="F231" i="8"/>
  <c r="H231" i="8"/>
  <c r="F258" i="8"/>
  <c r="F252" i="8"/>
  <c r="H252" i="8"/>
  <c r="K35" i="6"/>
  <c r="I35" i="6"/>
  <c r="I8" i="6"/>
  <c r="K8" i="6"/>
  <c r="N180" i="3"/>
  <c r="K180" i="3"/>
  <c r="J180" i="3"/>
  <c r="L180" i="3"/>
  <c r="I191" i="3"/>
  <c r="M180" i="3"/>
  <c r="N164" i="3"/>
  <c r="K164" i="3"/>
  <c r="J164" i="3"/>
  <c r="M164" i="3"/>
  <c r="L164" i="3"/>
  <c r="N173" i="3"/>
  <c r="N170" i="3"/>
  <c r="N166" i="3"/>
  <c r="N165" i="3"/>
  <c r="N169" i="3"/>
  <c r="N174" i="3"/>
  <c r="X20" i="12"/>
  <c r="V20" i="12"/>
  <c r="U20" i="12"/>
  <c r="X52" i="12"/>
  <c r="V52" i="12"/>
  <c r="U52" i="12"/>
  <c r="X35" i="12"/>
  <c r="V35" i="12"/>
  <c r="U35" i="12"/>
  <c r="V14" i="12"/>
  <c r="U14" i="12"/>
  <c r="X14" i="12"/>
  <c r="V38" i="12"/>
  <c r="U38" i="12"/>
  <c r="X38" i="12"/>
  <c r="X11" i="12"/>
  <c r="V11" i="12"/>
  <c r="U11" i="12"/>
  <c r="X45" i="12"/>
  <c r="V45" i="12"/>
  <c r="U45" i="12"/>
  <c r="F84" i="10"/>
  <c r="H84" i="10"/>
  <c r="H261" i="8"/>
  <c r="L234" i="8"/>
  <c r="H237" i="8"/>
  <c r="J237" i="8"/>
  <c r="H234" i="8"/>
  <c r="L232" i="8"/>
  <c r="L229" i="8"/>
  <c r="F194" i="8"/>
  <c r="H194" i="8"/>
  <c r="L174" i="8"/>
  <c r="F166" i="8"/>
  <c r="F120" i="8"/>
  <c r="H120" i="8"/>
  <c r="F81" i="8"/>
  <c r="F14" i="8"/>
  <c r="H14" i="8"/>
  <c r="V35" i="6"/>
  <c r="T35" i="6"/>
  <c r="F188" i="3"/>
  <c r="F194" i="3"/>
  <c r="L113" i="13"/>
  <c r="J113" i="13"/>
  <c r="J47" i="13"/>
  <c r="L47" i="13"/>
  <c r="L25" i="13"/>
  <c r="J25" i="13"/>
  <c r="J45" i="13"/>
  <c r="L45" i="13"/>
  <c r="F256" i="8"/>
  <c r="H216" i="8"/>
  <c r="L219" i="8"/>
  <c r="F210" i="8"/>
  <c r="F207" i="8"/>
  <c r="J217" i="8"/>
  <c r="L191" i="8"/>
  <c r="F175" i="8"/>
  <c r="H165" i="8"/>
  <c r="L147" i="8"/>
  <c r="F123" i="8"/>
  <c r="L84" i="8"/>
  <c r="F17" i="8"/>
  <c r="H17" i="8"/>
  <c r="L36" i="6"/>
  <c r="J36" i="6"/>
  <c r="I36" i="6"/>
  <c r="K36" i="6"/>
  <c r="M36" i="6"/>
  <c r="M37" i="6"/>
  <c r="G195" i="3"/>
  <c r="W15" i="12"/>
  <c r="W47" i="12"/>
  <c r="W34" i="12"/>
  <c r="W11" i="12"/>
  <c r="W45" i="12"/>
  <c r="W24" i="12"/>
  <c r="W56" i="12"/>
  <c r="L236" i="8"/>
  <c r="L194" i="8"/>
  <c r="J130" i="8"/>
  <c r="L120" i="8"/>
  <c r="L79" i="8"/>
  <c r="F31" i="8"/>
  <c r="H31" i="8"/>
  <c r="M39" i="6"/>
  <c r="K39" i="6"/>
  <c r="J39" i="6"/>
  <c r="I39" i="6"/>
  <c r="L39" i="6"/>
  <c r="M40" i="6"/>
  <c r="M42" i="6"/>
  <c r="K12" i="6"/>
  <c r="J12" i="6"/>
  <c r="I12" i="6"/>
  <c r="L12" i="6"/>
  <c r="M12" i="6"/>
  <c r="M15" i="6"/>
  <c r="M16" i="6"/>
  <c r="M13" i="6"/>
  <c r="F195" i="3"/>
  <c r="V11" i="14"/>
  <c r="T11" i="14"/>
  <c r="U11" i="14"/>
  <c r="S23" i="14"/>
  <c r="V15" i="14"/>
  <c r="T15" i="14"/>
  <c r="U15" i="14"/>
  <c r="K21" i="6"/>
  <c r="I21" i="6"/>
  <c r="H98" i="10"/>
  <c r="J98" i="10"/>
  <c r="W29" i="6"/>
  <c r="U29" i="6"/>
  <c r="T29" i="6"/>
  <c r="S29" i="6"/>
  <c r="V29" i="6"/>
  <c r="W33" i="6"/>
  <c r="W32" i="6"/>
  <c r="V34" i="6"/>
  <c r="T34" i="6"/>
  <c r="S34" i="6"/>
  <c r="U34" i="6"/>
  <c r="W34" i="6"/>
  <c r="W35" i="6"/>
  <c r="W9" i="6"/>
  <c r="U9" i="6"/>
  <c r="T9" i="6"/>
  <c r="S9" i="6"/>
  <c r="V9" i="6"/>
  <c r="W46" i="6"/>
  <c r="V46" i="6"/>
  <c r="U46" i="6"/>
  <c r="S46" i="6"/>
  <c r="T46" i="6"/>
  <c r="D55" i="12"/>
  <c r="S25" i="6"/>
  <c r="W25" i="6"/>
  <c r="V25" i="6"/>
  <c r="U25" i="6"/>
  <c r="T25" i="6"/>
  <c r="V48" i="6"/>
  <c r="U48" i="6"/>
  <c r="T48" i="6"/>
  <c r="S48" i="6"/>
  <c r="W48" i="6"/>
  <c r="W14" i="6"/>
  <c r="V14" i="6"/>
  <c r="T14" i="6"/>
  <c r="U14" i="6"/>
  <c r="S14" i="6"/>
  <c r="W51" i="6"/>
  <c r="V51" i="6"/>
  <c r="U51" i="6"/>
  <c r="T51" i="6"/>
  <c r="S51" i="6"/>
  <c r="L13" i="6"/>
  <c r="J13" i="6"/>
  <c r="L37" i="6"/>
  <c r="J37" i="6"/>
  <c r="J50" i="6"/>
  <c r="L50" i="6"/>
  <c r="K60" i="2"/>
  <c r="J60" i="2"/>
  <c r="K16" i="2"/>
  <c r="J16" i="2"/>
  <c r="M144" i="3"/>
  <c r="L144" i="3"/>
  <c r="M153" i="3"/>
  <c r="L153" i="3"/>
  <c r="E196" i="3"/>
  <c r="M185" i="3"/>
  <c r="L185" i="3"/>
  <c r="M170" i="3"/>
  <c r="L170" i="3"/>
  <c r="K136" i="3"/>
  <c r="J136" i="3"/>
  <c r="M60" i="2"/>
  <c r="L60" i="2"/>
  <c r="L14" i="2"/>
  <c r="K14" i="2"/>
  <c r="J14" i="2"/>
  <c r="M14" i="2"/>
  <c r="I17" i="2"/>
  <c r="N14" i="2"/>
  <c r="W7" i="5"/>
  <c r="V7" i="5"/>
  <c r="U7" i="5"/>
  <c r="T7" i="5"/>
  <c r="S7" i="5"/>
  <c r="L35" i="5"/>
  <c r="K35" i="5"/>
  <c r="J35" i="5"/>
  <c r="I35" i="5"/>
  <c r="M35" i="5"/>
  <c r="K13" i="5"/>
  <c r="J13" i="5"/>
  <c r="I13" i="5"/>
  <c r="M13" i="5"/>
  <c r="L13" i="5"/>
  <c r="J29" i="5"/>
  <c r="I29" i="5"/>
  <c r="L29" i="5"/>
  <c r="K29" i="5"/>
  <c r="M29" i="5"/>
  <c r="I34" i="5"/>
  <c r="M34" i="5"/>
  <c r="K34" i="5"/>
  <c r="L34" i="5"/>
  <c r="J34" i="5"/>
  <c r="W23" i="5"/>
  <c r="V23" i="5"/>
  <c r="U23" i="5"/>
  <c r="T23" i="5"/>
  <c r="S23" i="5"/>
  <c r="T16" i="5"/>
  <c r="S16" i="5"/>
  <c r="V16" i="5"/>
  <c r="W16" i="5"/>
  <c r="U16" i="5"/>
  <c r="S24" i="5"/>
  <c r="U24" i="5"/>
  <c r="T24" i="5"/>
  <c r="W24" i="5"/>
  <c r="V24" i="5"/>
  <c r="W37" i="5"/>
  <c r="T37" i="5"/>
  <c r="S37" i="5"/>
  <c r="V37" i="5"/>
  <c r="U37" i="5"/>
  <c r="K137" i="3"/>
  <c r="J137" i="3"/>
  <c r="N137" i="3"/>
  <c r="M137" i="3"/>
  <c r="L137" i="3"/>
  <c r="M22" i="5"/>
  <c r="L22" i="5"/>
  <c r="K22" i="5"/>
  <c r="J22" i="5"/>
  <c r="I22" i="5"/>
  <c r="L21" i="2"/>
  <c r="M21" i="2"/>
  <c r="L130" i="3"/>
  <c r="K130" i="3"/>
  <c r="J130" i="3"/>
  <c r="M130" i="3"/>
  <c r="M125" i="3"/>
  <c r="L125" i="3"/>
  <c r="K125" i="3"/>
  <c r="J125" i="3"/>
  <c r="N71" i="2"/>
  <c r="M71" i="2"/>
  <c r="L71" i="2"/>
  <c r="T7" i="19"/>
  <c r="Z7" i="19"/>
  <c r="L7" i="19"/>
  <c r="D7" i="19"/>
  <c r="M16" i="42"/>
  <c r="L16" i="42"/>
  <c r="N16" i="42"/>
  <c r="I129" i="37"/>
  <c r="H129" i="37"/>
  <c r="G129" i="37"/>
  <c r="K48" i="27"/>
  <c r="J48" i="27"/>
  <c r="I48" i="27"/>
  <c r="M48" i="27"/>
  <c r="L48" i="27"/>
  <c r="N161" i="22"/>
  <c r="M161" i="22"/>
  <c r="K161" i="22"/>
  <c r="J161" i="22"/>
  <c r="L161" i="22"/>
  <c r="N63" i="22"/>
  <c r="M63" i="22"/>
  <c r="L63" i="22"/>
  <c r="K63" i="22"/>
  <c r="J63" i="22"/>
  <c r="H120" i="21"/>
  <c r="J120" i="21"/>
  <c r="I120" i="21"/>
  <c r="H64" i="21"/>
  <c r="J64" i="21"/>
  <c r="I64" i="21"/>
  <c r="K62" i="18"/>
  <c r="J62" i="18"/>
  <c r="I62" i="18"/>
  <c r="T134" i="18"/>
  <c r="S134" i="18"/>
  <c r="R134" i="18"/>
  <c r="AB104" i="18"/>
  <c r="AA104" i="18"/>
  <c r="Z104" i="18"/>
  <c r="AB78" i="18"/>
  <c r="AA78" i="18"/>
  <c r="Z78" i="18"/>
  <c r="T48" i="18"/>
  <c r="S48" i="18"/>
  <c r="R48" i="18"/>
  <c r="M93" i="16"/>
  <c r="L93" i="16"/>
  <c r="K93" i="16"/>
  <c r="J93" i="16"/>
  <c r="I93" i="16"/>
  <c r="L63" i="15"/>
  <c r="K63" i="15"/>
  <c r="J63" i="15"/>
  <c r="I63" i="15"/>
  <c r="M63" i="15"/>
  <c r="M35" i="17"/>
  <c r="L35" i="17"/>
  <c r="J35" i="17"/>
  <c r="I35" i="17"/>
  <c r="K35" i="17"/>
  <c r="M77" i="15"/>
  <c r="L77" i="15"/>
  <c r="K77" i="15"/>
  <c r="J77" i="15"/>
  <c r="I77" i="15"/>
  <c r="K163" i="14"/>
  <c r="J163" i="14"/>
  <c r="I163" i="14"/>
  <c r="K51" i="14"/>
  <c r="J51" i="14"/>
  <c r="I51" i="14"/>
  <c r="J107" i="14"/>
  <c r="I107" i="14"/>
  <c r="K107" i="14"/>
  <c r="L122" i="3"/>
  <c r="K122" i="3"/>
  <c r="J122" i="3"/>
  <c r="M122" i="3"/>
  <c r="I16" i="43"/>
  <c r="H16" i="43"/>
  <c r="J16" i="43"/>
  <c r="M11" i="37"/>
  <c r="L11" i="37"/>
  <c r="K11" i="37"/>
  <c r="M76" i="26"/>
  <c r="L76" i="26"/>
  <c r="K76" i="26"/>
  <c r="J76" i="26"/>
  <c r="I76" i="26"/>
  <c r="J21" i="22"/>
  <c r="N21" i="22"/>
  <c r="M21" i="22"/>
  <c r="L21" i="22"/>
  <c r="K21" i="22"/>
  <c r="N91" i="22"/>
  <c r="M91" i="22"/>
  <c r="L91" i="22"/>
  <c r="K91" i="22"/>
  <c r="J91" i="22"/>
  <c r="R132" i="18"/>
  <c r="T132" i="18"/>
  <c r="S132" i="18"/>
  <c r="T106" i="18"/>
  <c r="S106" i="18"/>
  <c r="R106" i="18"/>
  <c r="Z76" i="18"/>
  <c r="AB76" i="18"/>
  <c r="AA76" i="18"/>
  <c r="AB50" i="18"/>
  <c r="AA50" i="18"/>
  <c r="Z50" i="18"/>
  <c r="L9" i="17"/>
  <c r="K9" i="17"/>
  <c r="I9" i="17"/>
  <c r="J9" i="17"/>
  <c r="M9" i="17"/>
  <c r="T22" i="18"/>
  <c r="S22" i="18"/>
  <c r="R22" i="18"/>
  <c r="M25" i="17"/>
  <c r="K161" i="16"/>
  <c r="J161" i="16"/>
  <c r="M161" i="16"/>
  <c r="L161" i="16"/>
  <c r="I161" i="16"/>
  <c r="M49" i="17"/>
  <c r="K49" i="17"/>
  <c r="J49" i="17"/>
  <c r="L49" i="17"/>
  <c r="I49" i="17"/>
  <c r="M32" i="17"/>
  <c r="M72" i="17"/>
  <c r="M157" i="16"/>
  <c r="M155" i="16"/>
  <c r="M60" i="16"/>
  <c r="M74" i="16"/>
  <c r="I65" i="14"/>
  <c r="K65" i="14"/>
  <c r="J65" i="14"/>
  <c r="M131" i="16"/>
  <c r="M97" i="16"/>
  <c r="T12" i="18"/>
  <c r="M42" i="16"/>
  <c r="T25" i="18"/>
  <c r="M47" i="16"/>
  <c r="M96" i="16"/>
  <c r="M35" i="16"/>
  <c r="L35" i="16"/>
  <c r="K35" i="16"/>
  <c r="J35" i="16"/>
  <c r="I35" i="16"/>
  <c r="M98" i="16"/>
  <c r="T116" i="18"/>
  <c r="M110" i="16"/>
  <c r="M118" i="16"/>
  <c r="M45" i="17"/>
  <c r="M17" i="16"/>
  <c r="M155" i="17"/>
  <c r="I23" i="16"/>
  <c r="M23" i="16"/>
  <c r="L23" i="16"/>
  <c r="J23" i="16"/>
  <c r="K23" i="16"/>
  <c r="M16" i="17"/>
  <c r="M55" i="16"/>
  <c r="M121" i="3"/>
  <c r="L121" i="3"/>
  <c r="K121" i="3"/>
  <c r="J121" i="3"/>
  <c r="I11" i="37"/>
  <c r="H11" i="37"/>
  <c r="G11" i="37"/>
  <c r="L90" i="27"/>
  <c r="K90" i="27"/>
  <c r="J90" i="27"/>
  <c r="I90" i="27"/>
  <c r="M90" i="27"/>
  <c r="M104" i="27"/>
  <c r="L104" i="27"/>
  <c r="K104" i="27"/>
  <c r="J104" i="27"/>
  <c r="I104" i="27"/>
  <c r="M104" i="26"/>
  <c r="L104" i="26"/>
  <c r="K104" i="26"/>
  <c r="J104" i="26"/>
  <c r="I104" i="26"/>
  <c r="L90" i="26"/>
  <c r="K90" i="26"/>
  <c r="J90" i="26"/>
  <c r="I90" i="26"/>
  <c r="M90" i="26"/>
  <c r="H162" i="21"/>
  <c r="J162" i="21"/>
  <c r="I162" i="21"/>
  <c r="AB118" i="18"/>
  <c r="AA118" i="18"/>
  <c r="Z118" i="18"/>
  <c r="AB92" i="18"/>
  <c r="AA92" i="18"/>
  <c r="Z92" i="18"/>
  <c r="T62" i="18"/>
  <c r="S62" i="18"/>
  <c r="R62" i="18"/>
  <c r="T36" i="18"/>
  <c r="S36" i="18"/>
  <c r="R36" i="18"/>
  <c r="R64" i="18"/>
  <c r="T64" i="18"/>
  <c r="S64" i="18"/>
  <c r="M39" i="17"/>
  <c r="M143" i="16"/>
  <c r="M26" i="16"/>
  <c r="AB8" i="18"/>
  <c r="Z8" i="18"/>
  <c r="AA8" i="18"/>
  <c r="M156" i="17"/>
  <c r="M28" i="17"/>
  <c r="M40" i="16"/>
  <c r="I133" i="15"/>
  <c r="M133" i="15"/>
  <c r="L133" i="15"/>
  <c r="K133" i="15"/>
  <c r="J133" i="15"/>
  <c r="AB129" i="18"/>
  <c r="M140" i="16"/>
  <c r="J105" i="16"/>
  <c r="I105" i="16"/>
  <c r="M105" i="16"/>
  <c r="L105" i="16"/>
  <c r="K105" i="16"/>
  <c r="M62" i="16"/>
  <c r="T8" i="18"/>
  <c r="R8" i="18"/>
  <c r="S8" i="18"/>
  <c r="M130" i="17"/>
  <c r="M137" i="16"/>
  <c r="M94" i="16"/>
  <c r="M59" i="16"/>
  <c r="M19" i="16"/>
  <c r="K149" i="14"/>
  <c r="J149" i="14"/>
  <c r="I149" i="14"/>
  <c r="T82" i="18"/>
  <c r="M89" i="17"/>
  <c r="M156" i="16"/>
  <c r="M108" i="16"/>
  <c r="M56" i="16"/>
  <c r="M104" i="17"/>
  <c r="M53" i="16"/>
  <c r="K121" i="14"/>
  <c r="J121" i="14"/>
  <c r="I121" i="14"/>
  <c r="M132" i="16"/>
  <c r="M13" i="16"/>
  <c r="AB29" i="18"/>
  <c r="M118" i="27"/>
  <c r="L118" i="27"/>
  <c r="K118" i="27"/>
  <c r="J118" i="27"/>
  <c r="I118" i="27"/>
  <c r="M132" i="27"/>
  <c r="L132" i="27"/>
  <c r="K132" i="27"/>
  <c r="J132" i="27"/>
  <c r="I132" i="27"/>
  <c r="L48" i="26"/>
  <c r="K48" i="26"/>
  <c r="J48" i="26"/>
  <c r="I48" i="26"/>
  <c r="M48" i="26"/>
  <c r="H92" i="21"/>
  <c r="J92" i="21"/>
  <c r="I92" i="21"/>
  <c r="H50" i="21"/>
  <c r="J50" i="21"/>
  <c r="I50" i="21"/>
  <c r="AB160" i="18"/>
  <c r="AA160" i="18"/>
  <c r="Z160" i="18"/>
  <c r="K148" i="18"/>
  <c r="J148" i="18"/>
  <c r="I148" i="18"/>
  <c r="Z64" i="18"/>
  <c r="AB64" i="18"/>
  <c r="AA64" i="18"/>
  <c r="AB146" i="18"/>
  <c r="AA146" i="18"/>
  <c r="Z146" i="18"/>
  <c r="T34" i="18"/>
  <c r="S34" i="18"/>
  <c r="R34" i="18"/>
  <c r="AB90" i="18"/>
  <c r="AA90" i="18"/>
  <c r="Z90" i="18"/>
  <c r="K135" i="14"/>
  <c r="J135" i="14"/>
  <c r="I135" i="14"/>
  <c r="M9" i="16"/>
  <c r="L9" i="16"/>
  <c r="K9" i="16"/>
  <c r="J9" i="16"/>
  <c r="I9" i="16"/>
  <c r="M71" i="16"/>
  <c r="M102" i="16"/>
  <c r="M107" i="16"/>
  <c r="L107" i="16"/>
  <c r="K107" i="16"/>
  <c r="J107" i="16"/>
  <c r="I107" i="16"/>
  <c r="M73" i="16"/>
  <c r="M29" i="17"/>
  <c r="M139" i="16"/>
  <c r="M104" i="16"/>
  <c r="M20" i="16"/>
  <c r="J37" i="16"/>
  <c r="I37" i="16"/>
  <c r="M37" i="16"/>
  <c r="L37" i="16"/>
  <c r="K37" i="16"/>
  <c r="M58" i="16"/>
  <c r="M89" i="16"/>
  <c r="M67" i="16"/>
  <c r="M32" i="16"/>
  <c r="M119" i="3"/>
  <c r="L119" i="3"/>
  <c r="K119" i="3"/>
  <c r="J119" i="3"/>
  <c r="S16" i="43"/>
  <c r="Q16" i="43"/>
  <c r="P16" i="43"/>
  <c r="R16" i="43"/>
  <c r="T16" i="43"/>
  <c r="K137" i="43"/>
  <c r="I160" i="27"/>
  <c r="M160" i="27"/>
  <c r="L160" i="27"/>
  <c r="K160" i="27"/>
  <c r="J160" i="27"/>
  <c r="I20" i="27"/>
  <c r="M20" i="27"/>
  <c r="L20" i="27"/>
  <c r="K20" i="27"/>
  <c r="J20" i="27"/>
  <c r="K146" i="26"/>
  <c r="J146" i="26"/>
  <c r="I146" i="26"/>
  <c r="M146" i="26"/>
  <c r="L146" i="26"/>
  <c r="I62" i="27"/>
  <c r="M62" i="27"/>
  <c r="L62" i="27"/>
  <c r="K62" i="27"/>
  <c r="J62" i="27"/>
  <c r="H134" i="21"/>
  <c r="J134" i="21"/>
  <c r="I134" i="21"/>
  <c r="K35" i="22"/>
  <c r="J35" i="22"/>
  <c r="N35" i="22"/>
  <c r="M35" i="22"/>
  <c r="L35" i="22"/>
  <c r="N49" i="22"/>
  <c r="M49" i="22"/>
  <c r="L49" i="22"/>
  <c r="K49" i="22"/>
  <c r="J49" i="22"/>
  <c r="H106" i="21"/>
  <c r="J106" i="21"/>
  <c r="I106" i="21"/>
  <c r="J120" i="18"/>
  <c r="I120" i="18"/>
  <c r="K120" i="18"/>
  <c r="AB134" i="18"/>
  <c r="AA134" i="18"/>
  <c r="Z134" i="18"/>
  <c r="T104" i="18"/>
  <c r="S104" i="18"/>
  <c r="R104" i="18"/>
  <c r="T78" i="18"/>
  <c r="S78" i="18"/>
  <c r="R78" i="18"/>
  <c r="AB48" i="18"/>
  <c r="AA48" i="18"/>
  <c r="Z48" i="18"/>
  <c r="K104" i="18"/>
  <c r="J104" i="18"/>
  <c r="I104" i="18"/>
  <c r="M33" i="17"/>
  <c r="M15" i="17"/>
  <c r="M41" i="17"/>
  <c r="M152" i="16"/>
  <c r="M141" i="17"/>
  <c r="M112" i="16"/>
  <c r="M77" i="16"/>
  <c r="L77" i="16"/>
  <c r="K77" i="16"/>
  <c r="J77" i="16"/>
  <c r="I77" i="16"/>
  <c r="M34" i="16"/>
  <c r="M126" i="16"/>
  <c r="I91" i="16"/>
  <c r="M91" i="16"/>
  <c r="L91" i="16"/>
  <c r="J91" i="16"/>
  <c r="K91" i="16"/>
  <c r="M48" i="16"/>
  <c r="M14" i="16"/>
  <c r="M81" i="17"/>
  <c r="M114" i="16"/>
  <c r="J147" i="15"/>
  <c r="I147" i="15"/>
  <c r="M147" i="15"/>
  <c r="L147" i="15"/>
  <c r="K147" i="15"/>
  <c r="AB25" i="18"/>
  <c r="M61" i="17"/>
  <c r="M68" i="16"/>
  <c r="M38" i="17"/>
  <c r="M116" i="16"/>
  <c r="M30" i="16"/>
  <c r="L21" i="15"/>
  <c r="K21" i="15"/>
  <c r="J21" i="15"/>
  <c r="I21" i="15"/>
  <c r="M21" i="15"/>
  <c r="M139" i="17"/>
  <c r="M27" i="17"/>
  <c r="M113" i="16"/>
  <c r="M41" i="16"/>
  <c r="M38" i="16"/>
  <c r="AB95" i="18"/>
  <c r="M46" i="16"/>
  <c r="M20" i="17"/>
  <c r="M18" i="2"/>
  <c r="L18" i="2"/>
  <c r="K18" i="2"/>
  <c r="J18" i="2"/>
  <c r="K123" i="3"/>
  <c r="J123" i="3"/>
  <c r="M123" i="3"/>
  <c r="L123" i="3"/>
  <c r="J68" i="2"/>
  <c r="K68" i="2"/>
  <c r="N68" i="2"/>
  <c r="M68" i="2"/>
  <c r="L68" i="2"/>
  <c r="N16" i="43"/>
  <c r="M16" i="43"/>
  <c r="L16" i="43"/>
  <c r="T16" i="42"/>
  <c r="S16" i="42"/>
  <c r="R16" i="42"/>
  <c r="Q16" i="42"/>
  <c r="P16" i="42"/>
  <c r="T11" i="37"/>
  <c r="S11" i="37"/>
  <c r="R11" i="37"/>
  <c r="Q11" i="37"/>
  <c r="P11" i="37"/>
  <c r="O11" i="37"/>
  <c r="K144" i="41"/>
  <c r="M146" i="27"/>
  <c r="L146" i="27"/>
  <c r="K146" i="27"/>
  <c r="J146" i="27"/>
  <c r="I146" i="27"/>
  <c r="J34" i="27"/>
  <c r="I34" i="27"/>
  <c r="M34" i="27"/>
  <c r="L34" i="27"/>
  <c r="K34" i="27"/>
  <c r="J132" i="26"/>
  <c r="I132" i="26"/>
  <c r="M132" i="26"/>
  <c r="L132" i="26"/>
  <c r="K132" i="26"/>
  <c r="J20" i="26"/>
  <c r="I20" i="26"/>
  <c r="M20" i="26"/>
  <c r="L20" i="26"/>
  <c r="K20" i="26"/>
  <c r="K34" i="26"/>
  <c r="J34" i="26"/>
  <c r="I34" i="26"/>
  <c r="M34" i="26"/>
  <c r="L34" i="26"/>
  <c r="J119" i="22"/>
  <c r="N119" i="22"/>
  <c r="M119" i="22"/>
  <c r="K119" i="22"/>
  <c r="L119" i="22"/>
  <c r="H36" i="21"/>
  <c r="J36" i="21"/>
  <c r="I36" i="21"/>
  <c r="K146" i="18"/>
  <c r="J146" i="18"/>
  <c r="I146" i="18"/>
  <c r="J64" i="18"/>
  <c r="I64" i="18"/>
  <c r="K64" i="18"/>
  <c r="Z132" i="18"/>
  <c r="AB132" i="18"/>
  <c r="AA132" i="18"/>
  <c r="AB106" i="18"/>
  <c r="AA106" i="18"/>
  <c r="Z106" i="18"/>
  <c r="R76" i="18"/>
  <c r="T76" i="18"/>
  <c r="S76" i="18"/>
  <c r="T50" i="18"/>
  <c r="S50" i="18"/>
  <c r="R50" i="18"/>
  <c r="K106" i="18"/>
  <c r="J106" i="18"/>
  <c r="I106" i="18"/>
  <c r="K134" i="18"/>
  <c r="J134" i="18"/>
  <c r="I134" i="18"/>
  <c r="K48" i="18"/>
  <c r="J48" i="18"/>
  <c r="I48" i="18"/>
  <c r="Z120" i="18"/>
  <c r="AB120" i="18"/>
  <c r="AA120" i="18"/>
  <c r="M48" i="17"/>
  <c r="M14" i="17"/>
  <c r="AB22" i="18"/>
  <c r="AA22" i="18"/>
  <c r="Z22" i="18"/>
  <c r="M42" i="17"/>
  <c r="K22" i="18"/>
  <c r="J22" i="18"/>
  <c r="I22" i="18"/>
  <c r="M47" i="17"/>
  <c r="M150" i="16"/>
  <c r="M141" i="16"/>
  <c r="AB34" i="18"/>
  <c r="AA34" i="18"/>
  <c r="Z34" i="18"/>
  <c r="K17" i="18"/>
  <c r="M13" i="17"/>
  <c r="M129" i="16"/>
  <c r="M43" i="16"/>
  <c r="M119" i="15"/>
  <c r="L119" i="15"/>
  <c r="K119" i="15"/>
  <c r="J119" i="15"/>
  <c r="I119" i="15"/>
  <c r="K23" i="14"/>
  <c r="I23" i="14"/>
  <c r="J23" i="14"/>
  <c r="AB9" i="18"/>
  <c r="M57" i="16"/>
  <c r="M10" i="16"/>
  <c r="T160" i="18"/>
  <c r="S160" i="18"/>
  <c r="R160" i="18"/>
  <c r="AB20" i="18"/>
  <c r="AA20" i="18"/>
  <c r="Z20" i="18"/>
  <c r="M79" i="16"/>
  <c r="L79" i="16"/>
  <c r="K79" i="16"/>
  <c r="J79" i="16"/>
  <c r="I79" i="16"/>
  <c r="M28" i="16"/>
  <c r="T9" i="18"/>
  <c r="M111" i="16"/>
  <c r="M25" i="16"/>
  <c r="K161" i="15"/>
  <c r="J161" i="15"/>
  <c r="I161" i="15"/>
  <c r="M161" i="15"/>
  <c r="L161" i="15"/>
  <c r="K37" i="14"/>
  <c r="J37" i="14"/>
  <c r="I37" i="14"/>
  <c r="AB60" i="18"/>
  <c r="M124" i="17"/>
  <c r="J37" i="17"/>
  <c r="I37" i="17"/>
  <c r="L37" i="17"/>
  <c r="M37" i="17"/>
  <c r="K37" i="17"/>
  <c r="M82" i="16"/>
  <c r="M61" i="16"/>
  <c r="M12" i="16"/>
  <c r="M72" i="16"/>
  <c r="M21" i="16"/>
  <c r="L21" i="16"/>
  <c r="K21" i="16"/>
  <c r="J21" i="16"/>
  <c r="I21" i="16"/>
  <c r="M105" i="15"/>
  <c r="L105" i="15"/>
  <c r="K105" i="15"/>
  <c r="J105" i="15"/>
  <c r="I105" i="15"/>
  <c r="K93" i="14"/>
  <c r="J93" i="14"/>
  <c r="I93" i="14"/>
  <c r="M63" i="16"/>
  <c r="L63" i="16"/>
  <c r="K63" i="16"/>
  <c r="J63" i="16"/>
  <c r="I63" i="16"/>
  <c r="M120" i="3"/>
  <c r="L120" i="3"/>
  <c r="K120" i="3"/>
  <c r="J120" i="3"/>
  <c r="M117" i="3"/>
  <c r="L117" i="3"/>
  <c r="K117" i="3"/>
  <c r="J117" i="3"/>
  <c r="J113" i="3"/>
  <c r="K113" i="3"/>
  <c r="M113" i="3"/>
  <c r="L113" i="3"/>
  <c r="N129" i="37"/>
  <c r="M129" i="37"/>
  <c r="L129" i="37"/>
  <c r="K129" i="37"/>
  <c r="O129" i="37"/>
  <c r="K76" i="27"/>
  <c r="J76" i="27"/>
  <c r="I76" i="27"/>
  <c r="M76" i="27"/>
  <c r="L76" i="27"/>
  <c r="L160" i="26"/>
  <c r="K160" i="26"/>
  <c r="J160" i="26"/>
  <c r="I160" i="26"/>
  <c r="M160" i="26"/>
  <c r="N133" i="22"/>
  <c r="M133" i="22"/>
  <c r="K133" i="22"/>
  <c r="J133" i="22"/>
  <c r="L133" i="22"/>
  <c r="J77" i="22"/>
  <c r="N77" i="22"/>
  <c r="M77" i="22"/>
  <c r="L77" i="22"/>
  <c r="K77" i="22"/>
  <c r="K90" i="18"/>
  <c r="J90" i="18"/>
  <c r="I90" i="18"/>
  <c r="J132" i="18"/>
  <c r="I132" i="18"/>
  <c r="K132" i="18"/>
  <c r="K50" i="18"/>
  <c r="J50" i="18"/>
  <c r="I50" i="18"/>
  <c r="T118" i="18"/>
  <c r="S118" i="18"/>
  <c r="R118" i="18"/>
  <c r="T92" i="18"/>
  <c r="S92" i="18"/>
  <c r="R92" i="18"/>
  <c r="AB62" i="18"/>
  <c r="AA62" i="18"/>
  <c r="Z62" i="18"/>
  <c r="AB36" i="18"/>
  <c r="AA36" i="18"/>
  <c r="Z36" i="18"/>
  <c r="K92" i="18"/>
  <c r="J92" i="18"/>
  <c r="I92" i="18"/>
  <c r="K160" i="18"/>
  <c r="J160" i="18"/>
  <c r="I160" i="18"/>
  <c r="K78" i="18"/>
  <c r="J78" i="18"/>
  <c r="I78" i="18"/>
  <c r="M144" i="16"/>
  <c r="L149" i="16"/>
  <c r="K149" i="16"/>
  <c r="I149" i="16"/>
  <c r="J149" i="16"/>
  <c r="M149" i="16"/>
  <c r="T146" i="18"/>
  <c r="S146" i="18"/>
  <c r="R146" i="18"/>
  <c r="J8" i="18"/>
  <c r="K8" i="18"/>
  <c r="I8" i="18"/>
  <c r="M160" i="16"/>
  <c r="L21" i="17"/>
  <c r="K21" i="17"/>
  <c r="I21" i="17"/>
  <c r="M21" i="17"/>
  <c r="J21" i="17"/>
  <c r="M12" i="17"/>
  <c r="M86" i="16"/>
  <c r="M146" i="16"/>
  <c r="M100" i="16"/>
  <c r="M115" i="17"/>
  <c r="M123" i="16"/>
  <c r="M80" i="16"/>
  <c r="M45" i="16"/>
  <c r="J35" i="15"/>
  <c r="I35" i="15"/>
  <c r="M35" i="15"/>
  <c r="L35" i="15"/>
  <c r="K35" i="15"/>
  <c r="T20" i="18"/>
  <c r="S20" i="18"/>
  <c r="R20" i="18"/>
  <c r="K119" i="16"/>
  <c r="J119" i="16"/>
  <c r="I119" i="16"/>
  <c r="L119" i="16"/>
  <c r="M119" i="16"/>
  <c r="M85" i="16"/>
  <c r="M76" i="16"/>
  <c r="M11" i="16"/>
  <c r="M125" i="16"/>
  <c r="M39" i="16"/>
  <c r="K79" i="14"/>
  <c r="I79" i="14"/>
  <c r="J79" i="14"/>
  <c r="AB16" i="18"/>
  <c r="J147" i="16"/>
  <c r="I147" i="16"/>
  <c r="L147" i="16"/>
  <c r="M147" i="16"/>
  <c r="K147" i="16"/>
  <c r="M121" i="16"/>
  <c r="L121" i="16"/>
  <c r="K121" i="16"/>
  <c r="J121" i="16"/>
  <c r="I121" i="16"/>
  <c r="M70" i="16"/>
  <c r="M27" i="16"/>
  <c r="M75" i="16"/>
  <c r="M17" i="17"/>
  <c r="M98" i="17"/>
  <c r="M127" i="16"/>
  <c r="M124" i="16"/>
  <c r="M91" i="15"/>
  <c r="L91" i="15"/>
  <c r="K91" i="15"/>
  <c r="J91" i="15"/>
  <c r="I91" i="15"/>
  <c r="M132" i="17"/>
  <c r="I135" i="16"/>
  <c r="M135" i="16"/>
  <c r="L135" i="16"/>
  <c r="K135" i="16"/>
  <c r="J135" i="16"/>
  <c r="M116" i="3"/>
  <c r="L116" i="3"/>
  <c r="K116" i="3"/>
  <c r="J116" i="3"/>
  <c r="M115" i="3"/>
  <c r="L115" i="3"/>
  <c r="K115" i="3"/>
  <c r="J115" i="3"/>
  <c r="M114" i="3"/>
  <c r="L114" i="3"/>
  <c r="J114" i="3"/>
  <c r="K114" i="3"/>
  <c r="I16" i="42"/>
  <c r="H16" i="42"/>
  <c r="J16" i="42"/>
  <c r="I118" i="26"/>
  <c r="M118" i="26"/>
  <c r="L118" i="26"/>
  <c r="K118" i="26"/>
  <c r="J118" i="26"/>
  <c r="M62" i="26"/>
  <c r="L62" i="26"/>
  <c r="K62" i="26"/>
  <c r="J62" i="26"/>
  <c r="I62" i="26"/>
  <c r="J147" i="22"/>
  <c r="N147" i="22"/>
  <c r="M147" i="22"/>
  <c r="L147" i="22"/>
  <c r="K147" i="22"/>
  <c r="H148" i="21"/>
  <c r="J148" i="21"/>
  <c r="I148" i="21"/>
  <c r="N105" i="22"/>
  <c r="M105" i="22"/>
  <c r="J105" i="22"/>
  <c r="L105" i="22"/>
  <c r="K105" i="22"/>
  <c r="H78" i="21"/>
  <c r="J78" i="21"/>
  <c r="I78" i="21"/>
  <c r="H22" i="21"/>
  <c r="J22" i="21"/>
  <c r="I22" i="21"/>
  <c r="AB148" i="18"/>
  <c r="AA148" i="18"/>
  <c r="Z148" i="18"/>
  <c r="J76" i="18"/>
  <c r="I76" i="18"/>
  <c r="K76" i="18"/>
  <c r="K118" i="18"/>
  <c r="J118" i="18"/>
  <c r="I118" i="18"/>
  <c r="K36" i="18"/>
  <c r="J36" i="18"/>
  <c r="I36" i="18"/>
  <c r="T148" i="18"/>
  <c r="S148" i="18"/>
  <c r="R148" i="18"/>
  <c r="K20" i="18"/>
  <c r="J20" i="18"/>
  <c r="I20" i="18"/>
  <c r="R120" i="18"/>
  <c r="T120" i="18"/>
  <c r="S120" i="18"/>
  <c r="M62" i="17"/>
  <c r="M19" i="17"/>
  <c r="M30" i="17"/>
  <c r="M158" i="16"/>
  <c r="K34" i="18"/>
  <c r="J34" i="18"/>
  <c r="I34" i="18"/>
  <c r="I23" i="17"/>
  <c r="M23" i="17"/>
  <c r="K23" i="17"/>
  <c r="L23" i="17"/>
  <c r="J23" i="17"/>
  <c r="M138" i="16"/>
  <c r="K51" i="16"/>
  <c r="J51" i="16"/>
  <c r="I51" i="16"/>
  <c r="L51" i="16"/>
  <c r="M51" i="16"/>
  <c r="M87" i="17"/>
  <c r="L65" i="16"/>
  <c r="K65" i="16"/>
  <c r="J65" i="16"/>
  <c r="I65" i="16"/>
  <c r="M65" i="16"/>
  <c r="M18" i="16"/>
  <c r="T152" i="18"/>
  <c r="M150" i="17"/>
  <c r="M55" i="17"/>
  <c r="M53" i="17"/>
  <c r="M88" i="16"/>
  <c r="M96" i="17"/>
  <c r="M46" i="17"/>
  <c r="M44" i="17"/>
  <c r="K49" i="15"/>
  <c r="J49" i="15"/>
  <c r="I49" i="15"/>
  <c r="M49" i="15"/>
  <c r="L49" i="15"/>
  <c r="T90" i="18"/>
  <c r="S90" i="18"/>
  <c r="R90" i="18"/>
  <c r="L133" i="16"/>
  <c r="K133" i="16"/>
  <c r="J133" i="16"/>
  <c r="I133" i="16"/>
  <c r="M133" i="16"/>
  <c r="M90" i="16"/>
  <c r="M122" i="16"/>
  <c r="M87" i="16"/>
  <c r="M29" i="16"/>
  <c r="M49" i="16"/>
  <c r="L49" i="16"/>
  <c r="K49" i="16"/>
  <c r="J49" i="16"/>
  <c r="I49" i="16"/>
  <c r="M54" i="17"/>
  <c r="M113" i="17"/>
  <c r="M81" i="16"/>
  <c r="T29" i="18"/>
  <c r="M136" i="16"/>
  <c r="M118" i="3"/>
  <c r="L118" i="3"/>
  <c r="K118" i="3"/>
  <c r="J118" i="3"/>
  <c r="E105" i="19" l="1"/>
  <c r="M35" i="19"/>
  <c r="M37" i="19"/>
  <c r="U91" i="19"/>
  <c r="U79" i="19"/>
  <c r="U9" i="19"/>
  <c r="Z9" i="19" s="1"/>
  <c r="Z10" i="19"/>
  <c r="Z18" i="19"/>
  <c r="Z40" i="19"/>
  <c r="Z160" i="19"/>
  <c r="Z114" i="19"/>
  <c r="U133" i="19"/>
  <c r="Z133" i="19" s="1"/>
  <c r="U135" i="19"/>
  <c r="Z135" i="19" s="1"/>
  <c r="M202" i="3"/>
  <c r="L202" i="3"/>
  <c r="K202" i="3"/>
  <c r="J202" i="3"/>
  <c r="M199" i="3"/>
  <c r="L199" i="3"/>
  <c r="E9" i="19"/>
  <c r="M105" i="19"/>
  <c r="M77" i="19"/>
  <c r="M119" i="19"/>
  <c r="M121" i="19"/>
  <c r="Z88" i="19"/>
  <c r="Z30" i="19"/>
  <c r="U49" i="19"/>
  <c r="Z49" i="19" s="1"/>
  <c r="Z41" i="19"/>
  <c r="U51" i="19"/>
  <c r="Z52" i="19"/>
  <c r="Z115" i="19"/>
  <c r="Z126" i="19"/>
  <c r="Z137" i="19"/>
  <c r="Z156" i="19"/>
  <c r="E161" i="19"/>
  <c r="E93" i="19"/>
  <c r="E49" i="19"/>
  <c r="E51" i="19"/>
  <c r="E133" i="19"/>
  <c r="E135" i="19"/>
  <c r="M93" i="19"/>
  <c r="M9" i="19"/>
  <c r="M161" i="19"/>
  <c r="U105" i="19"/>
  <c r="Z105" i="19" s="1"/>
  <c r="Z12" i="19"/>
  <c r="Z20" i="19"/>
  <c r="Z42" i="19"/>
  <c r="Z108" i="19"/>
  <c r="U107" i="19"/>
  <c r="Z107" i="19" s="1"/>
  <c r="Z116" i="19"/>
  <c r="Z138" i="19"/>
  <c r="K44" i="2"/>
  <c r="J44" i="2"/>
  <c r="L44" i="2"/>
  <c r="M44" i="2"/>
  <c r="M70" i="2"/>
  <c r="L70" i="2"/>
  <c r="J46" i="2"/>
  <c r="K46" i="2"/>
  <c r="M201" i="3"/>
  <c r="L201" i="3"/>
  <c r="K201" i="3"/>
  <c r="J201" i="3"/>
  <c r="L200" i="3"/>
  <c r="M200" i="3"/>
  <c r="M198" i="3"/>
  <c r="L198" i="3"/>
  <c r="K198" i="3"/>
  <c r="J198" i="3"/>
  <c r="M49" i="19"/>
  <c r="M51" i="19"/>
  <c r="Z99" i="19"/>
  <c r="Z75" i="19"/>
  <c r="U21" i="19"/>
  <c r="Z21" i="19" s="1"/>
  <c r="Z13" i="19"/>
  <c r="U23" i="19"/>
  <c r="Z23" i="19" s="1"/>
  <c r="Z24" i="19"/>
  <c r="Z32" i="19"/>
  <c r="Z43" i="19"/>
  <c r="Z54" i="19"/>
  <c r="Z62" i="19"/>
  <c r="Z73" i="19"/>
  <c r="Z109" i="19"/>
  <c r="Z117" i="19"/>
  <c r="Z128" i="19"/>
  <c r="U147" i="19"/>
  <c r="Z147" i="19" s="1"/>
  <c r="Z139" i="19"/>
  <c r="U149" i="19"/>
  <c r="Z149" i="19" s="1"/>
  <c r="Z150" i="19"/>
  <c r="L203" i="3"/>
  <c r="M203" i="3"/>
  <c r="J45" i="2"/>
  <c r="M45" i="2"/>
  <c r="K45" i="2"/>
  <c r="L45" i="2"/>
  <c r="E21" i="19"/>
  <c r="E23" i="19"/>
  <c r="E107" i="19"/>
  <c r="M133" i="19"/>
  <c r="M135" i="19"/>
  <c r="Z81" i="19"/>
  <c r="Z87" i="19"/>
  <c r="Z76" i="19"/>
  <c r="Z14" i="19"/>
  <c r="Z25" i="19"/>
  <c r="Z33" i="19"/>
  <c r="Z44" i="19"/>
  <c r="U63" i="19"/>
  <c r="Z63" i="19" s="1"/>
  <c r="Z55" i="19"/>
  <c r="U65" i="19"/>
  <c r="Z65" i="19" s="1"/>
  <c r="Z66" i="19"/>
  <c r="Z74" i="19"/>
  <c r="Z110" i="19"/>
  <c r="Z118" i="19"/>
  <c r="Z129" i="19"/>
  <c r="Z140" i="19"/>
  <c r="Z151" i="19"/>
  <c r="K206" i="3"/>
  <c r="J206" i="3"/>
  <c r="L206" i="3"/>
  <c r="M206" i="3"/>
  <c r="J197" i="3"/>
  <c r="L197" i="3"/>
  <c r="K197" i="3"/>
  <c r="M197" i="3"/>
  <c r="J205" i="3"/>
  <c r="M205" i="3"/>
  <c r="L205" i="3"/>
  <c r="K205" i="3"/>
  <c r="E77" i="19"/>
  <c r="E63" i="19"/>
  <c r="E65" i="19"/>
  <c r="E147" i="19"/>
  <c r="E149" i="19"/>
  <c r="M21" i="19"/>
  <c r="M23" i="19"/>
  <c r="Z89" i="19"/>
  <c r="Z96" i="19"/>
  <c r="Z85" i="19"/>
  <c r="Z15" i="19"/>
  <c r="Z26" i="19"/>
  <c r="Z34" i="19"/>
  <c r="Z45" i="19"/>
  <c r="Z56" i="19"/>
  <c r="Z67" i="19"/>
  <c r="Z84" i="19"/>
  <c r="U119" i="19"/>
  <c r="Z119" i="19" s="1"/>
  <c r="Z111" i="19"/>
  <c r="U121" i="19"/>
  <c r="Z121" i="19" s="1"/>
  <c r="Z122" i="19"/>
  <c r="Z130" i="19"/>
  <c r="Z141" i="19"/>
  <c r="Z152" i="19"/>
  <c r="M46" i="2"/>
  <c r="L46" i="2"/>
  <c r="K71" i="2"/>
  <c r="J71" i="2"/>
  <c r="E79" i="19"/>
  <c r="M91" i="19"/>
  <c r="M63" i="19"/>
  <c r="M65" i="19"/>
  <c r="M107" i="19"/>
  <c r="Z98" i="19"/>
  <c r="Z104" i="19"/>
  <c r="Z94" i="19"/>
  <c r="U93" i="19"/>
  <c r="Z93" i="19" s="1"/>
  <c r="Z16" i="19"/>
  <c r="U35" i="19"/>
  <c r="Z35" i="19" s="1"/>
  <c r="Z27" i="19"/>
  <c r="U37" i="19"/>
  <c r="Z37" i="19" s="1"/>
  <c r="Z38" i="19"/>
  <c r="Z46" i="19"/>
  <c r="Z57" i="19"/>
  <c r="Z68" i="19"/>
  <c r="Z101" i="19"/>
  <c r="Z112" i="19"/>
  <c r="Z123" i="19"/>
  <c r="Z131" i="19"/>
  <c r="Z142" i="19"/>
  <c r="U161" i="19"/>
  <c r="Z161" i="19" s="1"/>
  <c r="Z153" i="19"/>
  <c r="K70" i="2"/>
  <c r="J70" i="2"/>
  <c r="M204" i="3"/>
  <c r="L204" i="3"/>
  <c r="E91" i="19"/>
  <c r="E35" i="19"/>
  <c r="E37" i="19"/>
  <c r="E119" i="19"/>
  <c r="E121" i="19"/>
  <c r="M79" i="19"/>
  <c r="M147" i="19"/>
  <c r="M149" i="19"/>
  <c r="Z100" i="19"/>
  <c r="Z158" i="19"/>
  <c r="Z86" i="19"/>
  <c r="Z102" i="19"/>
  <c r="Z17" i="19"/>
  <c r="Z28" i="19"/>
  <c r="Z39" i="19"/>
  <c r="Z47" i="19"/>
  <c r="Z58" i="19"/>
  <c r="U77" i="19"/>
  <c r="Z77" i="19" s="1"/>
  <c r="Z69" i="19"/>
  <c r="Z159" i="19"/>
  <c r="Z113" i="19"/>
  <c r="Z124" i="19"/>
  <c r="Z132" i="19"/>
  <c r="Z143" i="19"/>
  <c r="Z154" i="19"/>
  <c r="M207" i="3"/>
  <c r="L207" i="3"/>
  <c r="I132" i="13"/>
  <c r="M132" i="13"/>
  <c r="L132" i="13"/>
  <c r="K132" i="13"/>
  <c r="J132" i="13"/>
  <c r="M186" i="3"/>
  <c r="L186" i="3"/>
  <c r="K186" i="3"/>
  <c r="J186" i="3"/>
  <c r="L43" i="2"/>
  <c r="K43" i="2"/>
  <c r="J43" i="2"/>
  <c r="M43" i="2"/>
  <c r="I146" i="42"/>
  <c r="H146" i="42"/>
  <c r="K146" i="42" s="1"/>
  <c r="G146" i="42"/>
  <c r="R23" i="19"/>
  <c r="P23" i="19"/>
  <c r="R133" i="19"/>
  <c r="P133" i="19"/>
  <c r="J133" i="19"/>
  <c r="H133" i="19"/>
  <c r="J107" i="19"/>
  <c r="H107" i="19"/>
  <c r="R49" i="19"/>
  <c r="P49" i="19"/>
  <c r="X91" i="19"/>
  <c r="X107" i="19"/>
  <c r="J16" i="41"/>
  <c r="I16" i="41"/>
  <c r="H16" i="41"/>
  <c r="R119" i="19"/>
  <c r="P119" i="19"/>
  <c r="M160" i="28"/>
  <c r="L160" i="28"/>
  <c r="K160" i="28"/>
  <c r="J160" i="28"/>
  <c r="I160" i="28"/>
  <c r="R77" i="19"/>
  <c r="P77" i="19"/>
  <c r="X133" i="19"/>
  <c r="M146" i="28"/>
  <c r="L146" i="28"/>
  <c r="K146" i="28"/>
  <c r="J146" i="28"/>
  <c r="I146" i="28"/>
  <c r="M90" i="28"/>
  <c r="L90" i="28"/>
  <c r="K90" i="28"/>
  <c r="J90" i="28"/>
  <c r="I90" i="28"/>
  <c r="M17" i="2"/>
  <c r="L17" i="2"/>
  <c r="K17" i="2"/>
  <c r="J17" i="2"/>
  <c r="M76" i="13"/>
  <c r="L76" i="13"/>
  <c r="J76" i="13"/>
  <c r="I76" i="13"/>
  <c r="K76" i="13"/>
  <c r="I135" i="17"/>
  <c r="M135" i="17"/>
  <c r="K135" i="17"/>
  <c r="J135" i="17"/>
  <c r="L135" i="17"/>
  <c r="J189" i="3"/>
  <c r="M189" i="3"/>
  <c r="L189" i="3"/>
  <c r="K189" i="3"/>
  <c r="M42" i="2"/>
  <c r="L42" i="2"/>
  <c r="K42" i="2"/>
  <c r="J42" i="2"/>
  <c r="K196" i="3"/>
  <c r="J196" i="3"/>
  <c r="M196" i="3"/>
  <c r="L196" i="3"/>
  <c r="K67" i="2"/>
  <c r="J67" i="2"/>
  <c r="L67" i="2"/>
  <c r="M67" i="2"/>
  <c r="L187" i="3"/>
  <c r="K187" i="3"/>
  <c r="J187" i="3"/>
  <c r="M187" i="3"/>
  <c r="J21" i="19"/>
  <c r="H21" i="19"/>
  <c r="K145" i="42"/>
  <c r="R136" i="19"/>
  <c r="R35" i="19"/>
  <c r="P35" i="19"/>
  <c r="J119" i="19"/>
  <c r="H119" i="19"/>
  <c r="R30" i="19"/>
  <c r="R51" i="19"/>
  <c r="P51" i="19"/>
  <c r="X119" i="19"/>
  <c r="R81" i="19"/>
  <c r="R14" i="19"/>
  <c r="R25" i="19"/>
  <c r="R33" i="19"/>
  <c r="R63" i="19"/>
  <c r="P63" i="19"/>
  <c r="J77" i="19"/>
  <c r="H77" i="19"/>
  <c r="R96" i="19"/>
  <c r="J91" i="19"/>
  <c r="H91" i="19"/>
  <c r="K137" i="42"/>
  <c r="K142" i="41"/>
  <c r="K140" i="42"/>
  <c r="K143" i="41"/>
  <c r="X147" i="19"/>
  <c r="M20" i="28"/>
  <c r="L20" i="28"/>
  <c r="K20" i="28"/>
  <c r="J20" i="28"/>
  <c r="I20" i="28"/>
  <c r="S7" i="19"/>
  <c r="Z21" i="17"/>
  <c r="Y21" i="17"/>
  <c r="W21" i="17"/>
  <c r="AA21" i="17"/>
  <c r="X21" i="17"/>
  <c r="E57" i="12"/>
  <c r="W21" i="15"/>
  <c r="AA21" i="15"/>
  <c r="Z21" i="15"/>
  <c r="Y21" i="15"/>
  <c r="X21" i="15"/>
  <c r="C57" i="12"/>
  <c r="J23" i="19"/>
  <c r="H23" i="19"/>
  <c r="R93" i="19"/>
  <c r="P93" i="19"/>
  <c r="R83" i="19"/>
  <c r="R156" i="19"/>
  <c r="I146" i="41"/>
  <c r="H146" i="41"/>
  <c r="K146" i="41" s="1"/>
  <c r="G146" i="41"/>
  <c r="R13" i="19"/>
  <c r="R150" i="19"/>
  <c r="X149" i="19"/>
  <c r="R16" i="19"/>
  <c r="R37" i="19"/>
  <c r="P37" i="19"/>
  <c r="K142" i="42"/>
  <c r="M107" i="17"/>
  <c r="L107" i="17"/>
  <c r="K107" i="17"/>
  <c r="I107" i="17"/>
  <c r="J107" i="17"/>
  <c r="J149" i="19"/>
  <c r="H149" i="19"/>
  <c r="O146" i="43"/>
  <c r="N146" i="43"/>
  <c r="M146" i="43"/>
  <c r="L146" i="43"/>
  <c r="R44" i="19"/>
  <c r="R65" i="19"/>
  <c r="P65" i="19"/>
  <c r="M121" i="17"/>
  <c r="L121" i="17"/>
  <c r="J121" i="17"/>
  <c r="K121" i="17"/>
  <c r="I121" i="17"/>
  <c r="R69" i="19"/>
  <c r="X77" i="19"/>
  <c r="R139" i="19"/>
  <c r="J10" i="19"/>
  <c r="J18" i="19"/>
  <c r="J29" i="19"/>
  <c r="J40" i="19"/>
  <c r="J48" i="19"/>
  <c r="J59" i="19"/>
  <c r="J70" i="19"/>
  <c r="R104" i="19"/>
  <c r="R145" i="19"/>
  <c r="R84" i="19"/>
  <c r="K141" i="42"/>
  <c r="M118" i="13"/>
  <c r="L118" i="13"/>
  <c r="K118" i="13"/>
  <c r="I118" i="13"/>
  <c r="J118" i="13"/>
  <c r="M62" i="13"/>
  <c r="L62" i="13"/>
  <c r="K62" i="13"/>
  <c r="J62" i="13"/>
  <c r="I62" i="13"/>
  <c r="M90" i="13"/>
  <c r="K90" i="13"/>
  <c r="J90" i="13"/>
  <c r="I90" i="13"/>
  <c r="L90" i="13"/>
  <c r="L195" i="3"/>
  <c r="K195" i="3"/>
  <c r="J195" i="3"/>
  <c r="M195" i="3"/>
  <c r="J149" i="17"/>
  <c r="I149" i="17"/>
  <c r="L149" i="17"/>
  <c r="M149" i="17"/>
  <c r="K149" i="17"/>
  <c r="Z9" i="17"/>
  <c r="Y9" i="17"/>
  <c r="W9" i="17"/>
  <c r="AA9" i="17"/>
  <c r="X9" i="17"/>
  <c r="AA20" i="17"/>
  <c r="AA16" i="17"/>
  <c r="M63" i="17"/>
  <c r="L63" i="17"/>
  <c r="K63" i="17"/>
  <c r="I63" i="17"/>
  <c r="J63" i="17"/>
  <c r="F57" i="12"/>
  <c r="AA17" i="17"/>
  <c r="R121" i="19"/>
  <c r="P121" i="19"/>
  <c r="R105" i="19"/>
  <c r="P105" i="19"/>
  <c r="N146" i="42"/>
  <c r="L146" i="42"/>
  <c r="M146" i="42"/>
  <c r="O146" i="42"/>
  <c r="R24" i="19"/>
  <c r="R126" i="19"/>
  <c r="R103" i="19"/>
  <c r="J105" i="19"/>
  <c r="H105" i="19"/>
  <c r="R110" i="19"/>
  <c r="R143" i="19"/>
  <c r="K138" i="41"/>
  <c r="R90" i="19"/>
  <c r="R41" i="19"/>
  <c r="J121" i="19"/>
  <c r="H121" i="19"/>
  <c r="R131" i="19"/>
  <c r="K145" i="41"/>
  <c r="Z9" i="16"/>
  <c r="Y9" i="16"/>
  <c r="X9" i="16"/>
  <c r="W9" i="16"/>
  <c r="AA9" i="16"/>
  <c r="AA12" i="16"/>
  <c r="AA18" i="16"/>
  <c r="AA19" i="16"/>
  <c r="AA10" i="16"/>
  <c r="AA20" i="16"/>
  <c r="AA14" i="16"/>
  <c r="AA16" i="16"/>
  <c r="AA11" i="16"/>
  <c r="R112" i="19"/>
  <c r="X93" i="19"/>
  <c r="X135" i="19"/>
  <c r="K137" i="41"/>
  <c r="X63" i="19"/>
  <c r="R100" i="19"/>
  <c r="J132" i="28"/>
  <c r="I132" i="28"/>
  <c r="M132" i="28"/>
  <c r="L132" i="28"/>
  <c r="K132" i="28"/>
  <c r="R95" i="19"/>
  <c r="R107" i="19"/>
  <c r="P107" i="19"/>
  <c r="K140" i="41"/>
  <c r="R129" i="19"/>
  <c r="R132" i="19"/>
  <c r="M146" i="41"/>
  <c r="L146" i="41"/>
  <c r="O146" i="41"/>
  <c r="N146" i="41"/>
  <c r="K144" i="42"/>
  <c r="M192" i="3"/>
  <c r="L192" i="3"/>
  <c r="J192" i="3"/>
  <c r="K192" i="3"/>
  <c r="K34" i="13"/>
  <c r="J34" i="13"/>
  <c r="I34" i="13"/>
  <c r="M34" i="13"/>
  <c r="L34" i="13"/>
  <c r="L48" i="13"/>
  <c r="K48" i="13"/>
  <c r="J48" i="13"/>
  <c r="I48" i="13"/>
  <c r="M48" i="13"/>
  <c r="D57" i="12"/>
  <c r="J135" i="19"/>
  <c r="H135" i="19"/>
  <c r="R123" i="19"/>
  <c r="X9" i="19"/>
  <c r="J35" i="19"/>
  <c r="H35" i="19"/>
  <c r="R32" i="19"/>
  <c r="R27" i="19"/>
  <c r="I146" i="43"/>
  <c r="H146" i="43"/>
  <c r="K146" i="43" s="1"/>
  <c r="G146" i="43"/>
  <c r="I91" i="17"/>
  <c r="M91" i="17"/>
  <c r="K91" i="17"/>
  <c r="L91" i="17"/>
  <c r="J91" i="17"/>
  <c r="X35" i="19"/>
  <c r="R52" i="19"/>
  <c r="R130" i="19"/>
  <c r="M76" i="28"/>
  <c r="L76" i="28"/>
  <c r="K76" i="28"/>
  <c r="J76" i="28"/>
  <c r="I76" i="28"/>
  <c r="AA13" i="16"/>
  <c r="R55" i="19"/>
  <c r="R141" i="19"/>
  <c r="X105" i="19"/>
  <c r="L48" i="28"/>
  <c r="K48" i="28"/>
  <c r="I48" i="28"/>
  <c r="M48" i="28"/>
  <c r="J48" i="28"/>
  <c r="L133" i="17"/>
  <c r="K133" i="17"/>
  <c r="J133" i="17"/>
  <c r="I133" i="17"/>
  <c r="M133" i="17"/>
  <c r="X65" i="19"/>
  <c r="R152" i="19"/>
  <c r="J34" i="28"/>
  <c r="M34" i="28"/>
  <c r="I34" i="28"/>
  <c r="L34" i="28"/>
  <c r="K34" i="28"/>
  <c r="K138" i="42"/>
  <c r="R12" i="19"/>
  <c r="R20" i="19"/>
  <c r="R31" i="19"/>
  <c r="R42" i="19"/>
  <c r="R53" i="19"/>
  <c r="X161" i="19"/>
  <c r="K143" i="42"/>
  <c r="M62" i="28"/>
  <c r="L62" i="28"/>
  <c r="K62" i="28"/>
  <c r="J62" i="28"/>
  <c r="I62" i="28"/>
  <c r="L53" i="12"/>
  <c r="K53" i="12"/>
  <c r="J53" i="12"/>
  <c r="I53" i="12"/>
  <c r="H57" i="12"/>
  <c r="N53" i="12"/>
  <c r="M53" i="12"/>
  <c r="M161" i="17"/>
  <c r="L161" i="17"/>
  <c r="K161" i="17"/>
  <c r="J161" i="17"/>
  <c r="I161" i="17"/>
  <c r="AA19" i="17"/>
  <c r="K190" i="3"/>
  <c r="J190" i="3"/>
  <c r="M190" i="3"/>
  <c r="L190" i="3"/>
  <c r="L104" i="13"/>
  <c r="K104" i="13"/>
  <c r="J104" i="13"/>
  <c r="M104" i="13"/>
  <c r="I104" i="13"/>
  <c r="R9" i="19"/>
  <c r="P9" i="19"/>
  <c r="R88" i="19"/>
  <c r="R113" i="19"/>
  <c r="R109" i="19"/>
  <c r="R125" i="19"/>
  <c r="R142" i="19"/>
  <c r="R146" i="19"/>
  <c r="R111" i="19"/>
  <c r="R115" i="19"/>
  <c r="R80" i="19"/>
  <c r="R138" i="19"/>
  <c r="R151" i="19"/>
  <c r="R117" i="19"/>
  <c r="R97" i="19"/>
  <c r="R155" i="19"/>
  <c r="R94" i="19"/>
  <c r="M104" i="28"/>
  <c r="L104" i="28"/>
  <c r="K104" i="28"/>
  <c r="J104" i="28"/>
  <c r="I104" i="28"/>
  <c r="J37" i="19"/>
  <c r="H37" i="19"/>
  <c r="R43" i="19"/>
  <c r="R54" i="19"/>
  <c r="R62" i="19"/>
  <c r="R73" i="19"/>
  <c r="R22" i="21"/>
  <c r="T22" i="21"/>
  <c r="S22" i="21"/>
  <c r="X21" i="19"/>
  <c r="R38" i="19"/>
  <c r="N16" i="41"/>
  <c r="M16" i="41"/>
  <c r="L16" i="41"/>
  <c r="K139" i="41"/>
  <c r="L65" i="17"/>
  <c r="K65" i="17"/>
  <c r="J65" i="17"/>
  <c r="I65" i="17"/>
  <c r="M65" i="17"/>
  <c r="R158" i="19"/>
  <c r="X37" i="19"/>
  <c r="J63" i="19"/>
  <c r="H63" i="19"/>
  <c r="R60" i="19"/>
  <c r="R102" i="19"/>
  <c r="P161" i="19"/>
  <c r="R161" i="19"/>
  <c r="J93" i="19"/>
  <c r="H93" i="19"/>
  <c r="Z21" i="16"/>
  <c r="Y21" i="16"/>
  <c r="X21" i="16"/>
  <c r="W21" i="16"/>
  <c r="AA21" i="16"/>
  <c r="M77" i="17"/>
  <c r="L77" i="17"/>
  <c r="J77" i="17"/>
  <c r="K77" i="17"/>
  <c r="I77" i="17"/>
  <c r="X49" i="19"/>
  <c r="R66" i="19"/>
  <c r="R72" i="19"/>
  <c r="J98" i="19"/>
  <c r="J109" i="19"/>
  <c r="C7" i="19"/>
  <c r="K7" i="19"/>
  <c r="K119" i="17"/>
  <c r="J119" i="17"/>
  <c r="I119" i="17"/>
  <c r="M119" i="17"/>
  <c r="L119" i="17"/>
  <c r="M20" i="13"/>
  <c r="L20" i="13"/>
  <c r="K20" i="13"/>
  <c r="J20" i="13"/>
  <c r="I20" i="13"/>
  <c r="AA10" i="17"/>
  <c r="X20" i="13"/>
  <c r="W20" i="13"/>
  <c r="AA20" i="13"/>
  <c r="Z20" i="13"/>
  <c r="Y20" i="13"/>
  <c r="AA18" i="17"/>
  <c r="M147" i="17"/>
  <c r="L147" i="17"/>
  <c r="K147" i="17"/>
  <c r="J147" i="17"/>
  <c r="I147" i="17"/>
  <c r="M193" i="3"/>
  <c r="L193" i="3"/>
  <c r="K193" i="3"/>
  <c r="J193" i="3"/>
  <c r="N54" i="12"/>
  <c r="M54" i="12"/>
  <c r="L54" i="12"/>
  <c r="K54" i="12"/>
  <c r="J54" i="12"/>
  <c r="I54" i="12"/>
  <c r="R79" i="19"/>
  <c r="P79" i="19"/>
  <c r="R122" i="19"/>
  <c r="R98" i="19"/>
  <c r="R137" i="19"/>
  <c r="R135" i="19"/>
  <c r="P135" i="19"/>
  <c r="R159" i="19"/>
  <c r="M79" i="17"/>
  <c r="L79" i="17"/>
  <c r="K79" i="17"/>
  <c r="J79" i="17"/>
  <c r="I79" i="17"/>
  <c r="X23" i="19"/>
  <c r="J49" i="19"/>
  <c r="H49" i="19"/>
  <c r="R46" i="19"/>
  <c r="I118" i="28"/>
  <c r="M118" i="28"/>
  <c r="L118" i="28"/>
  <c r="K118" i="28"/>
  <c r="J118" i="28"/>
  <c r="J65" i="19"/>
  <c r="H65" i="19"/>
  <c r="R71" i="19"/>
  <c r="J161" i="19"/>
  <c r="H161" i="19"/>
  <c r="R153" i="19"/>
  <c r="K51" i="17"/>
  <c r="J51" i="17"/>
  <c r="M51" i="17"/>
  <c r="L51" i="17"/>
  <c r="I51" i="17"/>
  <c r="X51" i="19"/>
  <c r="R74" i="19"/>
  <c r="R16" i="41"/>
  <c r="Q16" i="41"/>
  <c r="T16" i="41"/>
  <c r="S16" i="41"/>
  <c r="P16" i="41"/>
  <c r="J105" i="17"/>
  <c r="I105" i="17"/>
  <c r="L105" i="17"/>
  <c r="M105" i="17"/>
  <c r="K105" i="17"/>
  <c r="R85" i="19"/>
  <c r="R99" i="19"/>
  <c r="R108" i="19"/>
  <c r="R75" i="19"/>
  <c r="R144" i="19"/>
  <c r="R82" i="19"/>
  <c r="V23" i="14"/>
  <c r="U23" i="14"/>
  <c r="T23" i="14"/>
  <c r="M191" i="3"/>
  <c r="L191" i="3"/>
  <c r="K191" i="3"/>
  <c r="J191" i="3"/>
  <c r="M93" i="17"/>
  <c r="L93" i="17"/>
  <c r="K93" i="17"/>
  <c r="J93" i="17"/>
  <c r="I93" i="17"/>
  <c r="K188" i="3"/>
  <c r="J188" i="3"/>
  <c r="M188" i="3"/>
  <c r="L188" i="3"/>
  <c r="N55" i="12"/>
  <c r="M55" i="12"/>
  <c r="L55" i="12"/>
  <c r="K55" i="12"/>
  <c r="J55" i="12"/>
  <c r="I55" i="12"/>
  <c r="K160" i="13"/>
  <c r="J160" i="13"/>
  <c r="M160" i="13"/>
  <c r="L160" i="13"/>
  <c r="I160" i="13"/>
  <c r="J56" i="12"/>
  <c r="I56" i="12"/>
  <c r="N56" i="12"/>
  <c r="M56" i="12"/>
  <c r="L56" i="12"/>
  <c r="K56" i="12"/>
  <c r="AA12" i="17"/>
  <c r="M194" i="3"/>
  <c r="L194" i="3"/>
  <c r="K194" i="3"/>
  <c r="J194" i="3"/>
  <c r="R91" i="19"/>
  <c r="P91" i="19"/>
  <c r="R21" i="19"/>
  <c r="P21" i="19"/>
  <c r="R149" i="19"/>
  <c r="P149" i="19"/>
  <c r="K139" i="42"/>
  <c r="J51" i="19"/>
  <c r="H51" i="19"/>
  <c r="R57" i="19"/>
  <c r="R68" i="19"/>
  <c r="R87" i="19"/>
  <c r="R76" i="19"/>
  <c r="R116" i="19"/>
  <c r="K141" i="41"/>
  <c r="J79" i="19"/>
  <c r="H79" i="19"/>
  <c r="J147" i="19"/>
  <c r="H147" i="19"/>
  <c r="R86" i="19"/>
  <c r="R154" i="19"/>
  <c r="R101" i="19"/>
  <c r="R124" i="19"/>
  <c r="J146" i="13"/>
  <c r="I146" i="13"/>
  <c r="M146" i="13"/>
  <c r="L146" i="13"/>
  <c r="K146" i="13"/>
  <c r="R17" i="19"/>
  <c r="R28" i="19"/>
  <c r="R39" i="19"/>
  <c r="R47" i="19"/>
  <c r="R127" i="19"/>
  <c r="X121" i="19"/>
  <c r="AB21" i="22"/>
  <c r="AA21" i="22"/>
  <c r="Z21" i="22"/>
  <c r="Y21" i="22"/>
  <c r="X21" i="22"/>
  <c r="R147" i="19"/>
  <c r="P147" i="19"/>
  <c r="J9" i="19"/>
  <c r="H9" i="19"/>
  <c r="J114" i="19"/>
  <c r="J116" i="19"/>
  <c r="J83" i="19"/>
  <c r="J150" i="19"/>
  <c r="J110" i="19"/>
  <c r="J108" i="19"/>
  <c r="J128" i="19"/>
  <c r="J112" i="19"/>
  <c r="J141" i="19"/>
  <c r="J154" i="19"/>
  <c r="J145" i="19"/>
  <c r="J137" i="19"/>
  <c r="J100" i="19"/>
  <c r="R15" i="19"/>
  <c r="R26" i="19"/>
  <c r="R34" i="19"/>
  <c r="R45" i="19"/>
  <c r="R56" i="19"/>
  <c r="R67" i="19"/>
  <c r="J131" i="19"/>
  <c r="X79" i="19"/>
  <c r="L93" i="19" l="1"/>
  <c r="L91" i="19"/>
  <c r="L49" i="19"/>
  <c r="L51" i="19"/>
  <c r="D147" i="19"/>
  <c r="D49" i="19"/>
  <c r="D51" i="19"/>
  <c r="D107" i="19"/>
  <c r="T135" i="19"/>
  <c r="T63" i="19"/>
  <c r="T65" i="19"/>
  <c r="L119" i="19"/>
  <c r="T91" i="19"/>
  <c r="L107" i="19"/>
  <c r="L147" i="19"/>
  <c r="L21" i="19"/>
  <c r="L23" i="19"/>
  <c r="L133" i="19"/>
  <c r="D121" i="19"/>
  <c r="D21" i="19"/>
  <c r="D23" i="19"/>
  <c r="T35" i="19"/>
  <c r="T37" i="19"/>
  <c r="L121" i="19"/>
  <c r="L63" i="19"/>
  <c r="L65" i="19"/>
  <c r="D105" i="19"/>
  <c r="D63" i="19"/>
  <c r="D65" i="19"/>
  <c r="T79" i="19"/>
  <c r="T133" i="19"/>
  <c r="T149" i="19"/>
  <c r="T161" i="19"/>
  <c r="T77" i="19"/>
  <c r="T107" i="19"/>
  <c r="T121" i="19"/>
  <c r="L135" i="19"/>
  <c r="D135" i="19"/>
  <c r="D119" i="19"/>
  <c r="D93" i="19"/>
  <c r="T9" i="19"/>
  <c r="L79" i="19"/>
  <c r="L35" i="19"/>
  <c r="L37" i="19"/>
  <c r="D35" i="19"/>
  <c r="D37" i="19"/>
  <c r="T105" i="19"/>
  <c r="T93" i="19"/>
  <c r="T49" i="19"/>
  <c r="T51" i="19"/>
  <c r="T147" i="19"/>
  <c r="L149" i="19"/>
  <c r="L77" i="19"/>
  <c r="D79" i="19"/>
  <c r="D133" i="19"/>
  <c r="D77" i="19"/>
  <c r="D149" i="19"/>
  <c r="L161" i="19"/>
  <c r="L105" i="19"/>
  <c r="L9" i="19"/>
  <c r="D161" i="19"/>
  <c r="D91" i="19"/>
  <c r="D9" i="19"/>
  <c r="T119" i="19"/>
  <c r="T21" i="19"/>
  <c r="T23" i="19"/>
  <c r="Z72" i="19"/>
  <c r="Z97" i="19"/>
  <c r="Z157" i="19"/>
  <c r="Z19" i="19"/>
  <c r="Z155" i="19"/>
  <c r="Z70" i="19"/>
  <c r="Z95" i="19"/>
  <c r="Z61" i="19"/>
  <c r="Z90" i="19"/>
  <c r="Z71" i="19"/>
  <c r="Z11" i="19"/>
  <c r="Z144" i="19"/>
  <c r="Z59" i="19"/>
  <c r="Z79" i="19"/>
  <c r="L57" i="12"/>
  <c r="K57" i="12"/>
  <c r="J57" i="12"/>
  <c r="I57" i="12"/>
  <c r="N57" i="12"/>
  <c r="M57" i="12"/>
  <c r="Z146" i="19"/>
  <c r="Z53" i="19"/>
  <c r="Z60" i="19"/>
  <c r="Z103" i="19"/>
  <c r="Z136" i="19"/>
  <c r="Z48" i="19"/>
  <c r="Z80" i="19"/>
  <c r="Q7" i="19"/>
  <c r="Z91" i="19"/>
  <c r="Z127" i="19"/>
  <c r="Z31" i="19"/>
  <c r="Z145" i="19"/>
  <c r="Z51" i="19"/>
  <c r="Z82" i="19"/>
  <c r="Z125" i="19"/>
  <c r="Z29" i="19"/>
  <c r="Z83" i="19"/>
  <c r="I7" i="19"/>
  <c r="Y7" i="19"/>
  <c r="Y104" i="19" l="1"/>
  <c r="Y68" i="19"/>
  <c r="I12" i="19"/>
  <c r="I118" i="19"/>
  <c r="Q128" i="19"/>
  <c r="K65" i="19"/>
  <c r="Q65" i="19" s="1"/>
  <c r="Q66" i="19"/>
  <c r="Y81" i="19"/>
  <c r="S119" i="19"/>
  <c r="Y119" i="19" s="1"/>
  <c r="Y111" i="19"/>
  <c r="Y126" i="19"/>
  <c r="Y85" i="19"/>
  <c r="Y17" i="19"/>
  <c r="Y28" i="19"/>
  <c r="Y39" i="19"/>
  <c r="Y47" i="19"/>
  <c r="Y58" i="19"/>
  <c r="S77" i="19"/>
  <c r="Y77" i="19" s="1"/>
  <c r="Y69" i="19"/>
  <c r="S107" i="19"/>
  <c r="Y107" i="19" s="1"/>
  <c r="Y108" i="19"/>
  <c r="S121" i="19"/>
  <c r="Y121" i="19" s="1"/>
  <c r="Y122" i="19"/>
  <c r="Y137" i="19"/>
  <c r="Y145" i="19"/>
  <c r="Y156" i="19"/>
  <c r="I104" i="19"/>
  <c r="I95" i="19"/>
  <c r="I131" i="19"/>
  <c r="I101" i="19"/>
  <c r="I17" i="19"/>
  <c r="I28" i="19"/>
  <c r="I39" i="19"/>
  <c r="I47" i="19"/>
  <c r="I58" i="19"/>
  <c r="C77" i="19"/>
  <c r="I77" i="19" s="1"/>
  <c r="I69" i="19"/>
  <c r="I90" i="19"/>
  <c r="I127" i="19"/>
  <c r="I129" i="19"/>
  <c r="I143" i="19"/>
  <c r="I154" i="19"/>
  <c r="K91" i="19"/>
  <c r="Q91" i="19" s="1"/>
  <c r="Q83" i="19"/>
  <c r="Q82" i="19"/>
  <c r="Q130" i="19"/>
  <c r="Q15" i="19"/>
  <c r="Q26" i="19"/>
  <c r="Q34" i="19"/>
  <c r="Q45" i="19"/>
  <c r="Q56" i="19"/>
  <c r="Q67" i="19"/>
  <c r="Q75" i="19"/>
  <c r="Q117" i="19"/>
  <c r="Q85" i="19"/>
  <c r="Q140" i="19"/>
  <c r="Q151" i="19"/>
  <c r="Q159" i="19"/>
  <c r="Y16" i="19"/>
  <c r="Y100" i="19"/>
  <c r="C35" i="19"/>
  <c r="I35" i="19" s="1"/>
  <c r="I27" i="19"/>
  <c r="C105" i="19"/>
  <c r="I105" i="19" s="1"/>
  <c r="I97" i="19"/>
  <c r="K121" i="19"/>
  <c r="Q121" i="19" s="1"/>
  <c r="Q122" i="19"/>
  <c r="Q74" i="19"/>
  <c r="Y124" i="19"/>
  <c r="Y113" i="19"/>
  <c r="Y86" i="19"/>
  <c r="S93" i="19"/>
  <c r="Y93" i="19" s="1"/>
  <c r="Y94" i="19"/>
  <c r="Y18" i="19"/>
  <c r="Y29" i="19"/>
  <c r="Y40" i="19"/>
  <c r="Y48" i="19"/>
  <c r="Y59" i="19"/>
  <c r="Y70" i="19"/>
  <c r="Y110" i="19"/>
  <c r="Y130" i="19"/>
  <c r="Y138" i="19"/>
  <c r="Y146" i="19"/>
  <c r="Y157" i="19"/>
  <c r="C121" i="19"/>
  <c r="I121" i="19" s="1"/>
  <c r="I122" i="19"/>
  <c r="I103" i="19"/>
  <c r="I76" i="19"/>
  <c r="C133" i="19"/>
  <c r="I133" i="19" s="1"/>
  <c r="I125" i="19"/>
  <c r="I18" i="19"/>
  <c r="I29" i="19"/>
  <c r="I40" i="19"/>
  <c r="I48" i="19"/>
  <c r="I59" i="19"/>
  <c r="I70" i="19"/>
  <c r="I99" i="19"/>
  <c r="I81" i="19"/>
  <c r="C135" i="19"/>
  <c r="I135" i="19" s="1"/>
  <c r="I136" i="19"/>
  <c r="I144" i="19"/>
  <c r="I155" i="19"/>
  <c r="K9" i="19"/>
  <c r="Q9" i="19" s="1"/>
  <c r="Q10" i="19"/>
  <c r="Q100" i="19"/>
  <c r="Q90" i="19"/>
  <c r="K79" i="19"/>
  <c r="Q79" i="19" s="1"/>
  <c r="Q80" i="19"/>
  <c r="Q16" i="19"/>
  <c r="K35" i="19"/>
  <c r="Q35" i="19" s="1"/>
  <c r="Q27" i="19"/>
  <c r="K37" i="19"/>
  <c r="Q37" i="19" s="1"/>
  <c r="Q38" i="19"/>
  <c r="Q46" i="19"/>
  <c r="Q57" i="19"/>
  <c r="Q68" i="19"/>
  <c r="Q87" i="19"/>
  <c r="Q124" i="19"/>
  <c r="K93" i="19"/>
  <c r="Q93" i="19" s="1"/>
  <c r="Q94" i="19"/>
  <c r="Q141" i="19"/>
  <c r="Q152" i="19"/>
  <c r="Q160" i="19"/>
  <c r="S37" i="19"/>
  <c r="Y37" i="19" s="1"/>
  <c r="Y38" i="19"/>
  <c r="Y144" i="19"/>
  <c r="I46" i="19"/>
  <c r="I142" i="19"/>
  <c r="Q14" i="19"/>
  <c r="Q76" i="19"/>
  <c r="Y12" i="19"/>
  <c r="Y115" i="19"/>
  <c r="Y95" i="19"/>
  <c r="Y102" i="19"/>
  <c r="Y19" i="19"/>
  <c r="Y30" i="19"/>
  <c r="S49" i="19"/>
  <c r="Y49" i="19" s="1"/>
  <c r="Y41" i="19"/>
  <c r="S51" i="19"/>
  <c r="Y51" i="19" s="1"/>
  <c r="Y52" i="19"/>
  <c r="Y60" i="19"/>
  <c r="Y71" i="19"/>
  <c r="Y112" i="19"/>
  <c r="Y82" i="19"/>
  <c r="S147" i="19"/>
  <c r="Y147" i="19" s="1"/>
  <c r="Y139" i="19"/>
  <c r="S149" i="19"/>
  <c r="Y149" i="19" s="1"/>
  <c r="Y150" i="19"/>
  <c r="Y158" i="19"/>
  <c r="I96" i="19"/>
  <c r="I109" i="19"/>
  <c r="I85" i="19"/>
  <c r="C91" i="19"/>
  <c r="I91" i="19" s="1"/>
  <c r="I83" i="19"/>
  <c r="I19" i="19"/>
  <c r="I30" i="19"/>
  <c r="C49" i="19"/>
  <c r="I49" i="19" s="1"/>
  <c r="I41" i="19"/>
  <c r="C51" i="19"/>
  <c r="I51" i="19" s="1"/>
  <c r="I52" i="19"/>
  <c r="I60" i="19"/>
  <c r="I71" i="19"/>
  <c r="C107" i="19"/>
  <c r="I107" i="19" s="1"/>
  <c r="I108" i="19"/>
  <c r="I89" i="19"/>
  <c r="I137" i="19"/>
  <c r="I145" i="19"/>
  <c r="I156" i="19"/>
  <c r="Q127" i="19"/>
  <c r="K107" i="19"/>
  <c r="Q107" i="19" s="1"/>
  <c r="Q108" i="19"/>
  <c r="Q99" i="19"/>
  <c r="Q88" i="19"/>
  <c r="Q17" i="19"/>
  <c r="Q28" i="19"/>
  <c r="Q39" i="19"/>
  <c r="Q47" i="19"/>
  <c r="Q58" i="19"/>
  <c r="K77" i="19"/>
  <c r="Q77" i="19" s="1"/>
  <c r="Q69" i="19"/>
  <c r="Q96" i="19"/>
  <c r="Q132" i="19"/>
  <c r="Q102" i="19"/>
  <c r="Q142" i="19"/>
  <c r="K161" i="19"/>
  <c r="Q161" i="19" s="1"/>
  <c r="Q153" i="19"/>
  <c r="Y109" i="19"/>
  <c r="Y46" i="19"/>
  <c r="Y155" i="19"/>
  <c r="I16" i="19"/>
  <c r="C161" i="19"/>
  <c r="I161" i="19" s="1"/>
  <c r="I153" i="19"/>
  <c r="Q44" i="19"/>
  <c r="K149" i="19"/>
  <c r="Q149" i="19" s="1"/>
  <c r="Q150" i="19"/>
  <c r="Y132" i="19"/>
  <c r="Y117" i="19"/>
  <c r="Y103" i="19"/>
  <c r="Y128" i="19"/>
  <c r="Y20" i="19"/>
  <c r="Y31" i="19"/>
  <c r="Y42" i="19"/>
  <c r="Y53" i="19"/>
  <c r="Y61" i="19"/>
  <c r="Y72" i="19"/>
  <c r="Y114" i="19"/>
  <c r="Y90" i="19"/>
  <c r="Y140" i="19"/>
  <c r="Y151" i="19"/>
  <c r="Y159" i="19"/>
  <c r="I130" i="19"/>
  <c r="C119" i="19"/>
  <c r="I119" i="19" s="1"/>
  <c r="I111" i="19"/>
  <c r="C93" i="19"/>
  <c r="I93" i="19" s="1"/>
  <c r="I94" i="19"/>
  <c r="I100" i="19"/>
  <c r="I20" i="19"/>
  <c r="I31" i="19"/>
  <c r="I42" i="19"/>
  <c r="I53" i="19"/>
  <c r="I61" i="19"/>
  <c r="I72" i="19"/>
  <c r="I110" i="19"/>
  <c r="I98" i="19"/>
  <c r="I138" i="19"/>
  <c r="I146" i="19"/>
  <c r="I157" i="19"/>
  <c r="Q12" i="19"/>
  <c r="Q110" i="19"/>
  <c r="Q129" i="19"/>
  <c r="K105" i="19"/>
  <c r="Q105" i="19" s="1"/>
  <c r="Q97" i="19"/>
  <c r="Q18" i="19"/>
  <c r="Q29" i="19"/>
  <c r="Q40" i="19"/>
  <c r="Q48" i="19"/>
  <c r="Q59" i="19"/>
  <c r="Q70" i="19"/>
  <c r="Q104" i="19"/>
  <c r="Q86" i="19"/>
  <c r="Q126" i="19"/>
  <c r="Q143" i="19"/>
  <c r="Q154" i="19"/>
  <c r="Y76" i="19"/>
  <c r="Y101" i="19"/>
  <c r="I123" i="19"/>
  <c r="C37" i="19"/>
  <c r="I37" i="19" s="1"/>
  <c r="I38" i="19"/>
  <c r="I68" i="19"/>
  <c r="Q25" i="19"/>
  <c r="K147" i="19"/>
  <c r="Q147" i="19" s="1"/>
  <c r="Q139" i="19"/>
  <c r="Y98" i="19"/>
  <c r="S79" i="19"/>
  <c r="Y79" i="19" s="1"/>
  <c r="Y80" i="19"/>
  <c r="S133" i="19"/>
  <c r="Y133" i="19" s="1"/>
  <c r="Y125" i="19"/>
  <c r="Y118" i="19"/>
  <c r="S21" i="19"/>
  <c r="Y21" i="19" s="1"/>
  <c r="Y13" i="19"/>
  <c r="S23" i="19"/>
  <c r="Y23" i="19" s="1"/>
  <c r="Y24" i="19"/>
  <c r="Y32" i="19"/>
  <c r="Y43" i="19"/>
  <c r="Y54" i="19"/>
  <c r="Y62" i="19"/>
  <c r="Y73" i="19"/>
  <c r="Y116" i="19"/>
  <c r="Y99" i="19"/>
  <c r="Y141" i="19"/>
  <c r="Y152" i="19"/>
  <c r="Y160" i="19"/>
  <c r="I11" i="19"/>
  <c r="I113" i="19"/>
  <c r="I102" i="19"/>
  <c r="I126" i="19"/>
  <c r="C23" i="19"/>
  <c r="I23" i="19" s="1"/>
  <c r="I24" i="19"/>
  <c r="I32" i="19"/>
  <c r="I43" i="19"/>
  <c r="I54" i="19"/>
  <c r="I62" i="19"/>
  <c r="I73" i="19"/>
  <c r="I112" i="19"/>
  <c r="I128" i="19"/>
  <c r="C147" i="19"/>
  <c r="I147" i="19" s="1"/>
  <c r="I139" i="19"/>
  <c r="C149" i="19"/>
  <c r="I149" i="19" s="1"/>
  <c r="I150" i="19"/>
  <c r="I158" i="19"/>
  <c r="Q101" i="19"/>
  <c r="Q112" i="19"/>
  <c r="Q81" i="19"/>
  <c r="Q123" i="19"/>
  <c r="Q19" i="19"/>
  <c r="Q30" i="19"/>
  <c r="K49" i="19"/>
  <c r="Q49" i="19" s="1"/>
  <c r="Q41" i="19"/>
  <c r="K51" i="19"/>
  <c r="Q51" i="19" s="1"/>
  <c r="Q52" i="19"/>
  <c r="Q60" i="19"/>
  <c r="Q71" i="19"/>
  <c r="Q109" i="19"/>
  <c r="Q95" i="19"/>
  <c r="K135" i="19"/>
  <c r="Q135" i="19" s="1"/>
  <c r="Q136" i="19"/>
  <c r="Q144" i="19"/>
  <c r="Q155" i="19"/>
  <c r="S9" i="19"/>
  <c r="Y9" i="19" s="1"/>
  <c r="Y10" i="19"/>
  <c r="Y57" i="19"/>
  <c r="I86" i="19"/>
  <c r="I82" i="19"/>
  <c r="K63" i="19"/>
  <c r="Q63" i="19" s="1"/>
  <c r="Q55" i="19"/>
  <c r="Q158" i="19"/>
  <c r="Y11" i="19"/>
  <c r="Y88" i="19"/>
  <c r="Y87" i="19"/>
  <c r="Y127" i="19"/>
  <c r="Y14" i="19"/>
  <c r="Y25" i="19"/>
  <c r="Y33" i="19"/>
  <c r="Y44" i="19"/>
  <c r="S63" i="19"/>
  <c r="Y63" i="19" s="1"/>
  <c r="Y55" i="19"/>
  <c r="S65" i="19"/>
  <c r="Y65" i="19" s="1"/>
  <c r="Y66" i="19"/>
  <c r="Y74" i="19"/>
  <c r="Y129" i="19"/>
  <c r="Y123" i="19"/>
  <c r="Y142" i="19"/>
  <c r="S161" i="19"/>
  <c r="Y161" i="19" s="1"/>
  <c r="Y153" i="19"/>
  <c r="I87" i="19"/>
  <c r="I115" i="19"/>
  <c r="I124" i="19"/>
  <c r="I14" i="19"/>
  <c r="I25" i="19"/>
  <c r="I33" i="19"/>
  <c r="I44" i="19"/>
  <c r="C63" i="19"/>
  <c r="I63" i="19" s="1"/>
  <c r="I55" i="19"/>
  <c r="C65" i="19"/>
  <c r="I65" i="19" s="1"/>
  <c r="I66" i="19"/>
  <c r="I74" i="19"/>
  <c r="I114" i="19"/>
  <c r="C79" i="19"/>
  <c r="I79" i="19" s="1"/>
  <c r="I80" i="19"/>
  <c r="I140" i="19"/>
  <c r="I151" i="19"/>
  <c r="I159" i="19"/>
  <c r="Q11" i="19"/>
  <c r="Q114" i="19"/>
  <c r="Q89" i="19"/>
  <c r="Q131" i="19"/>
  <c r="Q20" i="19"/>
  <c r="Q31" i="19"/>
  <c r="Q42" i="19"/>
  <c r="Q53" i="19"/>
  <c r="Q61" i="19"/>
  <c r="Q72" i="19"/>
  <c r="K119" i="19"/>
  <c r="Q119" i="19" s="1"/>
  <c r="Q111" i="19"/>
  <c r="Q103" i="19"/>
  <c r="Q137" i="19"/>
  <c r="Q145" i="19"/>
  <c r="Q156" i="19"/>
  <c r="S35" i="19"/>
  <c r="Y35" i="19" s="1"/>
  <c r="Y27" i="19"/>
  <c r="S135" i="19"/>
  <c r="Y135" i="19" s="1"/>
  <c r="Y136" i="19"/>
  <c r="I84" i="19"/>
  <c r="I57" i="19"/>
  <c r="Q118" i="19"/>
  <c r="Q33" i="19"/>
  <c r="Q115" i="19"/>
  <c r="Y89" i="19"/>
  <c r="S105" i="19"/>
  <c r="Y105" i="19" s="1"/>
  <c r="Y97" i="19"/>
  <c r="Y96" i="19"/>
  <c r="Y75" i="19"/>
  <c r="Y15" i="19"/>
  <c r="Y26" i="19"/>
  <c r="Y34" i="19"/>
  <c r="Y45" i="19"/>
  <c r="Y56" i="19"/>
  <c r="Y67" i="19"/>
  <c r="Y84" i="19"/>
  <c r="S91" i="19"/>
  <c r="Y91" i="19" s="1"/>
  <c r="Y83" i="19"/>
  <c r="Y131" i="19"/>
  <c r="Y143" i="19"/>
  <c r="Y154" i="19"/>
  <c r="C21" i="19"/>
  <c r="I21" i="19" s="1"/>
  <c r="I13" i="19"/>
  <c r="C9" i="19"/>
  <c r="I9" i="19" s="1"/>
  <c r="I10" i="19"/>
  <c r="I117" i="19"/>
  <c r="I132" i="19"/>
  <c r="I15" i="19"/>
  <c r="I26" i="19"/>
  <c r="I34" i="19"/>
  <c r="I45" i="19"/>
  <c r="I56" i="19"/>
  <c r="I67" i="19"/>
  <c r="I75" i="19"/>
  <c r="I116" i="19"/>
  <c r="I88" i="19"/>
  <c r="I141" i="19"/>
  <c r="I152" i="19"/>
  <c r="I160" i="19"/>
  <c r="Q84" i="19"/>
  <c r="Q116" i="19"/>
  <c r="Q98" i="19"/>
  <c r="K21" i="19"/>
  <c r="Q21" i="19" s="1"/>
  <c r="Q13" i="19"/>
  <c r="K23" i="19"/>
  <c r="Q23" i="19" s="1"/>
  <c r="Q24" i="19"/>
  <c r="Q32" i="19"/>
  <c r="Q43" i="19"/>
  <c r="Q54" i="19"/>
  <c r="Q62" i="19"/>
  <c r="Q73" i="19"/>
  <c r="Q113" i="19"/>
  <c r="K133" i="19"/>
  <c r="Q133" i="19" s="1"/>
  <c r="Q125" i="19"/>
  <c r="Q138" i="19"/>
  <c r="Q146" i="19"/>
  <c r="Q157" i="19"/>
</calcChain>
</file>

<file path=xl/sharedStrings.xml><?xml version="1.0" encoding="utf-8"?>
<sst xmlns="http://schemas.openxmlformats.org/spreadsheetml/2006/main" count="5954" uniqueCount="325">
  <si>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</si>
  <si>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</si>
  <si>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</si>
  <si>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</si>
  <si>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</si>
  <si>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</si>
  <si>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</si>
  <si>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</si>
  <si>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</si>
  <si>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</si>
  <si>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</si>
  <si>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</si>
  <si>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</si>
  <si>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</si>
  <si>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</si>
  <si>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</si>
  <si>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</si>
  <si>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</si>
  <si>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</si>
  <si>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</si>
  <si>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</si>
  <si>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</si>
  <si>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</si>
  <si>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</si>
  <si>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</si>
  <si>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</si>
  <si>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</si>
  <si>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</si>
  <si>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</si>
  <si>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</si>
  <si>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</si>
  <si>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</si>
  <si>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</si>
  <si>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</si>
  <si>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</si>
  <si>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</si>
  <si>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</si>
  <si>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</si>
  <si>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</si>
  <si>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</si>
  <si>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</si>
  <si>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</si>
  <si>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</si>
  <si>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</si>
  <si>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</si>
  <si>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</si>
  <si>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</si>
  <si>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</si>
  <si>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</si>
  <si>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</si>
  <si>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</si>
  <si>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</si>
  <si>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</si>
  <si>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</si>
  <si>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</si>
  <si>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</si>
  <si>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</si>
  <si>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</si>
  <si>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</si>
  <si>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</si>
  <si>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</si>
  <si>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</si>
  <si>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</si>
  <si>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</si>
  <si>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</si>
  <si>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</si>
  <si>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</si>
  <si>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</si>
  <si>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</si>
  <si>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</si>
  <si>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</si>
  <si>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</si>
  <si>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</si>
  <si>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</si>
  <si>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</si>
  <si>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</si>
  <si>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</si>
  <si>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</si>
  <si>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</si>
  <si>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</si>
  <si>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</si>
  <si>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</si>
  <si>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</si>
  <si>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</si>
  <si>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</si>
  <si>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</si>
  <si>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</si>
  <si>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</si>
  <si>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</si>
  <si>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</si>
  <si>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</si>
  <si>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</si>
  <si>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</si>
  <si>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</si>
  <si>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</si>
  <si>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</si>
  <si>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</si>
  <si>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</si>
  <si>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</si>
  <si>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</si>
  <si>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</si>
  <si>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</si>
  <si>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</si>
  <si>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</si>
  <si>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</si>
  <si>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</si>
  <si>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</si>
  <si>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</si>
  <si>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</si>
  <si>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</si>
  <si>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</si>
  <si>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</si>
  <si>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</si>
  <si>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</si>
  <si>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</si>
  <si>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</si>
  <si>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</si>
  <si>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</si>
  <si>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</si>
  <si>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</si>
  <si>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</si>
  <si>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</si>
  <si>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</si>
  <si>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</si>
  <si>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</si>
  <si>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</si>
  <si>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</si>
  <si>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</si>
  <si>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</si>
  <si>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</si>
  <si>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</si>
  <si>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</si>
  <si>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</si>
  <si>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</si>
  <si>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</si>
  <si>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</si>
  <si>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</si>
  <si>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</si>
  <si>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</si>
  <si>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</si>
  <si>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</si>
  <si>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</si>
  <si>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</si>
  <si>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</si>
  <si>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</si>
  <si>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</si>
  <si>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</si>
  <si>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</si>
  <si>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</si>
  <si>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</si>
  <si>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</si>
  <si>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</si>
  <si>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</si>
  <si>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</si>
  <si>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</si>
  <si>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</si>
  <si>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</si>
  <si>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</si>
  <si>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</si>
  <si>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</si>
  <si>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</si>
  <si>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</si>
  <si>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</si>
  <si>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</si>
  <si>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</si>
  <si>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</si>
  <si>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</si>
  <si>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</si>
  <si>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</si>
  <si>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</si>
  <si>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</si>
  <si>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</si>
  <si>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</si>
  <si>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</si>
  <si>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</si>
  <si>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</si>
  <si>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</si>
  <si>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</si>
  <si>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</si>
  <si>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</si>
  <si>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</si>
  <si>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</si>
  <si>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</si>
  <si>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</si>
  <si>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</si>
  <si>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</si>
  <si>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</si>
  <si>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</si>
  <si>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</si>
  <si>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</si>
  <si>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</si>
  <si>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</si>
  <si>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</si>
  <si>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</si>
  <si>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</si>
  <si>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</si>
  <si>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</si>
  <si>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</si>
  <si>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</si>
  <si>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</si>
  <si>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</si>
  <si>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</si>
  <si>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</si>
  <si>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</si>
  <si>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</si>
  <si>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</si>
  <si>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</si>
  <si>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</si>
  <si>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</si>
  <si>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septiembre 2024</t>
  </si>
  <si>
    <t>Resumen indicadores Puerto de la Cruz</t>
  </si>
  <si>
    <t>Evolución mensual de viajeros entrados en Puerto de la Cruz según lugar de residencia</t>
  </si>
  <si>
    <t>Evolución mensual de viajeros entrados en Puerto de la Cruz según categoría del establecimiento</t>
  </si>
  <si>
    <t>Evolución anual de viajeros entrados en Puerto de la Cruz según categoría del establecimiento</t>
  </si>
  <si>
    <t>Evolución mensual de pernoctaciones en Puerto de la Cruz según lugar de residencia</t>
  </si>
  <si>
    <t>Evolución mensual de pernoctaciones en Puerto de la Cruz según categoría del establecimiento</t>
  </si>
  <si>
    <t>Evolución mensual de estancia media en Puerto de la Cruz según lugar de residencia</t>
  </si>
  <si>
    <t>Evolución mensual de estancia media en Puerto de la Cruz según categoría del establecimiento</t>
  </si>
  <si>
    <t>Evolución mensual de tasa de ocupación en Puerto de la Cruz según categoría del establecimiento</t>
  </si>
  <si>
    <t>Viajeros españoles entrados en los hoteles y apartamentos de Puerto de la Cruz según lugar de residencia - acumulado</t>
  </si>
  <si>
    <t>Viajeros españoles entrados en los hoteles y apartamentos de Puerto de la Cruz por tipología y categoría de alojamiento - acumulado</t>
  </si>
  <si>
    <t>Viajeros peninsulares entrados en los hoteles y apartamentos de Puerto de la Cruz por tipología y categoría de alojamiento - acumulado</t>
  </si>
  <si>
    <t>Viajeros canarios entrados en los hoteles y apartamentos de Puerto de la Cruz por tipología y categoría de alojamiento - acumulado</t>
  </si>
  <si>
    <t>Resumen de indicadores turísticos de Tenerife-Puerto de la Cruz</t>
  </si>
  <si>
    <t>septiembre 2019</t>
  </si>
  <si>
    <t>septiembre 2021</t>
  </si>
  <si>
    <t>septiembre 2022</t>
  </si>
  <si>
    <t>septiembre 2023</t>
  </si>
  <si>
    <t>septiembre 2024</t>
  </si>
  <si>
    <t>acumulado a septiembre 2019</t>
  </si>
  <si>
    <t>acumulado a septiembre 2021</t>
  </si>
  <si>
    <t>acumulado a septiembre 2022</t>
  </si>
  <si>
    <t>acumulado a septiembre 2023</t>
  </si>
  <si>
    <t>acumulado a septiembre 2024</t>
  </si>
  <si>
    <t>septiembre 2020</t>
  </si>
  <si>
    <t>Viajeros  entrados en los establecimientos alojativos de Puerto de la Cruz 
(hotel + apartamento)</t>
  </si>
  <si>
    <t>-</t>
  </si>
  <si>
    <t>Viajeros españoles entrados en los establecimientos alojativos de Puerto de la Cruz 
(hotel + apartamento)</t>
  </si>
  <si>
    <t>Viajeros peninsulares entrados en los establecimientos alojativos de Puerto de la Cruz 
(hotel + apartamento)</t>
  </si>
  <si>
    <t>Viajeros canarios entrados en los establecimientos alojativos de Puerto de la Cruz 
(hotel + apartamento)</t>
  </si>
  <si>
    <t>Viajeros extranjeros entrados en los establecimientos alojativos de Puerto de la Cruz 
(hotel + apartamento)</t>
  </si>
  <si>
    <t>Viajeros británicos entrados en los establecimientos alojativos de Puerto de la Cruz 
(hotel + apartamento)</t>
  </si>
  <si>
    <t>Viajeros alemanes entrados en los establecimientos alojativos de Puerto de la Cruz 
(hotel + apartamento)</t>
  </si>
  <si>
    <t>Viajeros franceses entrados en los establecimientos alojativos de Puerto de la Cruz 
(hotel + apartamento)</t>
  </si>
  <si>
    <t>Viajeros belgas entrados en los establecimientos alojativos de Puerto de la Cruz 
(hotel + apartamento)</t>
  </si>
  <si>
    <t>Viajeros holandeses entrados en los establecimientos alojativos de Puerto de la Cruz 
(hotel + apartamento)</t>
  </si>
  <si>
    <t>Viajeros daneses entrados en los establecimientos alojativos de Puerto de la Cruz 
(hotel + apartamento)</t>
  </si>
  <si>
    <t>Viajeros suecos entrados en los establecimientos alojativos de Puerto de la Cruz 
(hotel + apartamento)</t>
  </si>
  <si>
    <t>var 21/20</t>
  </si>
  <si>
    <t>var 23/22</t>
  </si>
  <si>
    <t>Viajeros entrados en los establecimientos alojativos de Puerto de la Cruz 
(hotel + apartamento)</t>
  </si>
  <si>
    <t>Viajeros entrados en los hoteles de Puerto de la Cruz</t>
  </si>
  <si>
    <t>Viajeros entrados en los hoteles de 4, 5 estrellas Puerto de la Cruz</t>
  </si>
  <si>
    <t>Viajeros entrados en los hoteles de 1, 2, 3 estrellas Puerto de la Cruz</t>
  </si>
  <si>
    <t>Viajeros entrados en los apartamentos de Puerto de la Cruz</t>
  </si>
  <si>
    <t>Evolución de viajeros entrados en los establecimientos alojativos de Puerto de la Cruz 
(hotel + apartamento)</t>
  </si>
  <si>
    <t>Evolución de viajeros entrados en los hoteles de Puerto de la Cruz</t>
  </si>
  <si>
    <t>Evolución de viajeros entrados en los hoteles de 4, 5 estrellas de Puerto de la Cruz</t>
  </si>
  <si>
    <t>Evolución de viajeros entrados en los apartamentos de Puerto de la Cruz</t>
  </si>
  <si>
    <t>acumulado a septiembre 2020</t>
  </si>
  <si>
    <t>Viajeros entrados en los establecimientos alojativos de Puerto de la Cruz según lugar de residencia (hotel + apartamento)</t>
  </si>
  <si>
    <t>acumulado septiembre 2018</t>
  </si>
  <si>
    <t>acumulado septiembre 2019</t>
  </si>
  <si>
    <t>acumulado septiembre 2020</t>
  </si>
  <si>
    <t>acumulado septiembre 2022</t>
  </si>
  <si>
    <t>acumulado septiembre 2023</t>
  </si>
  <si>
    <t>acumulado septiembre 2024</t>
  </si>
  <si>
    <t>Viajeros entrados en los hoteles de Puerto de la Cruz según lugar de residencia (hotel + apartamento)</t>
  </si>
  <si>
    <t>Viajeros entrados en los apartamentos de Puerto de la Cruz según lugar de residencia (hotel + apartamento)</t>
  </si>
  <si>
    <t>acumulado septiembre 2021</t>
  </si>
  <si>
    <t>Viajeros alojados en los establecimientos alojativos de Puerto de la Cruz según lugar de residencia (hotel + apartamento)</t>
  </si>
  <si>
    <t>Pernoctaciones realizadas por los turistas en los establecimientos alojativos de Puerto de la Cruz (hotel + apartamento)</t>
  </si>
  <si>
    <t>Pernoctaciones realizadas por los turistas españoles en los establecimientos alojativos de Puerto de la Cruz (hotel + apartamento)</t>
  </si>
  <si>
    <t>var 24/23</t>
  </si>
  <si>
    <t>var 24/19</t>
  </si>
  <si>
    <t>Pernoctaciones realizadas por los procedentes de Península en los establecimientos alojativos de Puerto de la Cruz (hotel + apartamento)</t>
  </si>
  <si>
    <t>Pernoctaciones realizadas por los procedentes de Canarias en los establecimientos alojativos de Puerto de la Cruz (hotel + apartamento)</t>
  </si>
  <si>
    <t>Pernoctaciones realizadas por los procedentes de Total residentes en el extranjero en los establecimientos alojativos de Puerto de la Cruz (hotel + apartamento)</t>
  </si>
  <si>
    <t>Pernoctaciones realizadas por los procedentes de Reino Unido en los establecimientos alojativos de Puerto de la Cruz (hotel + apartamento)</t>
  </si>
  <si>
    <t>Pernoctaciones realizadas por los procedentes de Alemania en los establecimientos alojativos de Puerto de la Cruz (hotel + apartamento)</t>
  </si>
  <si>
    <t>Pernoctaciones realizadas por los procedentes de Francia en los establecimientos alojativos de Puerto de la Cruz (hotel + apartamento)</t>
  </si>
  <si>
    <t>Pernoctaciones realizadas por los procedentes de Bélgica en los establecimientos alojativos de Puerto de la Cruz (hotel + apartamento)</t>
  </si>
  <si>
    <t>Pernoctaciones realizadas por los procedentes de Países Bajos en los establecimientos alojativos de Puerto de la Cruz (hotel + apartamento)</t>
  </si>
  <si>
    <t>Pernoctaciones realizadas por los procedentes de Dinamarca en los establecimientos alojativos de Puerto de la Cruz (hotel + apartamento)</t>
  </si>
  <si>
    <t>Pernoctaciones realizadas por los procedentes de Suecia en los establecimientos alojativos de Puerto de la Cruz (hotel + apartamento)</t>
  </si>
  <si>
    <t>2020</t>
  </si>
  <si>
    <t>2021</t>
  </si>
  <si>
    <t>2022</t>
  </si>
  <si>
    <t>Pernoctaciones realizadas por los turistas en los hoteles de Puerto de la Cruz</t>
  </si>
  <si>
    <t>Pernoctaciones realizadas por los turistas en los hoteles de 4 y 5 estrellas de Puerto de la Cruz</t>
  </si>
  <si>
    <t>Pernoctaciones realizadas por los turistas en los hoteles de 1, 2, 3 estrellas de Puerto de la Cruz</t>
  </si>
  <si>
    <t>Pernoctaciones realizadas por los turistas en los apartamentos de Puerto de la Cruz</t>
  </si>
  <si>
    <t>septiembre 2018</t>
  </si>
  <si>
    <t>Estancia Media en los establecimientos alojativos de Puerto de la Cruz
(hotel + apartamento)</t>
  </si>
  <si>
    <t>Estancia media de los viajeros españoles entrados en los establecimientos alojativos de Puerto de la Cruz (hotel + apartamento)</t>
  </si>
  <si>
    <t>Estancia media de los viajeros peninsulares entrados en los establecimientos alojativos de Puerto de la Cruz (hotel + apartamento)</t>
  </si>
  <si>
    <t>Estancia media de los viajeros canarios entrados en los establecimientos alojativos de Puerto de la Cruz (hotel + apartamento)</t>
  </si>
  <si>
    <t>Estancia media de los viajeros extranjeros entrados en los establecimientos alojativos de Puerto de la Cruz (hotel + apartamento)</t>
  </si>
  <si>
    <t>Estancia media de los viajeros británicos entrados en los establecimientos alojativos de Puerto de la Cruz (hotel + apartamento)</t>
  </si>
  <si>
    <t>Estancia media de los viajeros alemanes entrados en los establecimientos alojativos de Puerto de la Cruz (hotel + apartamento)</t>
  </si>
  <si>
    <t>Estancia media de los viajeros franceses entrados en los establecimientos alojativos de Puerto de la Cruz (hotel + apartamento)</t>
  </si>
  <si>
    <t>Estancia media de los viajeros belgas entrados en los establecimientos alojativos de Puerto de la Cruz (hotel + apartamento)</t>
  </si>
  <si>
    <t>Estancia media de los viajeros holandeses entrados en los establecimientos alojativos de Puerto de la Cruz (hotel + apartamento)</t>
  </si>
  <si>
    <t>Estancia media de los viajeros daneses entrados en los establecimientos alojativos de Puerto de la Cruz (hotel + apartamento)</t>
  </si>
  <si>
    <t>Estancia media de los viajeros suecos entrados en los establecimientos alojativos de Puerto de la Cruz (hotel + apartamento)</t>
  </si>
  <si>
    <t>Estancia Media en los hoteles de Puerto de la Cruz</t>
  </si>
  <si>
    <t>Estancia Media en los hoteles de 4, 5 estrellas de Puerto de la Cruz</t>
  </si>
  <si>
    <t>Estancia Media en los hoteles de 1, 2, 3 Estrellas de Puerto de la Cruz</t>
  </si>
  <si>
    <t>Estancia Media en los apartamentos de Puerto de la Cruz</t>
  </si>
  <si>
    <t>Tasa de ocupación por plaza en los establecimientos alojativos de Puerto de la Cruz
(hotel + apartamento)</t>
  </si>
  <si>
    <t>Tasa de ocupación por plaza en los hoteles de Puerto de la Cruz</t>
  </si>
  <si>
    <t>Tasa de ocupación por plaza en los hoteles de 4, 5 Estrellas de Puerto de la Cruz</t>
  </si>
  <si>
    <t>Tasa de ocupación por plaza en los hoteles de 1, 2, 3 Estrellas de Puerto de la Cruz</t>
  </si>
  <si>
    <t>Tasa de ocupación por plaza en los apartamentos de Puerto de la Cruz</t>
  </si>
  <si>
    <t>Distribución de viajeros españoles entrados en hoteles y apartamentos de Puerto de la Cruz  por lugar de residencia</t>
  </si>
  <si>
    <t>Viajeros españoles entrados en los hoteles y apartamentos de Puerto de la Cruz según lugar de residencia</t>
  </si>
  <si>
    <t>Viajeros españoles entrados en los hoteles y apartamentos de Puerto de la Cruz por tipología y categoría de alojamiento</t>
  </si>
  <si>
    <t>Viajeros peninsulares entrados en los hoteles y apartamentos de Puerto de la Cruz por tipología y categoría de alojamiento</t>
  </si>
  <si>
    <t>Viajeros canarios entrados en los hoteles y apartamentos de Puerto de la Cruz por tipología y categoría de alojamiento</t>
  </si>
  <si>
    <t>Evolución de viajeros españoles entrados en los establecimientos alojativos de Puerto de la Cruz
(hotel + apartamento)</t>
  </si>
  <si>
    <t>Evolución de viajeros peninsulares entrados en los establecimientos alojativos de Puerto de la Cruz
(hotel + apartamento)</t>
  </si>
  <si>
    <t>Evolución de viajeros canarios entrados en los establecimientos alojativos de Puerto de la Cruz
(hotel + apartamento)</t>
  </si>
  <si>
    <t>nd</t>
  </si>
  <si>
    <t>dif 24/23</t>
  </si>
  <si>
    <t>dif 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</si>
</sst>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ABE33F63-5E59-4164-882B-74D915E8302F}"/>
    <cellStyle name="Normal 2 6" xfId="3" xr:uid="{68D15617-D6D6-41FE-A2D1-C52C142B8082}"/>
    <cellStyle name="Porcentaje" xfId="1" builtinId="5"/>
  </cellStyles>
  <dxfs count="0"/>
  <tableStyles count="1" defaultTableStyle="TableStyleMedium2" defaultPivotStyle="PivotStyleLight16">
    <tableStyle name="Invisible" pivot="0" table="0" count="0" xr9:uid="{037E18BD-C46E-4C49-AD2C-348EB32F4D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2-4E24-A854-8CC79AEB86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2-4E24-A854-8CC79AEB86B4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72-4E24-A854-8CC79AEB86B4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2-4E24-A854-8CC79AEB86B4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2-4E24-A854-8CC79AEB86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72-4E24-A854-8CC79AEB86B4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72-4E24-A854-8CC79AEB86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72-4E24-A854-8CC79AEB86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12">
                  <c:v>691297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72-4E24-A854-8CC79AEB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72-4E24-A854-8CC79AEB86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2-4E24-A854-8CC79AEB86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2-4E24-A854-8CC79AEB86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72-4E24-A854-8CC79AEB86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72-4E24-A854-8CC79AEB86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72-4E24-A854-8CC79AEB86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72-4E24-A854-8CC79AEB86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72-4E24-A854-8CC79AEB86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72-4E24-A854-8CC79AEB86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72-4E24-A854-8CC79AEB86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72-4E24-A854-8CC79AEB86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72-4E24-A854-8CC79AEB86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72-4E24-A854-8CC79AEB86B4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5">
                  <c:v>0.16888596097779773</c:v>
                </c:pt>
                <c:pt idx="6">
                  <c:v>0.21102249956291952</c:v>
                </c:pt>
                <c:pt idx="7">
                  <c:v>0.21657739396589415</c:v>
                </c:pt>
                <c:pt idx="8">
                  <c:v>7.9790121223086707E-2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0.15537939829090686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72-4E24-A854-8CC79AEB86B4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5">
                  <c:v>0.17580790705543969</c:v>
                </c:pt>
                <c:pt idx="6">
                  <c:v>0.2415447614057824</c:v>
                </c:pt>
                <c:pt idx="7">
                  <c:v>0.17036043852038807</c:v>
                </c:pt>
                <c:pt idx="8">
                  <c:v>0.12321746557989366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0.15989234917391082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72-4E24-A854-8CC79AEB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B-46D7-9663-1877DAF3F9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15001</c:v>
                </c:pt>
                <c:pt idx="1">
                  <c:v>15850</c:v>
                </c:pt>
                <c:pt idx="2">
                  <c:v>23828</c:v>
                </c:pt>
                <c:pt idx="3">
                  <c:v>32525</c:v>
                </c:pt>
                <c:pt idx="4">
                  <c:v>38671</c:v>
                </c:pt>
                <c:pt idx="5">
                  <c:v>41845</c:v>
                </c:pt>
                <c:pt idx="6">
                  <c:v>38654</c:v>
                </c:pt>
                <c:pt idx="7">
                  <c:v>41294</c:v>
                </c:pt>
                <c:pt idx="8">
                  <c:v>32388</c:v>
                </c:pt>
                <c:pt idx="9">
                  <c:v>28745</c:v>
                </c:pt>
                <c:pt idx="10">
                  <c:v>24381</c:v>
                </c:pt>
                <c:pt idx="11">
                  <c:v>23101</c:v>
                </c:pt>
                <c:pt idx="12">
                  <c:v>356283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B-46D7-9663-1877DAF3F979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B-46D7-9663-1877DAF3F979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12392</c:v>
                </c:pt>
                <c:pt idx="1">
                  <c:v>19887</c:v>
                </c:pt>
                <c:pt idx="2">
                  <c:v>21912</c:v>
                </c:pt>
                <c:pt idx="3">
                  <c:v>29771</c:v>
                </c:pt>
                <c:pt idx="4">
                  <c:v>31151</c:v>
                </c:pt>
                <c:pt idx="5">
                  <c:v>38004</c:v>
                </c:pt>
                <c:pt idx="6">
                  <c:v>43951</c:v>
                </c:pt>
                <c:pt idx="7">
                  <c:v>37614</c:v>
                </c:pt>
                <c:pt idx="8">
                  <c:v>32660</c:v>
                </c:pt>
                <c:pt idx="9">
                  <c:v>30437</c:v>
                </c:pt>
                <c:pt idx="10">
                  <c:v>21959</c:v>
                </c:pt>
                <c:pt idx="11">
                  <c:v>22605</c:v>
                </c:pt>
                <c:pt idx="12">
                  <c:v>342343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B-46D7-9663-1877DAF3F979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B-46D7-9663-1877DAF3F9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18745</c:v>
                </c:pt>
                <c:pt idx="1">
                  <c:v>18181</c:v>
                </c:pt>
                <c:pt idx="2">
                  <c:v>25120</c:v>
                </c:pt>
                <c:pt idx="3">
                  <c:v>30357</c:v>
                </c:pt>
                <c:pt idx="4">
                  <c:v>31312</c:v>
                </c:pt>
                <c:pt idx="5">
                  <c:v>41665</c:v>
                </c:pt>
                <c:pt idx="6">
                  <c:v>40381</c:v>
                </c:pt>
                <c:pt idx="7">
                  <c:v>37101</c:v>
                </c:pt>
                <c:pt idx="8">
                  <c:v>34430</c:v>
                </c:pt>
                <c:pt idx="9">
                  <c:v>27145</c:v>
                </c:pt>
                <c:pt idx="10">
                  <c:v>18241</c:v>
                </c:pt>
                <c:pt idx="11">
                  <c:v>19245</c:v>
                </c:pt>
                <c:pt idx="12">
                  <c:v>341923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B-46D7-9663-1877DAF3F979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DB-46D7-9663-1877DAF3F9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2DB-46D7-9663-1877DAF3F9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17189</c:v>
                </c:pt>
                <c:pt idx="1">
                  <c:v>18681</c:v>
                </c:pt>
                <c:pt idx="2">
                  <c:v>25095</c:v>
                </c:pt>
                <c:pt idx="3">
                  <c:v>29692</c:v>
                </c:pt>
                <c:pt idx="4">
                  <c:v>41525</c:v>
                </c:pt>
                <c:pt idx="5">
                  <c:v>44993</c:v>
                </c:pt>
                <c:pt idx="6">
                  <c:v>46418</c:v>
                </c:pt>
                <c:pt idx="7">
                  <c:v>47635</c:v>
                </c:pt>
                <c:pt idx="8">
                  <c:v>34597</c:v>
                </c:pt>
                <c:pt idx="12">
                  <c:v>305825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DB-46D7-9663-1877DAF3F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DB-46D7-9663-1877DAF3F9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DB-46D7-9663-1877DAF3F9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DB-46D7-9663-1877DAF3F9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B-46D7-9663-1877DAF3F9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DB-46D7-9663-1877DAF3F9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DB-46D7-9663-1877DAF3F9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DB-46D7-9663-1877DAF3F9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DB-46D7-9663-1877DAF3F9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DB-46D7-9663-1877DAF3F9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DB-46D7-9663-1877DAF3F9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DB-46D7-9663-1877DAF3F9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DB-46D7-9663-1877DAF3F9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DB-46D7-9663-1877DAF3F979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-8.3008802347292576E-2</c:v>
                </c:pt>
                <c:pt idx="1">
                  <c:v>2.7501237555690006E-2</c:v>
                </c:pt>
                <c:pt idx="2">
                  <c:v>-9.9522292993625694E-4</c:v>
                </c:pt>
                <c:pt idx="3">
                  <c:v>-2.1905985439931497E-2</c:v>
                </c:pt>
                <c:pt idx="4">
                  <c:v>0.32616888094021457</c:v>
                </c:pt>
                <c:pt idx="5">
                  <c:v>7.987519500780027E-2</c:v>
                </c:pt>
                <c:pt idx="6">
                  <c:v>0.14950100294693058</c:v>
                </c:pt>
                <c:pt idx="7">
                  <c:v>0.28392765693647082</c:v>
                </c:pt>
                <c:pt idx="8">
                  <c:v>4.8504211443507472E-3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0.10289874933283327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DB-46D7-9663-1877DAF3F979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0.14585694287047524</c:v>
                </c:pt>
                <c:pt idx="1">
                  <c:v>0.17861198738170336</c:v>
                </c:pt>
                <c:pt idx="2">
                  <c:v>5.3172737955346605E-2</c:v>
                </c:pt>
                <c:pt idx="3">
                  <c:v>-8.7102229054573432E-2</c:v>
                </c:pt>
                <c:pt idx="4">
                  <c:v>7.3802073905510523E-2</c:v>
                </c:pt>
                <c:pt idx="5">
                  <c:v>7.5230015533516603E-2</c:v>
                </c:pt>
                <c:pt idx="6">
                  <c:v>0.20085890205412116</c:v>
                </c:pt>
                <c:pt idx="7">
                  <c:v>0.15355741754250007</c:v>
                </c:pt>
                <c:pt idx="8">
                  <c:v>6.8204273187600251E-2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9.2013740109121001E-2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2DB-46D7-9663-1877DAF3F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1-423C-A21B-9C58CAC9DF2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12483</c:v>
                </c:pt>
                <c:pt idx="1">
                  <c:v>13158</c:v>
                </c:pt>
                <c:pt idx="2">
                  <c:v>19921</c:v>
                </c:pt>
                <c:pt idx="3">
                  <c:v>26666</c:v>
                </c:pt>
                <c:pt idx="4">
                  <c:v>30645</c:v>
                </c:pt>
                <c:pt idx="5">
                  <c:v>33765</c:v>
                </c:pt>
                <c:pt idx="6">
                  <c:v>29343</c:v>
                </c:pt>
                <c:pt idx="7">
                  <c:v>32585</c:v>
                </c:pt>
                <c:pt idx="8">
                  <c:v>25304</c:v>
                </c:pt>
                <c:pt idx="9">
                  <c:v>22270</c:v>
                </c:pt>
                <c:pt idx="10">
                  <c:v>19221</c:v>
                </c:pt>
                <c:pt idx="11">
                  <c:v>18858</c:v>
                </c:pt>
                <c:pt idx="12">
                  <c:v>284219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1-423C-A21B-9C58CAC9DF2E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B1-423C-A21B-9C58CAC9DF2E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9244</c:v>
                </c:pt>
                <c:pt idx="1">
                  <c:v>13995</c:v>
                </c:pt>
                <c:pt idx="2">
                  <c:v>16558</c:v>
                </c:pt>
                <c:pt idx="3">
                  <c:v>19780</c:v>
                </c:pt>
                <c:pt idx="4">
                  <c:v>22561</c:v>
                </c:pt>
                <c:pt idx="5">
                  <c:v>29162</c:v>
                </c:pt>
                <c:pt idx="6">
                  <c:v>27917</c:v>
                </c:pt>
                <c:pt idx="7">
                  <c:v>27261</c:v>
                </c:pt>
                <c:pt idx="8">
                  <c:v>24649</c:v>
                </c:pt>
                <c:pt idx="9">
                  <c:v>19972</c:v>
                </c:pt>
                <c:pt idx="10">
                  <c:v>16997</c:v>
                </c:pt>
                <c:pt idx="11">
                  <c:v>16856</c:v>
                </c:pt>
                <c:pt idx="12">
                  <c:v>244952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B1-423C-A21B-9C58CAC9DF2E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B1-423C-A21B-9C58CAC9DF2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15131</c:v>
                </c:pt>
                <c:pt idx="1">
                  <c:v>15141</c:v>
                </c:pt>
                <c:pt idx="2">
                  <c:v>19982</c:v>
                </c:pt>
                <c:pt idx="3">
                  <c:v>21271</c:v>
                </c:pt>
                <c:pt idx="4">
                  <c:v>22383</c:v>
                </c:pt>
                <c:pt idx="5">
                  <c:v>28739</c:v>
                </c:pt>
                <c:pt idx="6">
                  <c:v>27261</c:v>
                </c:pt>
                <c:pt idx="7">
                  <c:v>28059</c:v>
                </c:pt>
                <c:pt idx="8">
                  <c:v>23246</c:v>
                </c:pt>
                <c:pt idx="9">
                  <c:v>20489</c:v>
                </c:pt>
                <c:pt idx="10">
                  <c:v>13792</c:v>
                </c:pt>
                <c:pt idx="11">
                  <c:v>14326</c:v>
                </c:pt>
                <c:pt idx="12">
                  <c:v>249820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B1-423C-A21B-9C58CAC9DF2E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B1-423C-A21B-9C58CAC9DF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B1-423C-A21B-9C58CAC9DF2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13891</c:v>
                </c:pt>
                <c:pt idx="1">
                  <c:v>15143</c:v>
                </c:pt>
                <c:pt idx="2">
                  <c:v>19127</c:v>
                </c:pt>
                <c:pt idx="3">
                  <c:v>21707</c:v>
                </c:pt>
                <c:pt idx="4">
                  <c:v>27547</c:v>
                </c:pt>
                <c:pt idx="5">
                  <c:v>29587</c:v>
                </c:pt>
                <c:pt idx="6">
                  <c:v>31281</c:v>
                </c:pt>
                <c:pt idx="7">
                  <c:v>34534</c:v>
                </c:pt>
                <c:pt idx="8">
                  <c:v>26626</c:v>
                </c:pt>
                <c:pt idx="12">
                  <c:v>219443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B1-423C-A21B-9C58CAC9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B1-423C-A21B-9C58CAC9DF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B1-423C-A21B-9C58CAC9DF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B1-423C-A21B-9C58CAC9DF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B1-423C-A21B-9C58CAC9DF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B1-423C-A21B-9C58CAC9DF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B1-423C-A21B-9C58CAC9DF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B1-423C-A21B-9C58CAC9DF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B1-423C-A21B-9C58CAC9DF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B1-423C-A21B-9C58CAC9DF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B1-423C-A21B-9C58CAC9DF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B1-423C-A21B-9C58CAC9DF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B1-423C-A21B-9C58CAC9DF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B1-423C-A21B-9C58CAC9DF2E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-8.1950961602009098E-2</c:v>
                </c:pt>
                <c:pt idx="1">
                  <c:v>1.3209167162009372E-4</c:v>
                </c:pt>
                <c:pt idx="2">
                  <c:v>-4.2788509658692853E-2</c:v>
                </c:pt>
                <c:pt idx="3">
                  <c:v>2.0497390813783989E-2</c:v>
                </c:pt>
                <c:pt idx="4">
                  <c:v>0.23071080730911864</c:v>
                </c:pt>
                <c:pt idx="5">
                  <c:v>2.9506941786422658E-2</c:v>
                </c:pt>
                <c:pt idx="6">
                  <c:v>0.14746340926598434</c:v>
                </c:pt>
                <c:pt idx="7">
                  <c:v>0.23076374781709963</c:v>
                </c:pt>
                <c:pt idx="8">
                  <c:v>0.14540135937365561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9.0600507919468498E-2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B1-423C-A21B-9C58CAC9DF2E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0.11279339902267083</c:v>
                </c:pt>
                <c:pt idx="1">
                  <c:v>0.150858793129655</c:v>
                </c:pt>
                <c:pt idx="2">
                  <c:v>-3.9857436875658903E-2</c:v>
                </c:pt>
                <c:pt idx="3">
                  <c:v>-0.18596714917872947</c:v>
                </c:pt>
                <c:pt idx="4">
                  <c:v>-0.10109316364822973</c:v>
                </c:pt>
                <c:pt idx="5">
                  <c:v>-0.1237375981045461</c:v>
                </c:pt>
                <c:pt idx="6">
                  <c:v>6.6046416521827966E-2</c:v>
                </c:pt>
                <c:pt idx="7">
                  <c:v>5.9812797299370946E-2</c:v>
                </c:pt>
                <c:pt idx="8">
                  <c:v>5.2244704394562191E-2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-1.977486934381556E-2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B1-423C-A21B-9C58CAC9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C-408D-94C9-716B269C33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2518</c:v>
                </c:pt>
                <c:pt idx="1">
                  <c:v>2692</c:v>
                </c:pt>
                <c:pt idx="2">
                  <c:v>3907</c:v>
                </c:pt>
                <c:pt idx="3">
                  <c:v>5859</c:v>
                </c:pt>
                <c:pt idx="4">
                  <c:v>8026</c:v>
                </c:pt>
                <c:pt idx="5">
                  <c:v>8080</c:v>
                </c:pt>
                <c:pt idx="6">
                  <c:v>9311</c:v>
                </c:pt>
                <c:pt idx="7">
                  <c:v>8709</c:v>
                </c:pt>
                <c:pt idx="8">
                  <c:v>7084</c:v>
                </c:pt>
                <c:pt idx="9">
                  <c:v>6475</c:v>
                </c:pt>
                <c:pt idx="10">
                  <c:v>5160</c:v>
                </c:pt>
                <c:pt idx="11">
                  <c:v>4243</c:v>
                </c:pt>
                <c:pt idx="12">
                  <c:v>72064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C-408D-94C9-716B269C33CB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1C-408D-94C9-716B269C33CB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3148</c:v>
                </c:pt>
                <c:pt idx="1">
                  <c:v>5892</c:v>
                </c:pt>
                <c:pt idx="2">
                  <c:v>5354</c:v>
                </c:pt>
                <c:pt idx="3">
                  <c:v>9991</c:v>
                </c:pt>
                <c:pt idx="4">
                  <c:v>8590</c:v>
                </c:pt>
                <c:pt idx="5">
                  <c:v>8842</c:v>
                </c:pt>
                <c:pt idx="6">
                  <c:v>16034</c:v>
                </c:pt>
                <c:pt idx="7">
                  <c:v>10353</c:v>
                </c:pt>
                <c:pt idx="8">
                  <c:v>8011</c:v>
                </c:pt>
                <c:pt idx="9">
                  <c:v>10465</c:v>
                </c:pt>
                <c:pt idx="10">
                  <c:v>4962</c:v>
                </c:pt>
                <c:pt idx="11">
                  <c:v>5749</c:v>
                </c:pt>
                <c:pt idx="12">
                  <c:v>97391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1C-408D-94C9-716B269C33CB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1C-408D-94C9-716B269C33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3614</c:v>
                </c:pt>
                <c:pt idx="1">
                  <c:v>3040</c:v>
                </c:pt>
                <c:pt idx="2">
                  <c:v>5138</c:v>
                </c:pt>
                <c:pt idx="3">
                  <c:v>9086</c:v>
                </c:pt>
                <c:pt idx="4">
                  <c:v>8929</c:v>
                </c:pt>
                <c:pt idx="5">
                  <c:v>12926</c:v>
                </c:pt>
                <c:pt idx="6">
                  <c:v>13120</c:v>
                </c:pt>
                <c:pt idx="7">
                  <c:v>9042</c:v>
                </c:pt>
                <c:pt idx="8">
                  <c:v>11184</c:v>
                </c:pt>
                <c:pt idx="9">
                  <c:v>6656</c:v>
                </c:pt>
                <c:pt idx="10">
                  <c:v>4449</c:v>
                </c:pt>
                <c:pt idx="11">
                  <c:v>4919</c:v>
                </c:pt>
                <c:pt idx="12">
                  <c:v>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1C-408D-94C9-716B269C33CB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1C-408D-94C9-716B269C33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A1C-408D-94C9-716B269C33C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3298</c:v>
                </c:pt>
                <c:pt idx="1">
                  <c:v>3538</c:v>
                </c:pt>
                <c:pt idx="2">
                  <c:v>5968</c:v>
                </c:pt>
                <c:pt idx="3">
                  <c:v>7985</c:v>
                </c:pt>
                <c:pt idx="4">
                  <c:v>13978</c:v>
                </c:pt>
                <c:pt idx="5">
                  <c:v>15406</c:v>
                </c:pt>
                <c:pt idx="6">
                  <c:v>15137</c:v>
                </c:pt>
                <c:pt idx="7">
                  <c:v>13101</c:v>
                </c:pt>
                <c:pt idx="8">
                  <c:v>7971</c:v>
                </c:pt>
                <c:pt idx="12">
                  <c:v>86382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1C-408D-94C9-716B269C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1C-408D-94C9-716B269C33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1C-408D-94C9-716B269C33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C-408D-94C9-716B269C33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C-408D-94C9-716B269C33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C-408D-94C9-716B269C33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C-408D-94C9-716B269C33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C-408D-94C9-716B269C33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C-408D-94C9-716B269C33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C-408D-94C9-716B269C33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C-408D-94C9-716B269C33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C-408D-94C9-716B269C33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C-408D-94C9-716B269C33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C-408D-94C9-716B269C33CB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-8.7437742114001127E-2</c:v>
                </c:pt>
                <c:pt idx="1">
                  <c:v>0.16381578947368425</c:v>
                </c:pt>
                <c:pt idx="2">
                  <c:v>0.16154145581938506</c:v>
                </c:pt>
                <c:pt idx="3">
                  <c:v>-0.12117543473475678</c:v>
                </c:pt>
                <c:pt idx="4">
                  <c:v>0.56546085787882183</c:v>
                </c:pt>
                <c:pt idx="5">
                  <c:v>0.19186136469131987</c:v>
                </c:pt>
                <c:pt idx="6">
                  <c:v>0.15373475609756104</c:v>
                </c:pt>
                <c:pt idx="7">
                  <c:v>0.44890510948905105</c:v>
                </c:pt>
                <c:pt idx="8">
                  <c:v>-0.28728540772532185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0.13542501873053014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1C-408D-94C9-716B269C33CB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0.30976965845909454</c:v>
                </c:pt>
                <c:pt idx="1">
                  <c:v>0.31426448736998513</c:v>
                </c:pt>
                <c:pt idx="2">
                  <c:v>0.52751471717430243</c:v>
                </c:pt>
                <c:pt idx="3">
                  <c:v>0.36286055640894355</c:v>
                </c:pt>
                <c:pt idx="4">
                  <c:v>0.74158983304261161</c:v>
                </c:pt>
                <c:pt idx="5">
                  <c:v>0.90668316831683171</c:v>
                </c:pt>
                <c:pt idx="6">
                  <c:v>0.62571152400386643</c:v>
                </c:pt>
                <c:pt idx="7">
                  <c:v>0.50430589045814678</c:v>
                </c:pt>
                <c:pt idx="8">
                  <c:v>0.12521174477696206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0.5374292528387854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1C-408D-94C9-716B269C3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8-4DBB-B8F8-789542966F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42350</c:v>
                </c:pt>
                <c:pt idx="1">
                  <c:v>37133</c:v>
                </c:pt>
                <c:pt idx="2">
                  <c:v>44312</c:v>
                </c:pt>
                <c:pt idx="3">
                  <c:v>31088</c:v>
                </c:pt>
                <c:pt idx="4">
                  <c:v>26643</c:v>
                </c:pt>
                <c:pt idx="5">
                  <c:v>29079</c:v>
                </c:pt>
                <c:pt idx="6">
                  <c:v>33875</c:v>
                </c:pt>
                <c:pt idx="7">
                  <c:v>34780</c:v>
                </c:pt>
                <c:pt idx="8">
                  <c:v>36685</c:v>
                </c:pt>
                <c:pt idx="9">
                  <c:v>38246</c:v>
                </c:pt>
                <c:pt idx="10">
                  <c:v>42333</c:v>
                </c:pt>
                <c:pt idx="11">
                  <c:v>38914</c:v>
                </c:pt>
                <c:pt idx="12">
                  <c:v>435438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8-4DBB-B8F8-789542966FDB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38-4DBB-B8F8-789542966FDB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23713</c:v>
                </c:pt>
                <c:pt idx="1">
                  <c:v>30572</c:v>
                </c:pt>
                <c:pt idx="2">
                  <c:v>35274</c:v>
                </c:pt>
                <c:pt idx="3">
                  <c:v>31009</c:v>
                </c:pt>
                <c:pt idx="4">
                  <c:v>22444</c:v>
                </c:pt>
                <c:pt idx="5">
                  <c:v>25203</c:v>
                </c:pt>
                <c:pt idx="6">
                  <c:v>29998</c:v>
                </c:pt>
                <c:pt idx="7">
                  <c:v>28134</c:v>
                </c:pt>
                <c:pt idx="8">
                  <c:v>29513</c:v>
                </c:pt>
                <c:pt idx="9">
                  <c:v>33734</c:v>
                </c:pt>
                <c:pt idx="10">
                  <c:v>39793</c:v>
                </c:pt>
                <c:pt idx="11">
                  <c:v>38495</c:v>
                </c:pt>
                <c:pt idx="12">
                  <c:v>367882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38-4DBB-B8F8-789542966FDB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8-4DBB-B8F8-789542966F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41343</c:v>
                </c:pt>
                <c:pt idx="1">
                  <c:v>39648</c:v>
                </c:pt>
                <c:pt idx="2">
                  <c:v>41310</c:v>
                </c:pt>
                <c:pt idx="3">
                  <c:v>34791</c:v>
                </c:pt>
                <c:pt idx="4">
                  <c:v>26786</c:v>
                </c:pt>
                <c:pt idx="5">
                  <c:v>29679</c:v>
                </c:pt>
                <c:pt idx="6">
                  <c:v>33976</c:v>
                </c:pt>
                <c:pt idx="7">
                  <c:v>36083</c:v>
                </c:pt>
                <c:pt idx="8">
                  <c:v>37421</c:v>
                </c:pt>
                <c:pt idx="9">
                  <c:v>43780</c:v>
                </c:pt>
                <c:pt idx="10">
                  <c:v>47814</c:v>
                </c:pt>
                <c:pt idx="11">
                  <c:v>43294</c:v>
                </c:pt>
                <c:pt idx="12">
                  <c:v>455925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38-4DBB-B8F8-789542966FDB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38-4DBB-B8F8-789542966F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38-4DBB-B8F8-789542966FD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47292</c:v>
                </c:pt>
                <c:pt idx="1">
                  <c:v>48188</c:v>
                </c:pt>
                <c:pt idx="2">
                  <c:v>51183</c:v>
                </c:pt>
                <c:pt idx="3">
                  <c:v>36853</c:v>
                </c:pt>
                <c:pt idx="4">
                  <c:v>35540</c:v>
                </c:pt>
                <c:pt idx="5">
                  <c:v>38400</c:v>
                </c:pt>
                <c:pt idx="6">
                  <c:v>43630</c:v>
                </c:pt>
                <c:pt idx="7">
                  <c:v>41399</c:v>
                </c:pt>
                <c:pt idx="8">
                  <c:v>42987</c:v>
                </c:pt>
                <c:pt idx="12">
                  <c:v>385472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38-4DBB-B8F8-78954296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38-4DBB-B8F8-789542966F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38-4DBB-B8F8-789542966F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38-4DBB-B8F8-789542966F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38-4DBB-B8F8-789542966F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8-4DBB-B8F8-789542966F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8-4DBB-B8F8-789542966F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8-4DBB-B8F8-789542966F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8-4DBB-B8F8-789542966F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8-4DBB-B8F8-789542966F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8-4DBB-B8F8-789542966F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38-4DBB-B8F8-789542966F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38-4DBB-B8F8-789542966F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38-4DBB-B8F8-789542966FDB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0.14389376678034971</c:v>
                </c:pt>
                <c:pt idx="1">
                  <c:v>0.21539548022598876</c:v>
                </c:pt>
                <c:pt idx="2">
                  <c:v>0.23899782135076242</c:v>
                </c:pt>
                <c:pt idx="3">
                  <c:v>5.926820154637702E-2</c:v>
                </c:pt>
                <c:pt idx="4">
                  <c:v>0.32681251399985056</c:v>
                </c:pt>
                <c:pt idx="5">
                  <c:v>0.29384413221469718</c:v>
                </c:pt>
                <c:pt idx="6">
                  <c:v>0.28414174711561091</c:v>
                </c:pt>
                <c:pt idx="7">
                  <c:v>0.14732699609234268</c:v>
                </c:pt>
                <c:pt idx="8">
                  <c:v>0.14874001229256306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0.20070895255064047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38-4DBB-B8F8-789542966FDB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0.11669421487603304</c:v>
                </c:pt>
                <c:pt idx="1">
                  <c:v>0.29771362400021539</c:v>
                </c:pt>
                <c:pt idx="2">
                  <c:v>0.15505957754107236</c:v>
                </c:pt>
                <c:pt idx="3">
                  <c:v>0.18544132784354095</c:v>
                </c:pt>
                <c:pt idx="4">
                  <c:v>0.33393386630634692</c:v>
                </c:pt>
                <c:pt idx="5">
                  <c:v>0.32054059630661302</c:v>
                </c:pt>
                <c:pt idx="6">
                  <c:v>0.28797047970479706</c:v>
                </c:pt>
                <c:pt idx="7">
                  <c:v>0.1903105232892468</c:v>
                </c:pt>
                <c:pt idx="8">
                  <c:v>0.17178683385579929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0.22006045355995507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38-4DBB-B8F8-78954296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E-440A-8A2C-3180E7EACB9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6327</c:v>
                </c:pt>
                <c:pt idx="1">
                  <c:v>6252</c:v>
                </c:pt>
                <c:pt idx="2">
                  <c:v>6655</c:v>
                </c:pt>
                <c:pt idx="3">
                  <c:v>5258</c:v>
                </c:pt>
                <c:pt idx="4">
                  <c:v>4546</c:v>
                </c:pt>
                <c:pt idx="5">
                  <c:v>5163</c:v>
                </c:pt>
                <c:pt idx="6">
                  <c:v>6959</c:v>
                </c:pt>
                <c:pt idx="7">
                  <c:v>6381</c:v>
                </c:pt>
                <c:pt idx="8">
                  <c:v>7802</c:v>
                </c:pt>
                <c:pt idx="9">
                  <c:v>6607</c:v>
                </c:pt>
                <c:pt idx="10">
                  <c:v>6359</c:v>
                </c:pt>
                <c:pt idx="11">
                  <c:v>6740</c:v>
                </c:pt>
                <c:pt idx="12">
                  <c:v>75049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E-440A-8A2C-3180E7EACB9F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2E-440A-8A2C-3180E7EACB9F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2891</c:v>
                </c:pt>
                <c:pt idx="1">
                  <c:v>5005</c:v>
                </c:pt>
                <c:pt idx="2">
                  <c:v>5912</c:v>
                </c:pt>
                <c:pt idx="3">
                  <c:v>5980</c:v>
                </c:pt>
                <c:pt idx="4">
                  <c:v>4239</c:v>
                </c:pt>
                <c:pt idx="5">
                  <c:v>6003</c:v>
                </c:pt>
                <c:pt idx="6">
                  <c:v>7721</c:v>
                </c:pt>
                <c:pt idx="7">
                  <c:v>7303</c:v>
                </c:pt>
                <c:pt idx="8">
                  <c:v>6158</c:v>
                </c:pt>
                <c:pt idx="9">
                  <c:v>6898</c:v>
                </c:pt>
                <c:pt idx="10">
                  <c:v>6752</c:v>
                </c:pt>
                <c:pt idx="11">
                  <c:v>6692</c:v>
                </c:pt>
                <c:pt idx="12">
                  <c:v>71554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2E-440A-8A2C-3180E7EACB9F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E-440A-8A2C-3180E7EACB9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7281</c:v>
                </c:pt>
                <c:pt idx="1">
                  <c:v>7345</c:v>
                </c:pt>
                <c:pt idx="2">
                  <c:v>7695</c:v>
                </c:pt>
                <c:pt idx="3">
                  <c:v>6310</c:v>
                </c:pt>
                <c:pt idx="4">
                  <c:v>5598</c:v>
                </c:pt>
                <c:pt idx="5">
                  <c:v>6492</c:v>
                </c:pt>
                <c:pt idx="6">
                  <c:v>8234</c:v>
                </c:pt>
                <c:pt idx="7">
                  <c:v>8909</c:v>
                </c:pt>
                <c:pt idx="8">
                  <c:v>9384</c:v>
                </c:pt>
                <c:pt idx="9">
                  <c:v>9558</c:v>
                </c:pt>
                <c:pt idx="10">
                  <c:v>8753</c:v>
                </c:pt>
                <c:pt idx="11">
                  <c:v>8301</c:v>
                </c:pt>
                <c:pt idx="12">
                  <c:v>93860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2E-440A-8A2C-3180E7EACB9F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2E-440A-8A2C-3180E7EACB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2E-440A-8A2C-3180E7EACB9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9178</c:v>
                </c:pt>
                <c:pt idx="1">
                  <c:v>9359</c:v>
                </c:pt>
                <c:pt idx="2">
                  <c:v>9705</c:v>
                </c:pt>
                <c:pt idx="3">
                  <c:v>6601</c:v>
                </c:pt>
                <c:pt idx="4">
                  <c:v>7123</c:v>
                </c:pt>
                <c:pt idx="5">
                  <c:v>8890</c:v>
                </c:pt>
                <c:pt idx="6">
                  <c:v>10473</c:v>
                </c:pt>
                <c:pt idx="7">
                  <c:v>9992</c:v>
                </c:pt>
                <c:pt idx="8">
                  <c:v>10580</c:v>
                </c:pt>
                <c:pt idx="12">
                  <c:v>81901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2E-440A-8A2C-3180E7EAC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2E-440A-8A2C-3180E7EACB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2E-440A-8A2C-3180E7EACB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2E-440A-8A2C-3180E7EACB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2E-440A-8A2C-3180E7EACB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2E-440A-8A2C-3180E7EACB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2E-440A-8A2C-3180E7EACB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2E-440A-8A2C-3180E7EACB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2E-440A-8A2C-3180E7EACB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2E-440A-8A2C-3180E7EACB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2E-440A-8A2C-3180E7EACB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2E-440A-8A2C-3180E7EACB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2E-440A-8A2C-3180E7EACB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2E-440A-8A2C-3180E7EACB9F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0.26054113445955229</c:v>
                </c:pt>
                <c:pt idx="1">
                  <c:v>0.27420013614703875</c:v>
                </c:pt>
                <c:pt idx="2">
                  <c:v>0.26120857699805078</c:v>
                </c:pt>
                <c:pt idx="3">
                  <c:v>4.6117274167987388E-2</c:v>
                </c:pt>
                <c:pt idx="4">
                  <c:v>0.27241872097177566</c:v>
                </c:pt>
                <c:pt idx="5">
                  <c:v>0.36937769562538514</c:v>
                </c:pt>
                <c:pt idx="6">
                  <c:v>0.27192130191887287</c:v>
                </c:pt>
                <c:pt idx="7">
                  <c:v>0.12156246492311151</c:v>
                </c:pt>
                <c:pt idx="8">
                  <c:v>0.12745098039215685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0.21789495598382103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2E-440A-8A2C-3180E7EACB9F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0.45060850324008217</c:v>
                </c:pt>
                <c:pt idx="1">
                  <c:v>0.49696097248880355</c:v>
                </c:pt>
                <c:pt idx="2">
                  <c:v>0.45830202854996238</c:v>
                </c:pt>
                <c:pt idx="3">
                  <c:v>0.2554203119056675</c:v>
                </c:pt>
                <c:pt idx="4">
                  <c:v>0.56687197536295653</c:v>
                </c:pt>
                <c:pt idx="5">
                  <c:v>0.72186713151268633</c:v>
                </c:pt>
                <c:pt idx="6">
                  <c:v>0.5049576088518466</c:v>
                </c:pt>
                <c:pt idx="7">
                  <c:v>0.5658987619495377</c:v>
                </c:pt>
                <c:pt idx="8">
                  <c:v>0.35606254806459892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0.47988002096019367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22E-440A-8A2C-3180E7EAC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17-4E3C-BD9D-3EACCC3CD7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17007</c:v>
                </c:pt>
                <c:pt idx="1">
                  <c:v>13886</c:v>
                </c:pt>
                <c:pt idx="2">
                  <c:v>17049</c:v>
                </c:pt>
                <c:pt idx="3">
                  <c:v>12193</c:v>
                </c:pt>
                <c:pt idx="4">
                  <c:v>10498</c:v>
                </c:pt>
                <c:pt idx="5">
                  <c:v>11543</c:v>
                </c:pt>
                <c:pt idx="6">
                  <c:v>11043</c:v>
                </c:pt>
                <c:pt idx="7">
                  <c:v>11914</c:v>
                </c:pt>
                <c:pt idx="8">
                  <c:v>12497</c:v>
                </c:pt>
                <c:pt idx="9">
                  <c:v>12463</c:v>
                </c:pt>
                <c:pt idx="10">
                  <c:v>15859</c:v>
                </c:pt>
                <c:pt idx="11">
                  <c:v>13402</c:v>
                </c:pt>
                <c:pt idx="12">
                  <c:v>159354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7-4E3C-BD9D-3EACCC3CD7AB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17-4E3C-BD9D-3EACCC3CD7AB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7114</c:v>
                </c:pt>
                <c:pt idx="1">
                  <c:v>8736</c:v>
                </c:pt>
                <c:pt idx="2">
                  <c:v>11732</c:v>
                </c:pt>
                <c:pt idx="3">
                  <c:v>10086</c:v>
                </c:pt>
                <c:pt idx="4">
                  <c:v>7619</c:v>
                </c:pt>
                <c:pt idx="5">
                  <c:v>7897</c:v>
                </c:pt>
                <c:pt idx="6">
                  <c:v>7419</c:v>
                </c:pt>
                <c:pt idx="7">
                  <c:v>7234</c:v>
                </c:pt>
                <c:pt idx="8">
                  <c:v>9313</c:v>
                </c:pt>
                <c:pt idx="9">
                  <c:v>9337</c:v>
                </c:pt>
                <c:pt idx="10">
                  <c:v>14128</c:v>
                </c:pt>
                <c:pt idx="11">
                  <c:v>12505</c:v>
                </c:pt>
                <c:pt idx="12">
                  <c:v>113120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17-4E3C-BD9D-3EACCC3CD7AB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17-4E3C-BD9D-3EACCC3CD7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12895</c:v>
                </c:pt>
                <c:pt idx="1">
                  <c:v>11990</c:v>
                </c:pt>
                <c:pt idx="2">
                  <c:v>13300</c:v>
                </c:pt>
                <c:pt idx="3">
                  <c:v>10947</c:v>
                </c:pt>
                <c:pt idx="4">
                  <c:v>7834</c:v>
                </c:pt>
                <c:pt idx="5">
                  <c:v>7571</c:v>
                </c:pt>
                <c:pt idx="6">
                  <c:v>7114</c:v>
                </c:pt>
                <c:pt idx="7">
                  <c:v>7492</c:v>
                </c:pt>
                <c:pt idx="8">
                  <c:v>9338</c:v>
                </c:pt>
                <c:pt idx="9">
                  <c:v>10604</c:v>
                </c:pt>
                <c:pt idx="10">
                  <c:v>15608</c:v>
                </c:pt>
                <c:pt idx="11">
                  <c:v>12656</c:v>
                </c:pt>
                <c:pt idx="12">
                  <c:v>127349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17-4E3C-BD9D-3EACCC3CD7AB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17-4E3C-BD9D-3EACCC3CD7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17-4E3C-BD9D-3EACCC3CD7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14175</c:v>
                </c:pt>
                <c:pt idx="1">
                  <c:v>14402</c:v>
                </c:pt>
                <c:pt idx="2">
                  <c:v>16585</c:v>
                </c:pt>
                <c:pt idx="3">
                  <c:v>10802</c:v>
                </c:pt>
                <c:pt idx="4">
                  <c:v>9191</c:v>
                </c:pt>
                <c:pt idx="5">
                  <c:v>8315</c:v>
                </c:pt>
                <c:pt idx="6">
                  <c:v>7892</c:v>
                </c:pt>
                <c:pt idx="7">
                  <c:v>7549</c:v>
                </c:pt>
                <c:pt idx="8">
                  <c:v>10044</c:v>
                </c:pt>
                <c:pt idx="12">
                  <c:v>98955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17-4E3C-BD9D-3EACCC3C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917-4E3C-BD9D-3EACCC3CD7AB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532</c:v>
                      </c:pt>
                      <c:pt idx="1">
                        <c:v>682</c:v>
                      </c:pt>
                      <c:pt idx="2">
                        <c:v>1017</c:v>
                      </c:pt>
                      <c:pt idx="3">
                        <c:v>670</c:v>
                      </c:pt>
                      <c:pt idx="4">
                        <c:v>1334</c:v>
                      </c:pt>
                      <c:pt idx="5">
                        <c:v>2166</c:v>
                      </c:pt>
                      <c:pt idx="6">
                        <c:v>3531</c:v>
                      </c:pt>
                      <c:pt idx="7">
                        <c:v>4311</c:v>
                      </c:pt>
                      <c:pt idx="8">
                        <c:v>6864</c:v>
                      </c:pt>
                      <c:pt idx="9">
                        <c:v>9102</c:v>
                      </c:pt>
                      <c:pt idx="10">
                        <c:v>12855</c:v>
                      </c:pt>
                      <c:pt idx="11">
                        <c:v>10163</c:v>
                      </c:pt>
                      <c:pt idx="12">
                        <c:v>53227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917-4E3C-BD9D-3EACCC3CD7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17-4E3C-BD9D-3EACCC3CD7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17-4E3C-BD9D-3EACCC3CD7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17-4E3C-BD9D-3EACCC3CD7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17-4E3C-BD9D-3EACCC3CD7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17-4E3C-BD9D-3EACCC3CD7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17-4E3C-BD9D-3EACCC3CD7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17-4E3C-BD9D-3EACCC3CD7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17-4E3C-BD9D-3EACCC3CD7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17-4E3C-BD9D-3EACCC3CD7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17-4E3C-BD9D-3EACCC3CD7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17-4E3C-BD9D-3EACCC3CD7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17-4E3C-BD9D-3EACCC3CD7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17-4E3C-BD9D-3EACCC3CD7AB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9.9263280341217452E-2</c:v>
                </c:pt>
                <c:pt idx="1">
                  <c:v>0.20116763969974971</c:v>
                </c:pt>
                <c:pt idx="2">
                  <c:v>0.24699248120300754</c:v>
                </c:pt>
                <c:pt idx="3">
                  <c:v>-1.3245638074358301E-2</c:v>
                </c:pt>
                <c:pt idx="4">
                  <c:v>0.17321930048506506</c:v>
                </c:pt>
                <c:pt idx="5">
                  <c:v>9.8269713380002566E-2</c:v>
                </c:pt>
                <c:pt idx="6">
                  <c:v>0.10936182175990994</c:v>
                </c:pt>
                <c:pt idx="7">
                  <c:v>7.6081153230111997E-3</c:v>
                </c:pt>
                <c:pt idx="8">
                  <c:v>7.5605054615549339E-2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0.1183756964772098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17-4E3C-BD9D-3EACCC3CD7AB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-0.16651966837184684</c:v>
                </c:pt>
                <c:pt idx="1">
                  <c:v>3.7159729223678495E-2</c:v>
                </c:pt>
                <c:pt idx="2">
                  <c:v>-2.7215672473458907E-2</c:v>
                </c:pt>
                <c:pt idx="3">
                  <c:v>-0.11408185024194206</c:v>
                </c:pt>
                <c:pt idx="4">
                  <c:v>-0.12449990474376071</c:v>
                </c:pt>
                <c:pt idx="5">
                  <c:v>-0.27965000433162956</c:v>
                </c:pt>
                <c:pt idx="6">
                  <c:v>-0.28533912885991131</c:v>
                </c:pt>
                <c:pt idx="7">
                  <c:v>-0.36637569246264901</c:v>
                </c:pt>
                <c:pt idx="8">
                  <c:v>-0.19628710890613743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-0.15876052027543996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917-4E3C-BD9D-3EACCC3C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4-4E2C-9185-EC5FE59C42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1605</c:v>
                </c:pt>
                <c:pt idx="1">
                  <c:v>1708</c:v>
                </c:pt>
                <c:pt idx="2">
                  <c:v>1976</c:v>
                </c:pt>
                <c:pt idx="3">
                  <c:v>2822</c:v>
                </c:pt>
                <c:pt idx="4">
                  <c:v>2070</c:v>
                </c:pt>
                <c:pt idx="5">
                  <c:v>1838</c:v>
                </c:pt>
                <c:pt idx="6">
                  <c:v>2038</c:v>
                </c:pt>
                <c:pt idx="7">
                  <c:v>2614</c:v>
                </c:pt>
                <c:pt idx="8">
                  <c:v>2247</c:v>
                </c:pt>
                <c:pt idx="9">
                  <c:v>2637</c:v>
                </c:pt>
                <c:pt idx="10">
                  <c:v>2145</c:v>
                </c:pt>
                <c:pt idx="11">
                  <c:v>1747</c:v>
                </c:pt>
                <c:pt idx="12">
                  <c:v>25447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4-4E2C-9185-EC5FE59C428E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4-4E2C-9185-EC5FE59C428E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1736</c:v>
                </c:pt>
                <c:pt idx="1">
                  <c:v>3013</c:v>
                </c:pt>
                <c:pt idx="2">
                  <c:v>3335</c:v>
                </c:pt>
                <c:pt idx="3">
                  <c:v>3289</c:v>
                </c:pt>
                <c:pt idx="4">
                  <c:v>2303</c:v>
                </c:pt>
                <c:pt idx="5">
                  <c:v>1777</c:v>
                </c:pt>
                <c:pt idx="6">
                  <c:v>2337</c:v>
                </c:pt>
                <c:pt idx="7">
                  <c:v>2265</c:v>
                </c:pt>
                <c:pt idx="8">
                  <c:v>2484</c:v>
                </c:pt>
                <c:pt idx="9">
                  <c:v>2881</c:v>
                </c:pt>
                <c:pt idx="10">
                  <c:v>2543</c:v>
                </c:pt>
                <c:pt idx="11">
                  <c:v>2795</c:v>
                </c:pt>
                <c:pt idx="12">
                  <c:v>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4-4E2C-9185-EC5FE59C428E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24-4E2C-9185-EC5FE59C42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3060</c:v>
                </c:pt>
                <c:pt idx="1">
                  <c:v>3296</c:v>
                </c:pt>
                <c:pt idx="2">
                  <c:v>3835</c:v>
                </c:pt>
                <c:pt idx="3">
                  <c:v>3992</c:v>
                </c:pt>
                <c:pt idx="4">
                  <c:v>2825</c:v>
                </c:pt>
                <c:pt idx="5">
                  <c:v>2564</c:v>
                </c:pt>
                <c:pt idx="6">
                  <c:v>3169</c:v>
                </c:pt>
                <c:pt idx="7">
                  <c:v>4052</c:v>
                </c:pt>
                <c:pt idx="8">
                  <c:v>3816</c:v>
                </c:pt>
                <c:pt idx="9">
                  <c:v>4916</c:v>
                </c:pt>
                <c:pt idx="10">
                  <c:v>3401</c:v>
                </c:pt>
                <c:pt idx="11">
                  <c:v>3613</c:v>
                </c:pt>
                <c:pt idx="12">
                  <c:v>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4-4E2C-9185-EC5FE59C428E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24-4E2C-9185-EC5FE59C42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24-4E2C-9185-EC5FE59C42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3566</c:v>
                </c:pt>
                <c:pt idx="1">
                  <c:v>4901</c:v>
                </c:pt>
                <c:pt idx="2">
                  <c:v>5266</c:v>
                </c:pt>
                <c:pt idx="3">
                  <c:v>5053</c:v>
                </c:pt>
                <c:pt idx="4">
                  <c:v>4892</c:v>
                </c:pt>
                <c:pt idx="5">
                  <c:v>5187</c:v>
                </c:pt>
                <c:pt idx="6">
                  <c:v>5388</c:v>
                </c:pt>
                <c:pt idx="7">
                  <c:v>5505</c:v>
                </c:pt>
                <c:pt idx="8">
                  <c:v>4449</c:v>
                </c:pt>
                <c:pt idx="12">
                  <c:v>44207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24-4E2C-9185-EC5FE59C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24-4E2C-9185-EC5FE59C42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24-4E2C-9185-EC5FE59C42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24-4E2C-9185-EC5FE59C42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24-4E2C-9185-EC5FE59C42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24-4E2C-9185-EC5FE59C42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24-4E2C-9185-EC5FE59C42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24-4E2C-9185-EC5FE59C42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24-4E2C-9185-EC5FE59C42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24-4E2C-9185-EC5FE59C42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24-4E2C-9185-EC5FE59C42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24-4E2C-9185-EC5FE59C42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24-4E2C-9185-EC5FE59C42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24-4E2C-9185-EC5FE59C428E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0.16535947712418309</c:v>
                </c:pt>
                <c:pt idx="1">
                  <c:v>0.48695388349514568</c:v>
                </c:pt>
                <c:pt idx="2">
                  <c:v>0.37314211212516302</c:v>
                </c:pt>
                <c:pt idx="3">
                  <c:v>0.26578156312625256</c:v>
                </c:pt>
                <c:pt idx="4">
                  <c:v>0.73168141592920355</c:v>
                </c:pt>
                <c:pt idx="5">
                  <c:v>1.0230109204368176</c:v>
                </c:pt>
                <c:pt idx="6">
                  <c:v>0.7002208898706217</c:v>
                </c:pt>
                <c:pt idx="7">
                  <c:v>0.35858835143139189</c:v>
                </c:pt>
                <c:pt idx="8">
                  <c:v>0.16588050314465419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0.44424842366624206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24-4E2C-9185-EC5FE59C428E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1.2218068535825544</c:v>
                </c:pt>
                <c:pt idx="1">
                  <c:v>1.8694379391100702</c:v>
                </c:pt>
                <c:pt idx="2">
                  <c:v>1.6649797570850202</c:v>
                </c:pt>
                <c:pt idx="3">
                  <c:v>0.79057406094968097</c:v>
                </c:pt>
                <c:pt idx="4">
                  <c:v>1.3632850241545893</c:v>
                </c:pt>
                <c:pt idx="5">
                  <c:v>1.82208922742111</c:v>
                </c:pt>
                <c:pt idx="6">
                  <c:v>1.6437684003925419</c:v>
                </c:pt>
                <c:pt idx="7">
                  <c:v>1.1059678653404745</c:v>
                </c:pt>
                <c:pt idx="8">
                  <c:v>0.97997329773030706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1.3367692145047045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24-4E2C-9185-EC5FE59C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2-48F2-9C23-EDB376728D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2-48F2-9C23-EDB376728D74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B2-48F2-9C23-EDB376728D74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2-48F2-9C23-EDB376728D74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2-48F2-9C23-EDB376728D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B2-48F2-9C23-EDB376728D74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B2-48F2-9C23-EDB376728D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B2-48F2-9C23-EDB376728D7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12">
                  <c:v>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B2-48F2-9C23-EDB37672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2-48F2-9C23-EDB376728D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2-48F2-9C23-EDB376728D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2-48F2-9C23-EDB376728D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2-48F2-9C23-EDB376728D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2-48F2-9C23-EDB376728D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2-48F2-9C23-EDB376728D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2-48F2-9C23-EDB376728D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2-48F2-9C23-EDB376728D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2-48F2-9C23-EDB376728D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2-48F2-9C23-EDB376728D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B2-48F2-9C23-EDB376728D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B2-48F2-9C23-EDB376728D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B2-48F2-9C23-EDB376728D74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5">
                  <c:v>0.76826196473551644</c:v>
                </c:pt>
                <c:pt idx="6">
                  <c:v>0.51939924906132662</c:v>
                </c:pt>
                <c:pt idx="7">
                  <c:v>-4.096385542168679E-2</c:v>
                </c:pt>
                <c:pt idx="8">
                  <c:v>0.23493975903614461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0.27728438918492215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B2-48F2-9C23-EDB376728D74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5">
                  <c:v>0.42393509127789053</c:v>
                </c:pt>
                <c:pt idx="6">
                  <c:v>0.54846938775510212</c:v>
                </c:pt>
                <c:pt idx="7">
                  <c:v>0.1987951807228916</c:v>
                </c:pt>
                <c:pt idx="8">
                  <c:v>0.52416356877323422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0.30404996977634502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B2-48F2-9C23-EDB37672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B-4EFD-AE61-B19748D3E76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651</c:v>
                </c:pt>
                <c:pt idx="1">
                  <c:v>577</c:v>
                </c:pt>
                <c:pt idx="2">
                  <c:v>732</c:v>
                </c:pt>
                <c:pt idx="3">
                  <c:v>589</c:v>
                </c:pt>
                <c:pt idx="4">
                  <c:v>502</c:v>
                </c:pt>
                <c:pt idx="5">
                  <c:v>600</c:v>
                </c:pt>
                <c:pt idx="6">
                  <c:v>1496</c:v>
                </c:pt>
                <c:pt idx="7">
                  <c:v>1491</c:v>
                </c:pt>
                <c:pt idx="8">
                  <c:v>765</c:v>
                </c:pt>
                <c:pt idx="9">
                  <c:v>687</c:v>
                </c:pt>
                <c:pt idx="10">
                  <c:v>622</c:v>
                </c:pt>
                <c:pt idx="11">
                  <c:v>584</c:v>
                </c:pt>
                <c:pt idx="12">
                  <c:v>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B-4EFD-AE61-B19748D3E766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9B-4EFD-AE61-B19748D3E766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1010</c:v>
                </c:pt>
                <c:pt idx="1">
                  <c:v>945</c:v>
                </c:pt>
                <c:pt idx="2">
                  <c:v>771</c:v>
                </c:pt>
                <c:pt idx="3">
                  <c:v>905</c:v>
                </c:pt>
                <c:pt idx="4">
                  <c:v>629</c:v>
                </c:pt>
                <c:pt idx="5">
                  <c:v>536</c:v>
                </c:pt>
                <c:pt idx="6">
                  <c:v>1018</c:v>
                </c:pt>
                <c:pt idx="7">
                  <c:v>1226</c:v>
                </c:pt>
                <c:pt idx="8">
                  <c:v>829</c:v>
                </c:pt>
                <c:pt idx="9">
                  <c:v>890</c:v>
                </c:pt>
                <c:pt idx="10">
                  <c:v>1031</c:v>
                </c:pt>
                <c:pt idx="11">
                  <c:v>923</c:v>
                </c:pt>
                <c:pt idx="12">
                  <c:v>10713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B-4EFD-AE61-B19748D3E766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B-4EFD-AE61-B19748D3E76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878</c:v>
                </c:pt>
                <c:pt idx="1">
                  <c:v>744</c:v>
                </c:pt>
                <c:pt idx="2">
                  <c:v>855</c:v>
                </c:pt>
                <c:pt idx="3">
                  <c:v>706</c:v>
                </c:pt>
                <c:pt idx="4">
                  <c:v>669</c:v>
                </c:pt>
                <c:pt idx="5">
                  <c:v>895</c:v>
                </c:pt>
                <c:pt idx="6">
                  <c:v>1074</c:v>
                </c:pt>
                <c:pt idx="7">
                  <c:v>1726</c:v>
                </c:pt>
                <c:pt idx="8">
                  <c:v>1287</c:v>
                </c:pt>
                <c:pt idx="9">
                  <c:v>1412</c:v>
                </c:pt>
                <c:pt idx="10">
                  <c:v>1290</c:v>
                </c:pt>
                <c:pt idx="11">
                  <c:v>1375</c:v>
                </c:pt>
                <c:pt idx="12">
                  <c:v>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B-4EFD-AE61-B19748D3E766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9B-4EFD-AE61-B19748D3E7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69B-4EFD-AE61-B19748D3E76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1284</c:v>
                </c:pt>
                <c:pt idx="1">
                  <c:v>1177</c:v>
                </c:pt>
                <c:pt idx="2">
                  <c:v>1050</c:v>
                </c:pt>
                <c:pt idx="3">
                  <c:v>1179</c:v>
                </c:pt>
                <c:pt idx="4">
                  <c:v>1100</c:v>
                </c:pt>
                <c:pt idx="5">
                  <c:v>1467</c:v>
                </c:pt>
                <c:pt idx="6">
                  <c:v>2460</c:v>
                </c:pt>
                <c:pt idx="7">
                  <c:v>2080</c:v>
                </c:pt>
                <c:pt idx="8">
                  <c:v>1667</c:v>
                </c:pt>
                <c:pt idx="12">
                  <c:v>13464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9B-4EFD-AE61-B19748D3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B-4EFD-AE61-B19748D3E7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B-4EFD-AE61-B19748D3E7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B-4EFD-AE61-B19748D3E7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B-4EFD-AE61-B19748D3E7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B-4EFD-AE61-B19748D3E7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B-4EFD-AE61-B19748D3E7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B-4EFD-AE61-B19748D3E7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B-4EFD-AE61-B19748D3E7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9B-4EFD-AE61-B19748D3E7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9B-4EFD-AE61-B19748D3E7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9B-4EFD-AE61-B19748D3E7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9B-4EFD-AE61-B19748D3E7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9B-4EFD-AE61-B19748D3E766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0.46241457858769941</c:v>
                </c:pt>
                <c:pt idx="1">
                  <c:v>0.581989247311828</c:v>
                </c:pt>
                <c:pt idx="2">
                  <c:v>0.22807017543859653</c:v>
                </c:pt>
                <c:pt idx="3">
                  <c:v>0.66997167138810187</c:v>
                </c:pt>
                <c:pt idx="4">
                  <c:v>0.64424514200298955</c:v>
                </c:pt>
                <c:pt idx="5">
                  <c:v>0.63910614525139664</c:v>
                </c:pt>
                <c:pt idx="6">
                  <c:v>1.2905027932960893</c:v>
                </c:pt>
                <c:pt idx="7">
                  <c:v>0.20509849362688293</c:v>
                </c:pt>
                <c:pt idx="8">
                  <c:v>0.29526029526029518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0.52411138781978717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9B-4EFD-AE61-B19748D3E766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0.97235023041474644</c:v>
                </c:pt>
                <c:pt idx="1">
                  <c:v>1.0398613518197575</c:v>
                </c:pt>
                <c:pt idx="2">
                  <c:v>0.43442622950819665</c:v>
                </c:pt>
                <c:pt idx="3">
                  <c:v>1.0016977928692699</c:v>
                </c:pt>
                <c:pt idx="4">
                  <c:v>1.191235059760956</c:v>
                </c:pt>
                <c:pt idx="5">
                  <c:v>1.4449999999999998</c:v>
                </c:pt>
                <c:pt idx="6">
                  <c:v>0.64438502673796783</c:v>
                </c:pt>
                <c:pt idx="7">
                  <c:v>0.39503688799463443</c:v>
                </c:pt>
                <c:pt idx="8">
                  <c:v>1.1790849673202612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0.81872213967310548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9B-4EFD-AE61-B19748D3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55-4F0A-929A-24F866607B7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591</c:v>
                </c:pt>
                <c:pt idx="1">
                  <c:v>372</c:v>
                </c:pt>
                <c:pt idx="2">
                  <c:v>497</c:v>
                </c:pt>
                <c:pt idx="3">
                  <c:v>594</c:v>
                </c:pt>
                <c:pt idx="4">
                  <c:v>430</c:v>
                </c:pt>
                <c:pt idx="5">
                  <c:v>493</c:v>
                </c:pt>
                <c:pt idx="6">
                  <c:v>784</c:v>
                </c:pt>
                <c:pt idx="7">
                  <c:v>664</c:v>
                </c:pt>
                <c:pt idx="8">
                  <c:v>538</c:v>
                </c:pt>
                <c:pt idx="9">
                  <c:v>392</c:v>
                </c:pt>
                <c:pt idx="10">
                  <c:v>468</c:v>
                </c:pt>
                <c:pt idx="11">
                  <c:v>426</c:v>
                </c:pt>
                <c:pt idx="12">
                  <c:v>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5-4F0A-929A-24F866607B73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55-4F0A-929A-24F866607B73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563</c:v>
                </c:pt>
                <c:pt idx="1">
                  <c:v>604</c:v>
                </c:pt>
                <c:pt idx="2">
                  <c:v>493</c:v>
                </c:pt>
                <c:pt idx="3">
                  <c:v>523</c:v>
                </c:pt>
                <c:pt idx="4">
                  <c:v>318</c:v>
                </c:pt>
                <c:pt idx="5">
                  <c:v>399</c:v>
                </c:pt>
                <c:pt idx="6">
                  <c:v>504</c:v>
                </c:pt>
                <c:pt idx="7">
                  <c:v>374</c:v>
                </c:pt>
                <c:pt idx="8">
                  <c:v>477</c:v>
                </c:pt>
                <c:pt idx="9">
                  <c:v>428</c:v>
                </c:pt>
                <c:pt idx="10">
                  <c:v>514</c:v>
                </c:pt>
                <c:pt idx="11">
                  <c:v>675</c:v>
                </c:pt>
                <c:pt idx="12">
                  <c:v>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5-4F0A-929A-24F866607B73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55-4F0A-929A-24F866607B7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577</c:v>
                </c:pt>
                <c:pt idx="1">
                  <c:v>464</c:v>
                </c:pt>
                <c:pt idx="2">
                  <c:v>655</c:v>
                </c:pt>
                <c:pt idx="3">
                  <c:v>328</c:v>
                </c:pt>
                <c:pt idx="4">
                  <c:v>353</c:v>
                </c:pt>
                <c:pt idx="5">
                  <c:v>397</c:v>
                </c:pt>
                <c:pt idx="6">
                  <c:v>799</c:v>
                </c:pt>
                <c:pt idx="7">
                  <c:v>830</c:v>
                </c:pt>
                <c:pt idx="8">
                  <c:v>664</c:v>
                </c:pt>
                <c:pt idx="9">
                  <c:v>701</c:v>
                </c:pt>
                <c:pt idx="10">
                  <c:v>587</c:v>
                </c:pt>
                <c:pt idx="11">
                  <c:v>613</c:v>
                </c:pt>
                <c:pt idx="12">
                  <c:v>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55-4F0A-929A-24F866607B73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55-4F0A-929A-24F866607B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55-4F0A-929A-24F866607B7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552</c:v>
                </c:pt>
                <c:pt idx="1">
                  <c:v>653</c:v>
                </c:pt>
                <c:pt idx="2">
                  <c:v>624</c:v>
                </c:pt>
                <c:pt idx="3">
                  <c:v>505</c:v>
                </c:pt>
                <c:pt idx="4">
                  <c:v>606</c:v>
                </c:pt>
                <c:pt idx="5">
                  <c:v>702</c:v>
                </c:pt>
                <c:pt idx="6">
                  <c:v>1214</c:v>
                </c:pt>
                <c:pt idx="7">
                  <c:v>796</c:v>
                </c:pt>
                <c:pt idx="8">
                  <c:v>820</c:v>
                </c:pt>
                <c:pt idx="12">
                  <c:v>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55-4F0A-929A-24F86660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55-4F0A-929A-24F866607B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55-4F0A-929A-24F866607B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55-4F0A-929A-24F866607B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55-4F0A-929A-24F866607B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55-4F0A-929A-24F866607B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55-4F0A-929A-24F866607B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55-4F0A-929A-24F866607B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5-4F0A-929A-24F866607B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5-4F0A-929A-24F866607B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55-4F0A-929A-24F866607B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55-4F0A-929A-24F866607B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55-4F0A-929A-24F866607B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55-4F0A-929A-24F866607B73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-4.3327556325823191E-2</c:v>
                </c:pt>
                <c:pt idx="1">
                  <c:v>0.40732758620689657</c:v>
                </c:pt>
                <c:pt idx="2">
                  <c:v>-4.7328244274809195E-2</c:v>
                </c:pt>
                <c:pt idx="3">
                  <c:v>0.53963414634146334</c:v>
                </c:pt>
                <c:pt idx="4">
                  <c:v>0.71671388101983013</c:v>
                </c:pt>
                <c:pt idx="5">
                  <c:v>0.76826196473551644</c:v>
                </c:pt>
                <c:pt idx="6">
                  <c:v>0.51939924906132662</c:v>
                </c:pt>
                <c:pt idx="7">
                  <c:v>-4.096385542168679E-2</c:v>
                </c:pt>
                <c:pt idx="8">
                  <c:v>0.23493975903614461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0.27728438918492215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55-4F0A-929A-24F866607B73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-6.5989847715736016E-2</c:v>
                </c:pt>
                <c:pt idx="1">
                  <c:v>0.7553763440860215</c:v>
                </c:pt>
                <c:pt idx="2">
                  <c:v>0.25553319919517103</c:v>
                </c:pt>
                <c:pt idx="3">
                  <c:v>-0.14983164983164987</c:v>
                </c:pt>
                <c:pt idx="4">
                  <c:v>0.40930232558139545</c:v>
                </c:pt>
                <c:pt idx="5">
                  <c:v>0.42393509127789053</c:v>
                </c:pt>
                <c:pt idx="6">
                  <c:v>0.54846938775510212</c:v>
                </c:pt>
                <c:pt idx="7">
                  <c:v>0.1987951807228916</c:v>
                </c:pt>
                <c:pt idx="8">
                  <c:v>0.52416356877323422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0.30404996977634502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55-4F0A-929A-24F86660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38-49AC-BD3C-EF06A5B1594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1443</c:v>
                </c:pt>
                <c:pt idx="1">
                  <c:v>1063</c:v>
                </c:pt>
                <c:pt idx="2">
                  <c:v>1474</c:v>
                </c:pt>
                <c:pt idx="3">
                  <c:v>444</c:v>
                </c:pt>
                <c:pt idx="4">
                  <c:v>137</c:v>
                </c:pt>
                <c:pt idx="5">
                  <c:v>130</c:v>
                </c:pt>
                <c:pt idx="6">
                  <c:v>357</c:v>
                </c:pt>
                <c:pt idx="7">
                  <c:v>253</c:v>
                </c:pt>
                <c:pt idx="8">
                  <c:v>237</c:v>
                </c:pt>
                <c:pt idx="9">
                  <c:v>767</c:v>
                </c:pt>
                <c:pt idx="10">
                  <c:v>1193</c:v>
                </c:pt>
                <c:pt idx="11">
                  <c:v>1022</c:v>
                </c:pt>
                <c:pt idx="12">
                  <c:v>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8-49AC-BD3C-EF06A5B15945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38-49AC-BD3C-EF06A5B15945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889</c:v>
                </c:pt>
                <c:pt idx="1">
                  <c:v>888</c:v>
                </c:pt>
                <c:pt idx="2">
                  <c:v>943</c:v>
                </c:pt>
                <c:pt idx="3">
                  <c:v>477</c:v>
                </c:pt>
                <c:pt idx="4">
                  <c:v>77</c:v>
                </c:pt>
                <c:pt idx="5">
                  <c:v>102</c:v>
                </c:pt>
                <c:pt idx="6">
                  <c:v>397</c:v>
                </c:pt>
                <c:pt idx="7">
                  <c:v>242</c:v>
                </c:pt>
                <c:pt idx="8">
                  <c:v>238</c:v>
                </c:pt>
                <c:pt idx="9">
                  <c:v>871</c:v>
                </c:pt>
                <c:pt idx="10">
                  <c:v>1448</c:v>
                </c:pt>
                <c:pt idx="11">
                  <c:v>1009</c:v>
                </c:pt>
                <c:pt idx="12">
                  <c:v>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38-49AC-BD3C-EF06A5B15945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38-49AC-BD3C-EF06A5B1594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1686</c:v>
                </c:pt>
                <c:pt idx="1">
                  <c:v>1463</c:v>
                </c:pt>
                <c:pt idx="2">
                  <c:v>1196</c:v>
                </c:pt>
                <c:pt idx="3">
                  <c:v>518</c:v>
                </c:pt>
                <c:pt idx="4">
                  <c:v>201</c:v>
                </c:pt>
                <c:pt idx="5">
                  <c:v>160</c:v>
                </c:pt>
                <c:pt idx="6">
                  <c:v>140</c:v>
                </c:pt>
                <c:pt idx="7">
                  <c:v>157</c:v>
                </c:pt>
                <c:pt idx="8">
                  <c:v>125</c:v>
                </c:pt>
                <c:pt idx="9">
                  <c:v>669</c:v>
                </c:pt>
                <c:pt idx="10">
                  <c:v>1197</c:v>
                </c:pt>
                <c:pt idx="11">
                  <c:v>1012</c:v>
                </c:pt>
                <c:pt idx="12">
                  <c:v>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38-49AC-BD3C-EF06A5B15945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38-49AC-BD3C-EF06A5B159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38-49AC-BD3C-EF06A5B1594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1354</c:v>
                </c:pt>
                <c:pt idx="1">
                  <c:v>1259</c:v>
                </c:pt>
                <c:pt idx="2">
                  <c:v>1166</c:v>
                </c:pt>
                <c:pt idx="3">
                  <c:v>300</c:v>
                </c:pt>
                <c:pt idx="4">
                  <c:v>111</c:v>
                </c:pt>
                <c:pt idx="5">
                  <c:v>128</c:v>
                </c:pt>
                <c:pt idx="6">
                  <c:v>219</c:v>
                </c:pt>
                <c:pt idx="7">
                  <c:v>156</c:v>
                </c:pt>
                <c:pt idx="8">
                  <c:v>164</c:v>
                </c:pt>
                <c:pt idx="12">
                  <c:v>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38-49AC-BD3C-EF06A5B15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38-49AC-BD3C-EF06A5B159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38-49AC-BD3C-EF06A5B159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38-49AC-BD3C-EF06A5B159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38-49AC-BD3C-EF06A5B159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38-49AC-BD3C-EF06A5B159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38-49AC-BD3C-EF06A5B159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38-49AC-BD3C-EF06A5B159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38-49AC-BD3C-EF06A5B159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38-49AC-BD3C-EF06A5B159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38-49AC-BD3C-EF06A5B159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38-49AC-BD3C-EF06A5B159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38-49AC-BD3C-EF06A5B159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38-49AC-BD3C-EF06A5B15945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-0.1969157769869514</c:v>
                </c:pt>
                <c:pt idx="1">
                  <c:v>-0.13943950786056047</c:v>
                </c:pt>
                <c:pt idx="2">
                  <c:v>-2.5083612040133763E-2</c:v>
                </c:pt>
                <c:pt idx="3">
                  <c:v>-0.4208494208494209</c:v>
                </c:pt>
                <c:pt idx="4">
                  <c:v>-0.44776119402985071</c:v>
                </c:pt>
                <c:pt idx="5">
                  <c:v>-0.19999999999999996</c:v>
                </c:pt>
                <c:pt idx="6">
                  <c:v>0.56428571428571428</c:v>
                </c:pt>
                <c:pt idx="7">
                  <c:v>-6.3694267515923553E-3</c:v>
                </c:pt>
                <c:pt idx="8">
                  <c:v>0.31200000000000006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-0.13974495217853344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38-49AC-BD3C-EF06A5B15945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-6.1677061677061662E-2</c:v>
                </c:pt>
                <c:pt idx="1">
                  <c:v>0.18438381937911563</c:v>
                </c:pt>
                <c:pt idx="2">
                  <c:v>-0.20895522388059706</c:v>
                </c:pt>
                <c:pt idx="3">
                  <c:v>-0.32432432432432434</c:v>
                </c:pt>
                <c:pt idx="4">
                  <c:v>-0.18978102189781021</c:v>
                </c:pt>
                <c:pt idx="5">
                  <c:v>-1.538461538461533E-2</c:v>
                </c:pt>
                <c:pt idx="6">
                  <c:v>-0.38655462184873945</c:v>
                </c:pt>
                <c:pt idx="7">
                  <c:v>-0.38339920948616601</c:v>
                </c:pt>
                <c:pt idx="8">
                  <c:v>-0.30801687763713081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-0.12296858071505956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38-49AC-BD3C-EF06A5B15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B-4648-A287-4089A09F69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2174</c:v>
                </c:pt>
                <c:pt idx="1">
                  <c:v>1622</c:v>
                </c:pt>
                <c:pt idx="2">
                  <c:v>2011</c:v>
                </c:pt>
                <c:pt idx="3">
                  <c:v>677</c:v>
                </c:pt>
                <c:pt idx="4">
                  <c:v>63</c:v>
                </c:pt>
                <c:pt idx="5">
                  <c:v>168</c:v>
                </c:pt>
                <c:pt idx="6">
                  <c:v>289</c:v>
                </c:pt>
                <c:pt idx="7">
                  <c:v>195</c:v>
                </c:pt>
                <c:pt idx="8">
                  <c:v>148</c:v>
                </c:pt>
                <c:pt idx="9">
                  <c:v>1419</c:v>
                </c:pt>
                <c:pt idx="10">
                  <c:v>2227</c:v>
                </c:pt>
                <c:pt idx="11">
                  <c:v>2188</c:v>
                </c:pt>
                <c:pt idx="12">
                  <c:v>13181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B-4648-A287-4089A09F6943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FB-4648-A287-4089A09F6943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919</c:v>
                </c:pt>
                <c:pt idx="1">
                  <c:v>702</c:v>
                </c:pt>
                <c:pt idx="2">
                  <c:v>795</c:v>
                </c:pt>
                <c:pt idx="3">
                  <c:v>625</c:v>
                </c:pt>
                <c:pt idx="4">
                  <c:v>39</c:v>
                </c:pt>
                <c:pt idx="5">
                  <c:v>75</c:v>
                </c:pt>
                <c:pt idx="6">
                  <c:v>149</c:v>
                </c:pt>
                <c:pt idx="7">
                  <c:v>168</c:v>
                </c:pt>
                <c:pt idx="8">
                  <c:v>170</c:v>
                </c:pt>
                <c:pt idx="9">
                  <c:v>931</c:v>
                </c:pt>
                <c:pt idx="10">
                  <c:v>1396</c:v>
                </c:pt>
                <c:pt idx="11">
                  <c:v>1630</c:v>
                </c:pt>
                <c:pt idx="12">
                  <c:v>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FB-4648-A287-4089A09F6943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B-4648-A287-4089A09F69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1727</c:v>
                </c:pt>
                <c:pt idx="1">
                  <c:v>1268</c:v>
                </c:pt>
                <c:pt idx="2">
                  <c:v>1579</c:v>
                </c:pt>
                <c:pt idx="3">
                  <c:v>823</c:v>
                </c:pt>
                <c:pt idx="4">
                  <c:v>114</c:v>
                </c:pt>
                <c:pt idx="5">
                  <c:v>147</c:v>
                </c:pt>
                <c:pt idx="6">
                  <c:v>117</c:v>
                </c:pt>
                <c:pt idx="7">
                  <c:v>94</c:v>
                </c:pt>
                <c:pt idx="8">
                  <c:v>101</c:v>
                </c:pt>
                <c:pt idx="9">
                  <c:v>842</c:v>
                </c:pt>
                <c:pt idx="10">
                  <c:v>1400</c:v>
                </c:pt>
                <c:pt idx="11">
                  <c:v>1749</c:v>
                </c:pt>
                <c:pt idx="12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FB-4648-A287-4089A09F6943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FB-4648-A287-4089A09F69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FB-4648-A287-4089A09F694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1751</c:v>
                </c:pt>
                <c:pt idx="1">
                  <c:v>1627</c:v>
                </c:pt>
                <c:pt idx="2">
                  <c:v>1711</c:v>
                </c:pt>
                <c:pt idx="3">
                  <c:v>657</c:v>
                </c:pt>
                <c:pt idx="4">
                  <c:v>74</c:v>
                </c:pt>
                <c:pt idx="5">
                  <c:v>119</c:v>
                </c:pt>
                <c:pt idx="6">
                  <c:v>69</c:v>
                </c:pt>
                <c:pt idx="7">
                  <c:v>62</c:v>
                </c:pt>
                <c:pt idx="8">
                  <c:v>169</c:v>
                </c:pt>
                <c:pt idx="12">
                  <c:v>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FB-4648-A287-4089A09F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FB-4648-A287-4089A09F69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FB-4648-A287-4089A09F69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B-4648-A287-4089A09F69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B-4648-A287-4089A09F69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FB-4648-A287-4089A09F69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FB-4648-A287-4089A09F69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FB-4648-A287-4089A09F69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FB-4648-A287-4089A09F69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FB-4648-A287-4089A09F69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FB-4648-A287-4089A09F69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FB-4648-A287-4089A09F69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FB-4648-A287-4089A09F69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FB-4648-A287-4089A09F694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1.389693109438328E-2</c:v>
                </c:pt>
                <c:pt idx="1">
                  <c:v>0.28312302839116721</c:v>
                </c:pt>
                <c:pt idx="2">
                  <c:v>8.3597213426219064E-2</c:v>
                </c:pt>
                <c:pt idx="3">
                  <c:v>-0.20170109356014576</c:v>
                </c:pt>
                <c:pt idx="4">
                  <c:v>-0.35087719298245612</c:v>
                </c:pt>
                <c:pt idx="5">
                  <c:v>-0.19047619047619047</c:v>
                </c:pt>
                <c:pt idx="6">
                  <c:v>-0.41025641025641024</c:v>
                </c:pt>
                <c:pt idx="7">
                  <c:v>-0.34042553191489366</c:v>
                </c:pt>
                <c:pt idx="8">
                  <c:v>0.6732673267326732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4.5058626465661611E-2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FB-4648-A287-4089A09F6943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-0.19457221711131556</c:v>
                </c:pt>
                <c:pt idx="1">
                  <c:v>3.0826140567201676E-3</c:v>
                </c:pt>
                <c:pt idx="2">
                  <c:v>-0.14917951268025853</c:v>
                </c:pt>
                <c:pt idx="3">
                  <c:v>-2.954209748892167E-2</c:v>
                </c:pt>
                <c:pt idx="4">
                  <c:v>0.17460317460317465</c:v>
                </c:pt>
                <c:pt idx="5">
                  <c:v>-0.29166666666666663</c:v>
                </c:pt>
                <c:pt idx="6">
                  <c:v>-0.76124567474048443</c:v>
                </c:pt>
                <c:pt idx="7">
                  <c:v>-0.68205128205128207</c:v>
                </c:pt>
                <c:pt idx="8">
                  <c:v>0.14189189189189189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-0.15080985436232475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FB-4648-A287-4089A09F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E-495B-9182-5572591DEE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57351</c:v>
                </c:pt>
                <c:pt idx="1">
                  <c:v>52983</c:v>
                </c:pt>
                <c:pt idx="2">
                  <c:v>68140</c:v>
                </c:pt>
                <c:pt idx="3">
                  <c:v>63613</c:v>
                </c:pt>
                <c:pt idx="4">
                  <c:v>65314</c:v>
                </c:pt>
                <c:pt idx="5">
                  <c:v>70924</c:v>
                </c:pt>
                <c:pt idx="6">
                  <c:v>72529</c:v>
                </c:pt>
                <c:pt idx="7">
                  <c:v>76074</c:v>
                </c:pt>
                <c:pt idx="8">
                  <c:v>69073</c:v>
                </c:pt>
                <c:pt idx="9">
                  <c:v>66991</c:v>
                </c:pt>
                <c:pt idx="10">
                  <c:v>66714</c:v>
                </c:pt>
                <c:pt idx="11">
                  <c:v>62015</c:v>
                </c:pt>
                <c:pt idx="12">
                  <c:v>791721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E-495B-9182-5572591DEE3C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7E-495B-9182-5572591DEE3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36105</c:v>
                </c:pt>
                <c:pt idx="1">
                  <c:v>50459</c:v>
                </c:pt>
                <c:pt idx="2">
                  <c:v>57186</c:v>
                </c:pt>
                <c:pt idx="3">
                  <c:v>60780</c:v>
                </c:pt>
                <c:pt idx="4">
                  <c:v>53595</c:v>
                </c:pt>
                <c:pt idx="5">
                  <c:v>63207</c:v>
                </c:pt>
                <c:pt idx="6">
                  <c:v>73949</c:v>
                </c:pt>
                <c:pt idx="7">
                  <c:v>65748</c:v>
                </c:pt>
                <c:pt idx="8">
                  <c:v>62173</c:v>
                </c:pt>
                <c:pt idx="9">
                  <c:v>64171</c:v>
                </c:pt>
                <c:pt idx="10">
                  <c:v>61752</c:v>
                </c:pt>
                <c:pt idx="11">
                  <c:v>61100</c:v>
                </c:pt>
                <c:pt idx="12">
                  <c:v>710225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7E-495B-9182-5572591DEE3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7E-495B-9182-5572591DEE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60088</c:v>
                </c:pt>
                <c:pt idx="1">
                  <c:v>57829</c:v>
                </c:pt>
                <c:pt idx="2">
                  <c:v>66430</c:v>
                </c:pt>
                <c:pt idx="3">
                  <c:v>65148</c:v>
                </c:pt>
                <c:pt idx="4">
                  <c:v>58098</c:v>
                </c:pt>
                <c:pt idx="5">
                  <c:v>71344</c:v>
                </c:pt>
                <c:pt idx="6">
                  <c:v>74357</c:v>
                </c:pt>
                <c:pt idx="7">
                  <c:v>73184</c:v>
                </c:pt>
                <c:pt idx="8">
                  <c:v>71851</c:v>
                </c:pt>
                <c:pt idx="9">
                  <c:v>70925</c:v>
                </c:pt>
                <c:pt idx="10">
                  <c:v>66055</c:v>
                </c:pt>
                <c:pt idx="11">
                  <c:v>62539</c:v>
                </c:pt>
                <c:pt idx="12">
                  <c:v>797848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7E-495B-9182-5572591DEE3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7E-495B-9182-5572591DEE3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67E-495B-9182-5572591DEE3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64481</c:v>
                </c:pt>
                <c:pt idx="1">
                  <c:v>66869</c:v>
                </c:pt>
                <c:pt idx="2">
                  <c:v>76278</c:v>
                </c:pt>
                <c:pt idx="3">
                  <c:v>66545</c:v>
                </c:pt>
                <c:pt idx="4">
                  <c:v>77065</c:v>
                </c:pt>
                <c:pt idx="5">
                  <c:v>83393</c:v>
                </c:pt>
                <c:pt idx="6">
                  <c:v>90048</c:v>
                </c:pt>
                <c:pt idx="7">
                  <c:v>89034</c:v>
                </c:pt>
                <c:pt idx="8">
                  <c:v>77584</c:v>
                </c:pt>
                <c:pt idx="12">
                  <c:v>691297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7E-495B-9182-5572591D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7E-495B-9182-5572591DEE3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7E-495B-9182-5572591DEE3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7E-495B-9182-5572591DEE3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7E-495B-9182-5572591DEE3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7E-495B-9182-5572591DEE3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7E-495B-9182-5572591DEE3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7E-495B-9182-5572591DEE3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7E-495B-9182-5572591DEE3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7E-495B-9182-5572591DEE3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7E-495B-9182-5572591DEE3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7E-495B-9182-5572591DEE3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7E-495B-9182-5572591DEE3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7E-495B-9182-5572591DEE3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7.3109439488749928E-2</c:v>
                </c:pt>
                <c:pt idx="1">
                  <c:v>0.1563229521520344</c:v>
                </c:pt>
                <c:pt idx="2">
                  <c:v>0.14824627427367143</c:v>
                </c:pt>
                <c:pt idx="3">
                  <c:v>2.1443482532080838E-2</c:v>
                </c:pt>
                <c:pt idx="4">
                  <c:v>0.32646562704396032</c:v>
                </c:pt>
                <c:pt idx="5">
                  <c:v>0.16888596097779773</c:v>
                </c:pt>
                <c:pt idx="6">
                  <c:v>0.21102249956291952</c:v>
                </c:pt>
                <c:pt idx="7">
                  <c:v>0.21657739396589415</c:v>
                </c:pt>
                <c:pt idx="8">
                  <c:v>7.9790121223086707E-2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0.15537939829090686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7E-495B-9182-5572591DEE3C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0.12432215654478562</c:v>
                </c:pt>
                <c:pt idx="1">
                  <c:v>0.26208406469999801</c:v>
                </c:pt>
                <c:pt idx="2">
                  <c:v>0.11943058409157614</c:v>
                </c:pt>
                <c:pt idx="3">
                  <c:v>4.6091207771996379E-2</c:v>
                </c:pt>
                <c:pt idx="4">
                  <c:v>0.17991548519459832</c:v>
                </c:pt>
                <c:pt idx="5">
                  <c:v>0.17580790705543969</c:v>
                </c:pt>
                <c:pt idx="6">
                  <c:v>0.2415447614057824</c:v>
                </c:pt>
                <c:pt idx="7">
                  <c:v>0.17036043852038807</c:v>
                </c:pt>
                <c:pt idx="8">
                  <c:v>0.12321746557989366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0.15989234917391082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67E-495B-9182-5572591D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F-4A98-A537-72B0A17AD84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45267</c:v>
                </c:pt>
                <c:pt idx="1">
                  <c:v>42754</c:v>
                </c:pt>
                <c:pt idx="2">
                  <c:v>53570</c:v>
                </c:pt>
                <c:pt idx="3">
                  <c:v>50234</c:v>
                </c:pt>
                <c:pt idx="4">
                  <c:v>51257</c:v>
                </c:pt>
                <c:pt idx="5">
                  <c:v>55245</c:v>
                </c:pt>
                <c:pt idx="6">
                  <c:v>57630</c:v>
                </c:pt>
                <c:pt idx="7">
                  <c:v>61154</c:v>
                </c:pt>
                <c:pt idx="8">
                  <c:v>56624</c:v>
                </c:pt>
                <c:pt idx="9">
                  <c:v>54932</c:v>
                </c:pt>
                <c:pt idx="10">
                  <c:v>54302</c:v>
                </c:pt>
                <c:pt idx="11">
                  <c:v>49590</c:v>
                </c:pt>
                <c:pt idx="12">
                  <c:v>632559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F-4A98-A537-72B0A17AD842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3F-4A98-A537-72B0A17AD842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28358</c:v>
                </c:pt>
                <c:pt idx="1">
                  <c:v>41758</c:v>
                </c:pt>
                <c:pt idx="2">
                  <c:v>46880</c:v>
                </c:pt>
                <c:pt idx="3">
                  <c:v>49231</c:v>
                </c:pt>
                <c:pt idx="4">
                  <c:v>43875</c:v>
                </c:pt>
                <c:pt idx="5">
                  <c:v>51223</c:v>
                </c:pt>
                <c:pt idx="6">
                  <c:v>58059</c:v>
                </c:pt>
                <c:pt idx="7">
                  <c:v>52300</c:v>
                </c:pt>
                <c:pt idx="8">
                  <c:v>51986</c:v>
                </c:pt>
                <c:pt idx="9">
                  <c:v>50768</c:v>
                </c:pt>
                <c:pt idx="10">
                  <c:v>50254</c:v>
                </c:pt>
                <c:pt idx="11">
                  <c:v>50108</c:v>
                </c:pt>
                <c:pt idx="12">
                  <c:v>574800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3F-4A98-A537-72B0A17AD842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3F-4A98-A537-72B0A17AD84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49540</c:v>
                </c:pt>
                <c:pt idx="1">
                  <c:v>48085</c:v>
                </c:pt>
                <c:pt idx="2">
                  <c:v>53645</c:v>
                </c:pt>
                <c:pt idx="3">
                  <c:v>51684</c:v>
                </c:pt>
                <c:pt idx="4">
                  <c:v>46378</c:v>
                </c:pt>
                <c:pt idx="5">
                  <c:v>57186</c:v>
                </c:pt>
                <c:pt idx="6">
                  <c:v>61296</c:v>
                </c:pt>
                <c:pt idx="7">
                  <c:v>61320</c:v>
                </c:pt>
                <c:pt idx="8">
                  <c:v>58014</c:v>
                </c:pt>
                <c:pt idx="9">
                  <c:v>58960</c:v>
                </c:pt>
                <c:pt idx="10">
                  <c:v>55542</c:v>
                </c:pt>
                <c:pt idx="11">
                  <c:v>50998</c:v>
                </c:pt>
                <c:pt idx="12">
                  <c:v>652648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F-4A98-A537-72B0A17AD842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63F-4A98-A537-72B0A17AD8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63F-4A98-A537-72B0A17AD84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54397</c:v>
                </c:pt>
                <c:pt idx="1">
                  <c:v>56657</c:v>
                </c:pt>
                <c:pt idx="2">
                  <c:v>62724</c:v>
                </c:pt>
                <c:pt idx="3">
                  <c:v>51569</c:v>
                </c:pt>
                <c:pt idx="4">
                  <c:v>61791</c:v>
                </c:pt>
                <c:pt idx="5">
                  <c:v>66284</c:v>
                </c:pt>
                <c:pt idx="6">
                  <c:v>71595</c:v>
                </c:pt>
                <c:pt idx="7">
                  <c:v>71470</c:v>
                </c:pt>
                <c:pt idx="8">
                  <c:v>60705</c:v>
                </c:pt>
                <c:pt idx="12">
                  <c:v>557192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3F-4A98-A537-72B0A17A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3F-4A98-A537-72B0A17AD8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3F-4A98-A537-72B0A17AD8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3F-4A98-A537-72B0A17AD8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3F-4A98-A537-72B0A17AD8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3F-4A98-A537-72B0A17AD8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3F-4A98-A537-72B0A17AD8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3F-4A98-A537-72B0A17AD8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3F-4A98-A537-72B0A17AD8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3F-4A98-A537-72B0A17AD8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3F-4A98-A537-72B0A17AD8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3F-4A98-A537-72B0A17AD8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3F-4A98-A537-72B0A17AD8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3F-4A98-A537-72B0A17AD842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9.8041986273718296E-2</c:v>
                </c:pt>
                <c:pt idx="1">
                  <c:v>0.17826765103462616</c:v>
                </c:pt>
                <c:pt idx="2">
                  <c:v>0.16924224065616555</c:v>
                </c:pt>
                <c:pt idx="3">
                  <c:v>-2.2250599798777637E-3</c:v>
                </c:pt>
                <c:pt idx="4">
                  <c:v>0.33233429643365398</c:v>
                </c:pt>
                <c:pt idx="5">
                  <c:v>0.15909488336306099</c:v>
                </c:pt>
                <c:pt idx="6">
                  <c:v>0.16802075176194209</c:v>
                </c:pt>
                <c:pt idx="7">
                  <c:v>0.16552511415525117</c:v>
                </c:pt>
                <c:pt idx="8">
                  <c:v>4.6385355259075389E-2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0.14378381929105744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3F-4A98-A537-72B0A17AD842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0.20169218194269556</c:v>
                </c:pt>
                <c:pt idx="1">
                  <c:v>0.3251859475136829</c:v>
                </c:pt>
                <c:pt idx="2">
                  <c:v>0.17087922344595863</c:v>
                </c:pt>
                <c:pt idx="3">
                  <c:v>2.6575626069992531E-2</c:v>
                </c:pt>
                <c:pt idx="4">
                  <c:v>0.20551339329262341</c:v>
                </c:pt>
                <c:pt idx="5">
                  <c:v>0.19981898814372334</c:v>
                </c:pt>
                <c:pt idx="6">
                  <c:v>0.24232170744403958</c:v>
                </c:pt>
                <c:pt idx="7">
                  <c:v>0.16868888380155012</c:v>
                </c:pt>
                <c:pt idx="8">
                  <c:v>7.2071912969765561E-2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0.17616811086366857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63F-4A98-A537-72B0A17A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8-4C31-A8CE-5C0C9B7A8BF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34864</c:v>
                </c:pt>
                <c:pt idx="1">
                  <c:v>33220</c:v>
                </c:pt>
                <c:pt idx="2">
                  <c:v>41510</c:v>
                </c:pt>
                <c:pt idx="3">
                  <c:v>40181</c:v>
                </c:pt>
                <c:pt idx="4">
                  <c:v>40802</c:v>
                </c:pt>
                <c:pt idx="5">
                  <c:v>44012</c:v>
                </c:pt>
                <c:pt idx="6">
                  <c:v>46407</c:v>
                </c:pt>
                <c:pt idx="7">
                  <c:v>48602</c:v>
                </c:pt>
                <c:pt idx="8">
                  <c:v>44948</c:v>
                </c:pt>
                <c:pt idx="9">
                  <c:v>44583</c:v>
                </c:pt>
                <c:pt idx="10">
                  <c:v>42309</c:v>
                </c:pt>
                <c:pt idx="11">
                  <c:v>39769</c:v>
                </c:pt>
                <c:pt idx="12">
                  <c:v>501207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8-4C31-A8CE-5C0C9B7A8BF6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88-4C31-A8CE-5C0C9B7A8BF6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21891</c:v>
                </c:pt>
                <c:pt idx="1">
                  <c:v>31654</c:v>
                </c:pt>
                <c:pt idx="2">
                  <c:v>36530</c:v>
                </c:pt>
                <c:pt idx="3">
                  <c:v>40420</c:v>
                </c:pt>
                <c:pt idx="4">
                  <c:v>36270</c:v>
                </c:pt>
                <c:pt idx="5">
                  <c:v>43291</c:v>
                </c:pt>
                <c:pt idx="6">
                  <c:v>49808</c:v>
                </c:pt>
                <c:pt idx="7">
                  <c:v>43951</c:v>
                </c:pt>
                <c:pt idx="8">
                  <c:v>44396</c:v>
                </c:pt>
                <c:pt idx="9">
                  <c:v>43447</c:v>
                </c:pt>
                <c:pt idx="10">
                  <c:v>41928</c:v>
                </c:pt>
                <c:pt idx="11">
                  <c:v>42758</c:v>
                </c:pt>
                <c:pt idx="12">
                  <c:v>476344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8-4C31-A8CE-5C0C9B7A8BF6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88-4C31-A8CE-5C0C9B7A8BF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42127</c:v>
                </c:pt>
                <c:pt idx="1">
                  <c:v>40353</c:v>
                </c:pt>
                <c:pt idx="2">
                  <c:v>44700</c:v>
                </c:pt>
                <c:pt idx="3">
                  <c:v>43079</c:v>
                </c:pt>
                <c:pt idx="4">
                  <c:v>38430</c:v>
                </c:pt>
                <c:pt idx="5">
                  <c:v>47732</c:v>
                </c:pt>
                <c:pt idx="6">
                  <c:v>51553</c:v>
                </c:pt>
                <c:pt idx="7">
                  <c:v>52333</c:v>
                </c:pt>
                <c:pt idx="8">
                  <c:v>49248</c:v>
                </c:pt>
                <c:pt idx="9">
                  <c:v>50542</c:v>
                </c:pt>
                <c:pt idx="10">
                  <c:v>46726</c:v>
                </c:pt>
                <c:pt idx="11">
                  <c:v>42526</c:v>
                </c:pt>
                <c:pt idx="12">
                  <c:v>549349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8-4C31-A8CE-5C0C9B7A8BF6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88-4C31-A8CE-5C0C9B7A8B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88-4C31-A8CE-5C0C9B7A8BF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46328</c:v>
                </c:pt>
                <c:pt idx="1">
                  <c:v>48431</c:v>
                </c:pt>
                <c:pt idx="2">
                  <c:v>53005</c:v>
                </c:pt>
                <c:pt idx="3">
                  <c:v>42442</c:v>
                </c:pt>
                <c:pt idx="4">
                  <c:v>51394</c:v>
                </c:pt>
                <c:pt idx="5">
                  <c:v>55532</c:v>
                </c:pt>
                <c:pt idx="6">
                  <c:v>60327</c:v>
                </c:pt>
                <c:pt idx="7">
                  <c:v>61133</c:v>
                </c:pt>
                <c:pt idx="8">
                  <c:v>51449</c:v>
                </c:pt>
                <c:pt idx="12">
                  <c:v>470041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88-4C31-A8CE-5C0C9B7A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88-4C31-A8CE-5C0C9B7A8B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88-4C31-A8CE-5C0C9B7A8B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88-4C31-A8CE-5C0C9B7A8B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88-4C31-A8CE-5C0C9B7A8B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88-4C31-A8CE-5C0C9B7A8B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88-4C31-A8CE-5C0C9B7A8B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88-4C31-A8CE-5C0C9B7A8B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88-4C31-A8CE-5C0C9B7A8B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88-4C31-A8CE-5C0C9B7A8B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88-4C31-A8CE-5C0C9B7A8B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88-4C31-A8CE-5C0C9B7A8B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88-4C31-A8CE-5C0C9B7A8B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88-4C31-A8CE-5C0C9B7A8BF6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9.9722268378949375E-2</c:v>
                </c:pt>
                <c:pt idx="1">
                  <c:v>0.2001833816568781</c:v>
                </c:pt>
                <c:pt idx="2">
                  <c:v>0.18579418344519016</c:v>
                </c:pt>
                <c:pt idx="3">
                  <c:v>-1.4786787065623641E-2</c:v>
                </c:pt>
                <c:pt idx="4">
                  <c:v>0.33734061930783232</c:v>
                </c:pt>
                <c:pt idx="5">
                  <c:v>0.16341238582083295</c:v>
                </c:pt>
                <c:pt idx="6">
                  <c:v>0.17019378115725559</c:v>
                </c:pt>
                <c:pt idx="7">
                  <c:v>0.16815393728622485</c:v>
                </c:pt>
                <c:pt idx="8">
                  <c:v>4.469217024041594E-2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0.14768712382952232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88-4C31-A8CE-5C0C9B7A8BF6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0.3288205598898577</c:v>
                </c:pt>
                <c:pt idx="1">
                  <c:v>0.45788681517158336</c:v>
                </c:pt>
                <c:pt idx="2">
                  <c:v>0.27692122380149353</c:v>
                </c:pt>
                <c:pt idx="3">
                  <c:v>5.6270376546128764E-2</c:v>
                </c:pt>
                <c:pt idx="4">
                  <c:v>0.25959511788637801</c:v>
                </c:pt>
                <c:pt idx="5">
                  <c:v>0.26174679632827402</c:v>
                </c:pt>
                <c:pt idx="6">
                  <c:v>0.29995474820608958</c:v>
                </c:pt>
                <c:pt idx="7">
                  <c:v>0.25782889593020863</c:v>
                </c:pt>
                <c:pt idx="8">
                  <c:v>0.14463379905668772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0.25496200733688257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88-4C31-A8CE-5C0C9B7A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F-4C00-BD3A-6369BA5FA0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10403</c:v>
                </c:pt>
                <c:pt idx="1">
                  <c:v>9534</c:v>
                </c:pt>
                <c:pt idx="2">
                  <c:v>12060</c:v>
                </c:pt>
                <c:pt idx="3">
                  <c:v>10053</c:v>
                </c:pt>
                <c:pt idx="4">
                  <c:v>10455</c:v>
                </c:pt>
                <c:pt idx="5">
                  <c:v>11233</c:v>
                </c:pt>
                <c:pt idx="6">
                  <c:v>11223</c:v>
                </c:pt>
                <c:pt idx="7">
                  <c:v>12552</c:v>
                </c:pt>
                <c:pt idx="8">
                  <c:v>11676</c:v>
                </c:pt>
                <c:pt idx="9">
                  <c:v>10349</c:v>
                </c:pt>
                <c:pt idx="10">
                  <c:v>11993</c:v>
                </c:pt>
                <c:pt idx="11">
                  <c:v>9821</c:v>
                </c:pt>
                <c:pt idx="12">
                  <c:v>131352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F-4C00-BD3A-6369BA5FA08F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9F-4C00-BD3A-6369BA5FA08F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6467</c:v>
                </c:pt>
                <c:pt idx="1">
                  <c:v>10104</c:v>
                </c:pt>
                <c:pt idx="2">
                  <c:v>10350</c:v>
                </c:pt>
                <c:pt idx="3">
                  <c:v>8811</c:v>
                </c:pt>
                <c:pt idx="4">
                  <c:v>7605</c:v>
                </c:pt>
                <c:pt idx="5">
                  <c:v>7932</c:v>
                </c:pt>
                <c:pt idx="6">
                  <c:v>8251</c:v>
                </c:pt>
                <c:pt idx="7">
                  <c:v>8349</c:v>
                </c:pt>
                <c:pt idx="8">
                  <c:v>7590</c:v>
                </c:pt>
                <c:pt idx="9">
                  <c:v>7321</c:v>
                </c:pt>
                <c:pt idx="10">
                  <c:v>8326</c:v>
                </c:pt>
                <c:pt idx="11">
                  <c:v>7350</c:v>
                </c:pt>
                <c:pt idx="12">
                  <c:v>98456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9F-4C00-BD3A-6369BA5FA08F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F-4C00-BD3A-6369BA5FA0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7413</c:v>
                </c:pt>
                <c:pt idx="1">
                  <c:v>7732</c:v>
                </c:pt>
                <c:pt idx="2">
                  <c:v>8945</c:v>
                </c:pt>
                <c:pt idx="3">
                  <c:v>8605</c:v>
                </c:pt>
                <c:pt idx="4">
                  <c:v>7948</c:v>
                </c:pt>
                <c:pt idx="5">
                  <c:v>9454</c:v>
                </c:pt>
                <c:pt idx="6">
                  <c:v>9743</c:v>
                </c:pt>
                <c:pt idx="7">
                  <c:v>8987</c:v>
                </c:pt>
                <c:pt idx="8">
                  <c:v>8766</c:v>
                </c:pt>
                <c:pt idx="9">
                  <c:v>8418</c:v>
                </c:pt>
                <c:pt idx="10">
                  <c:v>8816</c:v>
                </c:pt>
                <c:pt idx="11">
                  <c:v>8472</c:v>
                </c:pt>
                <c:pt idx="12">
                  <c:v>103299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9F-4C00-BD3A-6369BA5FA08F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9F-4C00-BD3A-6369BA5FA0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9F-4C00-BD3A-6369BA5FA0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8069</c:v>
                </c:pt>
                <c:pt idx="1">
                  <c:v>8226</c:v>
                </c:pt>
                <c:pt idx="2">
                  <c:v>9719</c:v>
                </c:pt>
                <c:pt idx="3">
                  <c:v>9127</c:v>
                </c:pt>
                <c:pt idx="4">
                  <c:v>10397</c:v>
                </c:pt>
                <c:pt idx="5">
                  <c:v>10752</c:v>
                </c:pt>
                <c:pt idx="6">
                  <c:v>11268</c:v>
                </c:pt>
                <c:pt idx="7">
                  <c:v>10337</c:v>
                </c:pt>
                <c:pt idx="8">
                  <c:v>9256</c:v>
                </c:pt>
                <c:pt idx="12">
                  <c:v>87151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9F-4C00-BD3A-6369BA5F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9F-4C00-BD3A-6369BA5FA0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9F-4C00-BD3A-6369BA5FA0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9F-4C00-BD3A-6369BA5FA0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9F-4C00-BD3A-6369BA5FA0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9F-4C00-BD3A-6369BA5FA0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9F-4C00-BD3A-6369BA5FA0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9F-4C00-BD3A-6369BA5FA0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9F-4C00-BD3A-6369BA5FA0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9F-4C00-BD3A-6369BA5FA0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9F-4C00-BD3A-6369BA5FA0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9F-4C00-BD3A-6369BA5FA0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9F-4C00-BD3A-6369BA5FA0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9F-4C00-BD3A-6369BA5FA08F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8.8493187643329252E-2</c:v>
                </c:pt>
                <c:pt idx="1">
                  <c:v>6.3890325918261714E-2</c:v>
                </c:pt>
                <c:pt idx="2">
                  <c:v>8.6528787031861398E-2</c:v>
                </c:pt>
                <c:pt idx="3">
                  <c:v>6.0662405578152168E-2</c:v>
                </c:pt>
                <c:pt idx="4">
                  <c:v>0.30812783090085549</c:v>
                </c:pt>
                <c:pt idx="5">
                  <c:v>0.13729638248360487</c:v>
                </c:pt>
                <c:pt idx="6">
                  <c:v>0.15652263163296731</c:v>
                </c:pt>
                <c:pt idx="7">
                  <c:v>0.15021698008234119</c:v>
                </c:pt>
                <c:pt idx="8">
                  <c:v>5.5897786903946978E-2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0.1231812148003042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9F-4C00-BD3A-6369BA5FA08F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-0.22435835816591365</c:v>
                </c:pt>
                <c:pt idx="1">
                  <c:v>-0.1371932032724984</c:v>
                </c:pt>
                <c:pt idx="2">
                  <c:v>-0.19411276948590384</c:v>
                </c:pt>
                <c:pt idx="3">
                  <c:v>-9.2111807420670488E-2</c:v>
                </c:pt>
                <c:pt idx="4">
                  <c:v>-5.5475848876135325E-3</c:v>
                </c:pt>
                <c:pt idx="5">
                  <c:v>-4.2820261728834685E-2</c:v>
                </c:pt>
                <c:pt idx="6">
                  <c:v>4.0096230954289602E-3</c:v>
                </c:pt>
                <c:pt idx="7">
                  <c:v>-0.17646590184831101</c:v>
                </c:pt>
                <c:pt idx="8">
                  <c:v>-0.20726276121959575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-0.12136426418252022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9F-4C00-BD3A-6369BA5F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8-42A8-8DEF-923C34BE490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12084</c:v>
                </c:pt>
                <c:pt idx="1">
                  <c:v>10229</c:v>
                </c:pt>
                <c:pt idx="2">
                  <c:v>14570</c:v>
                </c:pt>
                <c:pt idx="3">
                  <c:v>13379</c:v>
                </c:pt>
                <c:pt idx="4">
                  <c:v>14057</c:v>
                </c:pt>
                <c:pt idx="5">
                  <c:v>15679</c:v>
                </c:pt>
                <c:pt idx="6">
                  <c:v>14899</c:v>
                </c:pt>
                <c:pt idx="7">
                  <c:v>14920</c:v>
                </c:pt>
                <c:pt idx="8">
                  <c:v>12449</c:v>
                </c:pt>
                <c:pt idx="9">
                  <c:v>12059</c:v>
                </c:pt>
                <c:pt idx="10">
                  <c:v>12412</c:v>
                </c:pt>
                <c:pt idx="11">
                  <c:v>12425</c:v>
                </c:pt>
                <c:pt idx="12">
                  <c:v>159162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8-42A8-8DEF-923C34BE490F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8-42A8-8DEF-923C34BE490F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7747</c:v>
                </c:pt>
                <c:pt idx="1">
                  <c:v>8701</c:v>
                </c:pt>
                <c:pt idx="2">
                  <c:v>10306</c:v>
                </c:pt>
                <c:pt idx="3">
                  <c:v>11549</c:v>
                </c:pt>
                <c:pt idx="4">
                  <c:v>9720</c:v>
                </c:pt>
                <c:pt idx="5">
                  <c:v>11984</c:v>
                </c:pt>
                <c:pt idx="6">
                  <c:v>15890</c:v>
                </c:pt>
                <c:pt idx="7">
                  <c:v>13448</c:v>
                </c:pt>
                <c:pt idx="8">
                  <c:v>10187</c:v>
                </c:pt>
                <c:pt idx="9">
                  <c:v>13403</c:v>
                </c:pt>
                <c:pt idx="10">
                  <c:v>11498</c:v>
                </c:pt>
                <c:pt idx="11">
                  <c:v>10992</c:v>
                </c:pt>
                <c:pt idx="12">
                  <c:v>135425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8-42A8-8DEF-923C34BE490F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8-42A8-8DEF-923C34BE490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10548</c:v>
                </c:pt>
                <c:pt idx="1">
                  <c:v>9744</c:v>
                </c:pt>
                <c:pt idx="2">
                  <c:v>12785</c:v>
                </c:pt>
                <c:pt idx="3">
                  <c:v>13464</c:v>
                </c:pt>
                <c:pt idx="4">
                  <c:v>11720</c:v>
                </c:pt>
                <c:pt idx="5">
                  <c:v>14158</c:v>
                </c:pt>
                <c:pt idx="6">
                  <c:v>13061</c:v>
                </c:pt>
                <c:pt idx="7">
                  <c:v>11864</c:v>
                </c:pt>
                <c:pt idx="8">
                  <c:v>13837</c:v>
                </c:pt>
                <c:pt idx="9">
                  <c:v>11965</c:v>
                </c:pt>
                <c:pt idx="10">
                  <c:v>10513</c:v>
                </c:pt>
                <c:pt idx="11">
                  <c:v>11541</c:v>
                </c:pt>
                <c:pt idx="12">
                  <c:v>145200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98-42A8-8DEF-923C34BE490F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98-42A8-8DEF-923C34BE49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98-42A8-8DEF-923C34BE490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10084</c:v>
                </c:pt>
                <c:pt idx="1">
                  <c:v>10212</c:v>
                </c:pt>
                <c:pt idx="2">
                  <c:v>13554</c:v>
                </c:pt>
                <c:pt idx="3">
                  <c:v>14976</c:v>
                </c:pt>
                <c:pt idx="4">
                  <c:v>15274</c:v>
                </c:pt>
                <c:pt idx="5">
                  <c:v>17109</c:v>
                </c:pt>
                <c:pt idx="6">
                  <c:v>18453</c:v>
                </c:pt>
                <c:pt idx="7">
                  <c:v>17564</c:v>
                </c:pt>
                <c:pt idx="8">
                  <c:v>16879</c:v>
                </c:pt>
                <c:pt idx="12">
                  <c:v>134105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98-42A8-8DEF-923C34BE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98-42A8-8DEF-923C34BE49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98-42A8-8DEF-923C34BE49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98-42A8-8DEF-923C34BE49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98-42A8-8DEF-923C34BE49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98-42A8-8DEF-923C34BE49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98-42A8-8DEF-923C34BE49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98-42A8-8DEF-923C34BE49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98-42A8-8DEF-923C34BE49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98-42A8-8DEF-923C34BE49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98-42A8-8DEF-923C34BE49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98-42A8-8DEF-923C34BE49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98-42A8-8DEF-923C34BE49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98-42A8-8DEF-923C34BE490F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-4.3989381873340894E-2</c:v>
                </c:pt>
                <c:pt idx="1">
                  <c:v>4.8029556650246219E-2</c:v>
                </c:pt>
                <c:pt idx="2">
                  <c:v>6.0148611654282425E-2</c:v>
                </c:pt>
                <c:pt idx="3">
                  <c:v>0.11229946524064172</c:v>
                </c:pt>
                <c:pt idx="4">
                  <c:v>0.30324232081911262</c:v>
                </c:pt>
                <c:pt idx="5">
                  <c:v>0.20843339454725252</c:v>
                </c:pt>
                <c:pt idx="6">
                  <c:v>0.41283209555164224</c:v>
                </c:pt>
                <c:pt idx="7">
                  <c:v>0.48044504383007425</c:v>
                </c:pt>
                <c:pt idx="8">
                  <c:v>0.21984534219845342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0.20618630881175748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98-42A8-8DEF-923C34BE490F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-0.16550810989738496</c:v>
                </c:pt>
                <c:pt idx="1">
                  <c:v>-1.6619415387623127E-3</c:v>
                </c:pt>
                <c:pt idx="2">
                  <c:v>-6.9732326698696001E-2</c:v>
                </c:pt>
                <c:pt idx="3">
                  <c:v>0.11936617086478818</c:v>
                </c:pt>
                <c:pt idx="4">
                  <c:v>8.6576083090275313E-2</c:v>
                </c:pt>
                <c:pt idx="5">
                  <c:v>9.1204796224249041E-2</c:v>
                </c:pt>
                <c:pt idx="6">
                  <c:v>0.23853949929525475</c:v>
                </c:pt>
                <c:pt idx="7">
                  <c:v>0.17721179624664884</c:v>
                </c:pt>
                <c:pt idx="8">
                  <c:v>0.35585187565266296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9.6829862758248453E-2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98-42A8-8DEF-923C34BE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797848</c:v>
                </c:pt>
                <c:pt idx="1">
                  <c:v>710225</c:v>
                </c:pt>
                <c:pt idx="2">
                  <c:v>354204</c:v>
                </c:pt>
                <c:pt idx="3">
                  <c:v>225835</c:v>
                </c:pt>
                <c:pt idx="4">
                  <c:v>791721</c:v>
                </c:pt>
                <c:pt idx="5">
                  <c:v>816835</c:v>
                </c:pt>
                <c:pt idx="6">
                  <c:v>816827</c:v>
                </c:pt>
                <c:pt idx="7">
                  <c:v>779287</c:v>
                </c:pt>
                <c:pt idx="8">
                  <c:v>691266</c:v>
                </c:pt>
                <c:pt idx="9">
                  <c:v>716342</c:v>
                </c:pt>
                <c:pt idx="10">
                  <c:v>710064</c:v>
                </c:pt>
                <c:pt idx="11">
                  <c:v>683727</c:v>
                </c:pt>
                <c:pt idx="12">
                  <c:v>697620</c:v>
                </c:pt>
                <c:pt idx="13">
                  <c:v>687177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F-4998-9879-DD3C6953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0.12337357879545219</c:v>
                </c:pt>
                <c:pt idx="1">
                  <c:v>1.0051298121986201</c:v>
                </c:pt>
                <c:pt idx="2">
                  <c:v>0.56841942125888378</c:v>
                </c:pt>
                <c:pt idx="3">
                  <c:v>-0.71475431370394371</c:v>
                </c:pt>
                <c:pt idx="4">
                  <c:v>-3.0745499397063059E-2</c:v>
                </c:pt>
                <c:pt idx="5">
                  <c:v>9.7939955461257E-6</c:v>
                </c:pt>
                <c:pt idx="6">
                  <c:v>4.8172239495846814E-2</c:v>
                </c:pt>
                <c:pt idx="7">
                  <c:v>0.12733303822262343</c:v>
                </c:pt>
                <c:pt idx="8">
                  <c:v>-3.5005625804434226E-2</c:v>
                </c:pt>
                <c:pt idx="9">
                  <c:v>8.8414565447620941E-3</c:v>
                </c:pt>
                <c:pt idx="10">
                  <c:v>3.8519760079680943E-2</c:v>
                </c:pt>
                <c:pt idx="11">
                  <c:v>-1.9914853358561913E-2</c:v>
                </c:pt>
                <c:pt idx="12">
                  <c:v>1.5196957988989679E-2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F-4998-9879-DD3C6953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652648</c:v>
                </c:pt>
                <c:pt idx="1">
                  <c:v>574800</c:v>
                </c:pt>
                <c:pt idx="2">
                  <c:v>285256</c:v>
                </c:pt>
                <c:pt idx="3">
                  <c:v>177177</c:v>
                </c:pt>
                <c:pt idx="4">
                  <c:v>632559</c:v>
                </c:pt>
                <c:pt idx="5">
                  <c:v>643249</c:v>
                </c:pt>
                <c:pt idx="6">
                  <c:v>632543</c:v>
                </c:pt>
                <c:pt idx="7">
                  <c:v>588624</c:v>
                </c:pt>
                <c:pt idx="8">
                  <c:v>528310</c:v>
                </c:pt>
                <c:pt idx="9">
                  <c:v>558325</c:v>
                </c:pt>
                <c:pt idx="10">
                  <c:v>563361</c:v>
                </c:pt>
                <c:pt idx="11">
                  <c:v>544807</c:v>
                </c:pt>
                <c:pt idx="12">
                  <c:v>547396</c:v>
                </c:pt>
                <c:pt idx="13">
                  <c:v>526599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F-468A-BB4E-572675F7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0.13543493389004868</c:v>
                </c:pt>
                <c:pt idx="1">
                  <c:v>1.0150321115068568</c:v>
                </c:pt>
                <c:pt idx="2">
                  <c:v>0.61000581339564386</c:v>
                </c:pt>
                <c:pt idx="3">
                  <c:v>-0.71990438836535409</c:v>
                </c:pt>
                <c:pt idx="4">
                  <c:v>-1.6618758832116387E-2</c:v>
                </c:pt>
                <c:pt idx="5">
                  <c:v>1.6925331558486967E-2</c:v>
                </c:pt>
                <c:pt idx="6">
                  <c:v>7.4612995732419973E-2</c:v>
                </c:pt>
                <c:pt idx="7">
                  <c:v>0.11416403248092966</c:v>
                </c:pt>
                <c:pt idx="8">
                  <c:v>-5.375901132852734E-2</c:v>
                </c:pt>
                <c:pt idx="9">
                  <c:v>-8.9392059443234029E-3</c:v>
                </c:pt>
                <c:pt idx="10">
                  <c:v>3.4056096929738322E-2</c:v>
                </c:pt>
                <c:pt idx="11">
                  <c:v>-4.7296655437745194E-3</c:v>
                </c:pt>
                <c:pt idx="12">
                  <c:v>3.9493048790445906E-2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F-468A-BB4E-572675F7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549349</c:v>
                </c:pt>
                <c:pt idx="1">
                  <c:v>476344</c:v>
                </c:pt>
                <c:pt idx="2">
                  <c:v>214429</c:v>
                </c:pt>
                <c:pt idx="3">
                  <c:v>143122</c:v>
                </c:pt>
                <c:pt idx="4">
                  <c:v>501207</c:v>
                </c:pt>
                <c:pt idx="5">
                  <c:v>508840</c:v>
                </c:pt>
                <c:pt idx="6">
                  <c:v>482207</c:v>
                </c:pt>
                <c:pt idx="7">
                  <c:v>443712</c:v>
                </c:pt>
                <c:pt idx="8">
                  <c:v>412346</c:v>
                </c:pt>
                <c:pt idx="9">
                  <c:v>439654</c:v>
                </c:pt>
                <c:pt idx="10">
                  <c:v>451246</c:v>
                </c:pt>
                <c:pt idx="11">
                  <c:v>435425</c:v>
                </c:pt>
                <c:pt idx="12">
                  <c:v>430908</c:v>
                </c:pt>
                <c:pt idx="13">
                  <c:v>430020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9-41FC-9287-C8A8AF56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0.15326108862502719</c:v>
                </c:pt>
                <c:pt idx="1">
                  <c:v>1.2214532549235413</c:v>
                </c:pt>
                <c:pt idx="2">
                  <c:v>0.4982252903117621</c:v>
                </c:pt>
                <c:pt idx="3">
                  <c:v>-0.71444532897585233</c:v>
                </c:pt>
                <c:pt idx="4">
                  <c:v>-1.5000786101721508E-2</c:v>
                </c:pt>
                <c:pt idx="5">
                  <c:v>5.5231466984096089E-2</c:v>
                </c:pt>
                <c:pt idx="6">
                  <c:v>8.6756725082936637E-2</c:v>
                </c:pt>
                <c:pt idx="7">
                  <c:v>7.6067186295004641E-2</c:v>
                </c:pt>
                <c:pt idx="8">
                  <c:v>-6.2112479358768513E-2</c:v>
                </c:pt>
                <c:pt idx="9">
                  <c:v>-2.5688870372258199E-2</c:v>
                </c:pt>
                <c:pt idx="10">
                  <c:v>3.6334615605442933E-2</c:v>
                </c:pt>
                <c:pt idx="11">
                  <c:v>1.0482515989491903E-2</c:v>
                </c:pt>
                <c:pt idx="12">
                  <c:v>2.0650202316170319E-3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9-41FC-9287-C8A8AF56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6-425B-B1E5-C3DDD4E34FA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46-425B-B1E5-C3DDD4E34F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346-425B-B1E5-C3DDD4E34F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346-425B-B1E5-C3DDD4E34F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346-425B-B1E5-C3DDD4E34F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346-425B-B1E5-C3DDD4E34F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346-425B-B1E5-C3DDD4E34F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46-425B-B1E5-C3DDD4E34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797848</c:v>
                </c:pt>
                <c:pt idx="1">
                  <c:v>341923</c:v>
                </c:pt>
                <c:pt idx="2">
                  <c:v>455925</c:v>
                </c:pt>
                <c:pt idx="3">
                  <c:v>93860</c:v>
                </c:pt>
                <c:pt idx="4">
                  <c:v>127349</c:v>
                </c:pt>
                <c:pt idx="5">
                  <c:v>42539</c:v>
                </c:pt>
                <c:pt idx="6">
                  <c:v>12911</c:v>
                </c:pt>
                <c:pt idx="7">
                  <c:v>6968</c:v>
                </c:pt>
                <c:pt idx="8">
                  <c:v>8524</c:v>
                </c:pt>
                <c:pt idx="9">
                  <c:v>9961</c:v>
                </c:pt>
                <c:pt idx="10">
                  <c:v>153813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6-425B-B1E5-C3DDD4E34FA0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6-425B-B1E5-C3DDD4E34FA0}"/>
                </c:ext>
              </c:extLst>
            </c:dLbl>
            <c:dLbl>
              <c:idx val="1"/>
              <c:layout>
                <c:manualLayout>
                  <c:x val="-6.2897073420679376E-3"/>
                  <c:y val="-0.312274939991475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6-425B-B1E5-C3DDD4E34FA0}"/>
                </c:ext>
              </c:extLst>
            </c:dLbl>
            <c:dLbl>
              <c:idx val="2"/>
              <c:layout>
                <c:manualLayout>
                  <c:x val="-5.0334292935168704E-3"/>
                  <c:y val="-0.35398757206631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6-425B-B1E5-C3DDD4E34FA0}"/>
                </c:ext>
              </c:extLst>
            </c:dLbl>
            <c:dLbl>
              <c:idx val="3"/>
              <c:layout>
                <c:manualLayout>
                  <c:x val="-7.5483617047083194E-3"/>
                  <c:y val="-0.1576107858312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6-425B-B1E5-C3DDD4E34FA0}"/>
                </c:ext>
              </c:extLst>
            </c:dLbl>
            <c:dLbl>
              <c:idx val="4"/>
              <c:layout>
                <c:manualLayout>
                  <c:x val="-6.2897073420679376E-3"/>
                  <c:y val="-0.19141009937860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6-425B-B1E5-C3DDD4E34FA0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6-425B-B1E5-C3DDD4E34FA0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6-425B-B1E5-C3DDD4E34FA0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6-425B-B1E5-C3DDD4E34FA0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6-425B-B1E5-C3DDD4E34FA0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6-425B-B1E5-C3DDD4E34FA0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6-425B-B1E5-C3DDD4E34FA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0.12337357879545219</c:v>
                </c:pt>
                <c:pt idx="1">
                  <c:v>-1.2268397484394011E-3</c:v>
                </c:pt>
                <c:pt idx="2">
                  <c:v>0.23932402237674033</c:v>
                </c:pt>
                <c:pt idx="3">
                  <c:v>0.31173659054699954</c:v>
                </c:pt>
                <c:pt idx="4">
                  <c:v>0.12578677510608194</c:v>
                </c:pt>
                <c:pt idx="5">
                  <c:v>0.38302230314064634</c:v>
                </c:pt>
                <c:pt idx="6">
                  <c:v>0.20517128722113309</c:v>
                </c:pt>
                <c:pt idx="7">
                  <c:v>0.18664850136239775</c:v>
                </c:pt>
                <c:pt idx="8">
                  <c:v>0.12438992217385558</c:v>
                </c:pt>
                <c:pt idx="9">
                  <c:v>0.31083037241742328</c:v>
                </c:pt>
                <c:pt idx="10">
                  <c:v>0.27449973070389855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46-425B-B1E5-C3DDD4E34FA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346-425B-B1E5-C3DDD4E34FA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346-425B-B1E5-C3DDD4E34FA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346-425B-B1E5-C3DDD4E34FA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346-425B-B1E5-C3DDD4E34FA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346-425B-B1E5-C3DDD4E34FA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346-425B-B1E5-C3DDD4E34FA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346-425B-B1E5-C3DDD4E34FA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6-425B-B1E5-C3DDD4E34FA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46-425B-B1E5-C3DDD4E34FA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46-425B-B1E5-C3DDD4E34FA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6-425B-B1E5-C3DDD4E34FA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6-425B-B1E5-C3DDD4E34FA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46-425B-B1E5-C3DDD4E34FA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46-425B-B1E5-C3DDD4E34FA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46-425B-B1E5-C3DDD4E34FA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46-425B-B1E5-C3DDD4E34FA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46-425B-B1E5-C3DDD4E34FA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46-425B-B1E5-C3DDD4E34FA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0.42855656716567569</c:v>
                </c:pt>
                <c:pt idx="2">
                  <c:v>0.57144343283432431</c:v>
                </c:pt>
                <c:pt idx="3">
                  <c:v>0.11764145551533625</c:v>
                </c:pt>
                <c:pt idx="4">
                  <c:v>0.15961561600705898</c:v>
                </c:pt>
                <c:pt idx="5">
                  <c:v>5.3317173195896961E-2</c:v>
                </c:pt>
                <c:pt idx="6">
                  <c:v>1.6182280334098725E-2</c:v>
                </c:pt>
                <c:pt idx="7">
                  <c:v>8.7334930964293959E-3</c:v>
                </c:pt>
                <c:pt idx="8">
                  <c:v>1.0683739258605648E-2</c:v>
                </c:pt>
                <c:pt idx="9">
                  <c:v>1.2484834204008784E-2</c:v>
                </c:pt>
                <c:pt idx="10">
                  <c:v>0.19278484122288958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346-425B-B1E5-C3DDD4E3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4-4EEC-BE3A-70B68470D08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4-4EEC-BE3A-70B68470D0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D4-4EEC-BE3A-70B68470D0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D4-4EEC-BE3A-70B68470D0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D4-4EEC-BE3A-70B68470D0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D4-4EEC-BE3A-70B68470D0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D4-4EEC-BE3A-70B68470D08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D4-4EEC-BE3A-70B68470D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91131</c:v>
                </c:pt>
                <c:pt idx="1">
                  <c:v>38667</c:v>
                </c:pt>
                <c:pt idx="2">
                  <c:v>52464</c:v>
                </c:pt>
                <c:pt idx="3">
                  <c:v>13030</c:v>
                </c:pt>
                <c:pt idx="4">
                  <c:v>12402</c:v>
                </c:pt>
                <c:pt idx="5">
                  <c:v>5249</c:v>
                </c:pt>
                <c:pt idx="6">
                  <c:v>2152</c:v>
                </c:pt>
                <c:pt idx="7">
                  <c:v>972</c:v>
                </c:pt>
                <c:pt idx="8">
                  <c:v>224</c:v>
                </c:pt>
                <c:pt idx="9">
                  <c:v>182</c:v>
                </c:pt>
                <c:pt idx="10">
                  <c:v>18253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D4-4EEC-BE3A-70B68470D087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845814619234646E-3"/>
                  <c:y val="-0.618082514121825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4-4EEC-BE3A-70B68470D087}"/>
                </c:ext>
              </c:extLst>
            </c:dLbl>
            <c:dLbl>
              <c:idx val="1"/>
              <c:layout>
                <c:manualLayout>
                  <c:x val="-6.4950711709962508E-3"/>
                  <c:y val="-0.34202360043340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D4-4EEC-BE3A-70B68470D087}"/>
                </c:ext>
              </c:extLst>
            </c:dLbl>
            <c:dLbl>
              <c:idx val="2"/>
              <c:layout>
                <c:manualLayout>
                  <c:x val="-3.7759152420983179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D4-4EEC-BE3A-70B68470D087}"/>
                </c:ext>
              </c:extLst>
            </c:dLbl>
            <c:dLbl>
              <c:idx val="3"/>
              <c:layout>
                <c:manualLayout>
                  <c:x val="-3.7759152420983179E-3"/>
                  <c:y val="-0.185982015405968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D4-4EEC-BE3A-70B68470D087}"/>
                </c:ext>
              </c:extLst>
            </c:dLbl>
            <c:dLbl>
              <c:idx val="4"/>
              <c:layout>
                <c:manualLayout>
                  <c:x val="-2.517346429548335E-3"/>
                  <c:y val="-0.197692017821080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D4-4EEC-BE3A-70B68470D087}"/>
                </c:ext>
              </c:extLst>
            </c:dLbl>
            <c:dLbl>
              <c:idx val="5"/>
              <c:layout>
                <c:manualLayout>
                  <c:x val="-6.6295412357464866E-3"/>
                  <c:y val="-0.139569959770066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D4-4EEC-BE3A-70B68470D087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D4-4EEC-BE3A-70B68470D087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D4-4EEC-BE3A-70B68470D087}"/>
                </c:ext>
              </c:extLst>
            </c:dLbl>
            <c:dLbl>
              <c:idx val="8"/>
              <c:layout>
                <c:manualLayout>
                  <c:x val="-5.1018234892476148E-3"/>
                  <c:y val="-7.420125115939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D4-4EEC-BE3A-70B68470D087}"/>
                </c:ext>
              </c:extLst>
            </c:dLbl>
            <c:dLbl>
              <c:idx val="9"/>
              <c:layout>
                <c:manualLayout>
                  <c:x val="-5.0345884568724856E-3"/>
                  <c:y val="-7.4378296697875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D4-4EEC-BE3A-70B68470D087}"/>
                </c:ext>
              </c:extLst>
            </c:dLbl>
            <c:dLbl>
              <c:idx val="10"/>
              <c:layout>
                <c:manualLayout>
                  <c:x val="-2.6518164942987889E-3"/>
                  <c:y val="-0.22017229049376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D4-4EEC-BE3A-70B68470D08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9.5706436137596107E-2</c:v>
                </c:pt>
                <c:pt idx="1">
                  <c:v>5.4083569515588348E-3</c:v>
                </c:pt>
                <c:pt idx="2">
                  <c:v>0.17337627482555029</c:v>
                </c:pt>
                <c:pt idx="3">
                  <c:v>0.15095839590142224</c:v>
                </c:pt>
                <c:pt idx="4">
                  <c:v>8.8085629057729431E-2</c:v>
                </c:pt>
                <c:pt idx="5">
                  <c:v>0.22098162363340301</c:v>
                </c:pt>
                <c:pt idx="6">
                  <c:v>0.36895674300254444</c:v>
                </c:pt>
                <c:pt idx="7">
                  <c:v>0.2350698856416773</c:v>
                </c:pt>
                <c:pt idx="8">
                  <c:v>0.58865248226950362</c:v>
                </c:pt>
                <c:pt idx="9">
                  <c:v>0.47967479674796754</c:v>
                </c:pt>
                <c:pt idx="10">
                  <c:v>0.21113396589476485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D4-4EEC-BE3A-70B68470D08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AD4-4EEC-BE3A-70B68470D08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D4-4EEC-BE3A-70B68470D08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AD4-4EEC-BE3A-70B68470D08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AD4-4EEC-BE3A-70B68470D08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AD4-4EEC-BE3A-70B68470D08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D4-4EEC-BE3A-70B68470D08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AD4-4EEC-BE3A-70B68470D087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D4-4EEC-BE3A-70B68470D087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D4-4EEC-BE3A-70B68470D087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D4-4EEC-BE3A-70B68470D087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D4-4EEC-BE3A-70B68470D087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D4-4EEC-BE3A-70B68470D087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D4-4EEC-BE3A-70B68470D087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D4-4EEC-BE3A-70B68470D087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D4-4EEC-BE3A-70B68470D087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D4-4EEC-BE3A-70B68470D087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D4-4EEC-BE3A-70B68470D087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D4-4EEC-BE3A-70B68470D08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0.42430128057411859</c:v>
                </c:pt>
                <c:pt idx="2">
                  <c:v>0.57569871942588147</c:v>
                </c:pt>
                <c:pt idx="3">
                  <c:v>0.14298098341947307</c:v>
                </c:pt>
                <c:pt idx="4">
                  <c:v>0.13608980478651611</c:v>
                </c:pt>
                <c:pt idx="5">
                  <c:v>5.7598402299985738E-2</c:v>
                </c:pt>
                <c:pt idx="6">
                  <c:v>2.3614357353699621E-2</c:v>
                </c:pt>
                <c:pt idx="7">
                  <c:v>1.066596438094611E-2</c:v>
                </c:pt>
                <c:pt idx="8">
                  <c:v>2.4580000219464287E-3</c:v>
                </c:pt>
                <c:pt idx="9">
                  <c:v>1.9971250178314735E-3</c:v>
                </c:pt>
                <c:pt idx="10">
                  <c:v>0.20029408214548289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D4-4EEC-BE3A-70B68470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72-4265-8FFF-6AE38E6A684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72-4265-8FFF-6AE38E6A6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72-4265-8FFF-6AE38E6A68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72-4265-8FFF-6AE38E6A6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72-4265-8FFF-6AE38E6A68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F72-4265-8FFF-6AE38E6A68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72-4265-8FFF-6AE38E6A684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72-4265-8FFF-6AE38E6A6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691297</c:v>
                </c:pt>
                <c:pt idx="1">
                  <c:v>305825</c:v>
                </c:pt>
                <c:pt idx="2">
                  <c:v>385472</c:v>
                </c:pt>
                <c:pt idx="3">
                  <c:v>81901</c:v>
                </c:pt>
                <c:pt idx="4">
                  <c:v>98955</c:v>
                </c:pt>
                <c:pt idx="5">
                  <c:v>44207</c:v>
                </c:pt>
                <c:pt idx="6">
                  <c:v>13464</c:v>
                </c:pt>
                <c:pt idx="7">
                  <c:v>6472</c:v>
                </c:pt>
                <c:pt idx="8">
                  <c:v>4857</c:v>
                </c:pt>
                <c:pt idx="9">
                  <c:v>6239</c:v>
                </c:pt>
                <c:pt idx="10">
                  <c:v>129377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72-4265-8FFF-6AE38E6A6842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2-4265-8FFF-6AE38E6A6842}"/>
                </c:ext>
              </c:extLst>
            </c:dLbl>
            <c:dLbl>
              <c:idx val="1"/>
              <c:layout>
                <c:manualLayout>
                  <c:x val="-9.1468876652948464E-3"/>
                  <c:y val="-0.285620124552100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72-4265-8FFF-6AE38E6A6842}"/>
                </c:ext>
              </c:extLst>
            </c:dLbl>
            <c:dLbl>
              <c:idx val="2"/>
              <c:layout>
                <c:manualLayout>
                  <c:x val="-6.4277317363969121E-3"/>
                  <c:y val="-0.33907114994084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72-4265-8FFF-6AE38E6A6842}"/>
                </c:ext>
              </c:extLst>
            </c:dLbl>
            <c:dLbl>
              <c:idx val="3"/>
              <c:layout>
                <c:manualLayout>
                  <c:x val="-3.7759152420983179E-3"/>
                  <c:y val="-0.15733897924413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72-4265-8FFF-6AE38E6A684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72-4265-8FFF-6AE38E6A684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72-4265-8FFF-6AE38E6A6842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72-4265-8FFF-6AE38E6A684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72-4265-8FFF-6AE38E6A6842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72-4265-8FFF-6AE38E6A684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72-4265-8FFF-6AE38E6A684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72-4265-8FFF-6AE38E6A684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0.15537939829090686</c:v>
                </c:pt>
                <c:pt idx="1">
                  <c:v>0.10289874933283327</c:v>
                </c:pt>
                <c:pt idx="2">
                  <c:v>0.20070895255064047</c:v>
                </c:pt>
                <c:pt idx="3">
                  <c:v>0.21789495598382103</c:v>
                </c:pt>
                <c:pt idx="4">
                  <c:v>0.1183756964772098</c:v>
                </c:pt>
                <c:pt idx="5">
                  <c:v>0.44424842366624206</c:v>
                </c:pt>
                <c:pt idx="6">
                  <c:v>0.52411138781978717</c:v>
                </c:pt>
                <c:pt idx="7">
                  <c:v>0.27728438918492215</c:v>
                </c:pt>
                <c:pt idx="8">
                  <c:v>-0.13974495217853344</c:v>
                </c:pt>
                <c:pt idx="9">
                  <c:v>4.5058626465661611E-2</c:v>
                </c:pt>
                <c:pt idx="10">
                  <c:v>0.18496638640068874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2-4265-8FFF-6AE38E6A684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F72-4265-8FFF-6AE38E6A68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F72-4265-8FFF-6AE38E6A68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F72-4265-8FFF-6AE38E6A68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F72-4265-8FFF-6AE38E6A68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F72-4265-8FFF-6AE38E6A68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F72-4265-8FFF-6AE38E6A68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F72-4265-8FFF-6AE38E6A684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72-4265-8FFF-6AE38E6A684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72-4265-8FFF-6AE38E6A684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72-4265-8FFF-6AE38E6A684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72-4265-8FFF-6AE38E6A684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72-4265-8FFF-6AE38E6A684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72-4265-8FFF-6AE38E6A684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72-4265-8FFF-6AE38E6A684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72-4265-8FFF-6AE38E6A684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72-4265-8FFF-6AE38E6A684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72-4265-8FFF-6AE38E6A684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72-4265-8FFF-6AE38E6A684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0.44239306694517694</c:v>
                </c:pt>
                <c:pt idx="2">
                  <c:v>0.55760693305482301</c:v>
                </c:pt>
                <c:pt idx="3">
                  <c:v>0.11847440391033087</c:v>
                </c:pt>
                <c:pt idx="4">
                  <c:v>0.14314397429758843</c:v>
                </c:pt>
                <c:pt idx="5">
                  <c:v>6.3947912402339366E-2</c:v>
                </c:pt>
                <c:pt idx="6">
                  <c:v>1.9476433428757829E-2</c:v>
                </c:pt>
                <c:pt idx="7">
                  <c:v>9.3621120878580408E-3</c:v>
                </c:pt>
                <c:pt idx="8">
                  <c:v>7.0259237346610793E-3</c:v>
                </c:pt>
                <c:pt idx="9">
                  <c:v>9.0250644802451051E-3</c:v>
                </c:pt>
                <c:pt idx="10">
                  <c:v>0.1871511087130423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F72-4265-8FFF-6AE38E6A6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09-48C6-A9D4-FA49235B8AC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09-48C6-A9D4-FA49235B8A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09-48C6-A9D4-FA49235B8A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09-48C6-A9D4-FA49235B8A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09-48C6-A9D4-FA49235B8A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09-48C6-A9D4-FA49235B8A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09-48C6-A9D4-FA49235B8A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09-48C6-A9D4-FA49235B8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557192</c:v>
                </c:pt>
                <c:pt idx="1">
                  <c:v>237197</c:v>
                </c:pt>
                <c:pt idx="2">
                  <c:v>319995</c:v>
                </c:pt>
                <c:pt idx="3">
                  <c:v>70739</c:v>
                </c:pt>
                <c:pt idx="4">
                  <c:v>86026</c:v>
                </c:pt>
                <c:pt idx="5">
                  <c:v>39888</c:v>
                </c:pt>
                <c:pt idx="6">
                  <c:v>9067</c:v>
                </c:pt>
                <c:pt idx="7">
                  <c:v>5773</c:v>
                </c:pt>
                <c:pt idx="8">
                  <c:v>2547</c:v>
                </c:pt>
                <c:pt idx="9">
                  <c:v>3118</c:v>
                </c:pt>
                <c:pt idx="10">
                  <c:v>102837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09-48C6-A9D4-FA49235B8ACC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09-48C6-A9D4-FA49235B8ACC}"/>
                </c:ext>
              </c:extLst>
            </c:dLbl>
            <c:dLbl>
              <c:idx val="1"/>
              <c:layout>
                <c:manualLayout>
                  <c:x val="-5.1691629238469535E-3"/>
                  <c:y val="-0.30948932135362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09-48C6-A9D4-FA49235B8ACC}"/>
                </c:ext>
              </c:extLst>
            </c:dLbl>
            <c:dLbl>
              <c:idx val="2"/>
              <c:layout>
                <c:manualLayout>
                  <c:x val="-7.7536399835462094E-3"/>
                  <c:y val="-0.367714186102677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09-48C6-A9D4-FA49235B8ACC}"/>
                </c:ext>
              </c:extLst>
            </c:dLbl>
            <c:dLbl>
              <c:idx val="3"/>
              <c:layout>
                <c:manualLayout>
                  <c:x val="-3.7759152420983179E-3"/>
                  <c:y val="-0.176434336685357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09-48C6-A9D4-FA49235B8AC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09-48C6-A9D4-FA49235B8AC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09-48C6-A9D4-FA49235B8ACC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09-48C6-A9D4-FA49235B8AC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09-48C6-A9D4-FA49235B8ACC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09-48C6-A9D4-FA49235B8AC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09-48C6-A9D4-FA49235B8ACC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09-48C6-A9D4-FA49235B8AC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0.14378381929105744</c:v>
                </c:pt>
                <c:pt idx="1">
                  <c:v>5.441977284345767E-2</c:v>
                </c:pt>
                <c:pt idx="2">
                  <c:v>0.22045592368980094</c:v>
                </c:pt>
                <c:pt idx="3">
                  <c:v>0.21732920323524341</c:v>
                </c:pt>
                <c:pt idx="4">
                  <c:v>0.1098983330752954</c:v>
                </c:pt>
                <c:pt idx="5">
                  <c:v>0.48348705742338582</c:v>
                </c:pt>
                <c:pt idx="6">
                  <c:v>0.77714621716973742</c:v>
                </c:pt>
                <c:pt idx="7">
                  <c:v>0.26296215270181578</c:v>
                </c:pt>
                <c:pt idx="8">
                  <c:v>-6.6302652106083881E-3</c:v>
                </c:pt>
                <c:pt idx="9">
                  <c:v>0.20525705450328569</c:v>
                </c:pt>
                <c:pt idx="10">
                  <c:v>0.211800195609394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09-48C6-A9D4-FA49235B8AC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B09-48C6-A9D4-FA49235B8AC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B09-48C6-A9D4-FA49235B8AC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B09-48C6-A9D4-FA49235B8AC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B09-48C6-A9D4-FA49235B8AC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B09-48C6-A9D4-FA49235B8AC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B09-48C6-A9D4-FA49235B8AC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B09-48C6-A9D4-FA49235B8AC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09-48C6-A9D4-FA49235B8AC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09-48C6-A9D4-FA49235B8AC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09-48C6-A9D4-FA49235B8AC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09-48C6-A9D4-FA49235B8AC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09-48C6-A9D4-FA49235B8AC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09-48C6-A9D4-FA49235B8AC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09-48C6-A9D4-FA49235B8AC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09-48C6-A9D4-FA49235B8AC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09-48C6-A9D4-FA49235B8AC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B09-48C6-A9D4-FA49235B8AC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09-48C6-A9D4-FA49235B8AC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0.42570065614725267</c:v>
                </c:pt>
                <c:pt idx="2">
                  <c:v>0.57429934385274739</c:v>
                </c:pt>
                <c:pt idx="3">
                  <c:v>0.12695623770621259</c:v>
                </c:pt>
                <c:pt idx="4">
                  <c:v>0.15439202285747103</c:v>
                </c:pt>
                <c:pt idx="5">
                  <c:v>7.1587531766428805E-2</c:v>
                </c:pt>
                <c:pt idx="6">
                  <c:v>1.6272667231403179E-2</c:v>
                </c:pt>
                <c:pt idx="7">
                  <c:v>1.0360880988958923E-2</c:v>
                </c:pt>
                <c:pt idx="8">
                  <c:v>4.5711352639664603E-3</c:v>
                </c:pt>
                <c:pt idx="9">
                  <c:v>5.5959166678631427E-3</c:v>
                </c:pt>
                <c:pt idx="10">
                  <c:v>0.18456295137044323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B09-48C6-A9D4-FA49235B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B-445C-838D-717934C07BA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B-445C-838D-717934C07B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AB-445C-838D-717934C07B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AB-445C-838D-717934C07B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AB-445C-838D-717934C07B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AB-445C-838D-717934C07B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AB-445C-838D-717934C07B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AB-445C-838D-717934C07B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134105</c:v>
                </c:pt>
                <c:pt idx="1">
                  <c:v>68628</c:v>
                </c:pt>
                <c:pt idx="2">
                  <c:v>65477</c:v>
                </c:pt>
                <c:pt idx="3">
                  <c:v>11162</c:v>
                </c:pt>
                <c:pt idx="4">
                  <c:v>12929</c:v>
                </c:pt>
                <c:pt idx="5">
                  <c:v>4319</c:v>
                </c:pt>
                <c:pt idx="6">
                  <c:v>4397</c:v>
                </c:pt>
                <c:pt idx="7">
                  <c:v>699</c:v>
                </c:pt>
                <c:pt idx="8">
                  <c:v>2310</c:v>
                </c:pt>
                <c:pt idx="9">
                  <c:v>3121</c:v>
                </c:pt>
                <c:pt idx="10">
                  <c:v>26540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B-445C-838D-717934C07BAC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B-445C-838D-717934C07BAC}"/>
                </c:ext>
              </c:extLst>
            </c:dLbl>
            <c:dLbl>
              <c:idx val="1"/>
              <c:layout>
                <c:manualLayout>
                  <c:x val="-2.517346429548335E-3"/>
                  <c:y val="-0.299941642633016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B-445C-838D-717934C07BAC}"/>
                </c:ext>
              </c:extLst>
            </c:dLbl>
            <c:dLbl>
              <c:idx val="2"/>
              <c:layout>
                <c:manualLayout>
                  <c:x val="-5.1018234892476148E-3"/>
                  <c:y val="-0.300880435058399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B-445C-838D-717934C07BAC}"/>
                </c:ext>
              </c:extLst>
            </c:dLbl>
            <c:dLbl>
              <c:idx val="3"/>
              <c:layout>
                <c:manualLayout>
                  <c:x val="-3.7759152420983179E-3"/>
                  <c:y val="-0.1406305414830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B-445C-838D-717934C07BA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AB-445C-838D-717934C07BA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B-445C-838D-717934C07BAC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B-445C-838D-717934C07BA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B-445C-838D-717934C07BAC}"/>
                </c:ext>
              </c:extLst>
            </c:dLbl>
            <c:dLbl>
              <c:idx val="8"/>
              <c:layout>
                <c:manualLayout>
                  <c:x val="-7.7536399835462094E-3"/>
                  <c:y val="0.21939005744582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B-445C-838D-717934C07BAC}"/>
                </c:ext>
              </c:extLst>
            </c:dLbl>
            <c:dLbl>
              <c:idx val="9"/>
              <c:layout>
                <c:manualLayout>
                  <c:x val="-5.0345884568724856E-3"/>
                  <c:y val="0.19534381510581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AB-445C-838D-717934C07BAC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AB-445C-838D-717934C07BA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0.20618630881175748</c:v>
                </c:pt>
                <c:pt idx="1">
                  <c:v>0.31127118482144556</c:v>
                </c:pt>
                <c:pt idx="2">
                  <c:v>0.11272177282305762</c:v>
                </c:pt>
                <c:pt idx="3">
                  <c:v>0.22149266797986433</c:v>
                </c:pt>
                <c:pt idx="4">
                  <c:v>0.17825571858197398</c:v>
                </c:pt>
                <c:pt idx="5">
                  <c:v>0.16070948669712437</c:v>
                </c:pt>
                <c:pt idx="6">
                  <c:v>0.17818863879957125</c:v>
                </c:pt>
                <c:pt idx="7">
                  <c:v>0.40927419354838701</c:v>
                </c:pt>
                <c:pt idx="8">
                  <c:v>-0.25048669695003245</c:v>
                </c:pt>
                <c:pt idx="9">
                  <c:v>-7.7446053798403747E-2</c:v>
                </c:pt>
                <c:pt idx="10">
                  <c:v>9.1327768411530119E-2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AB-445C-838D-717934C07BA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AB-445C-838D-717934C07BA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AB-445C-838D-717934C07B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AB-445C-838D-717934C07B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9AB-445C-838D-717934C07BA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9AB-445C-838D-717934C07BA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9AB-445C-838D-717934C07BA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9AB-445C-838D-717934C07BA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AB-445C-838D-717934C07BA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AB-445C-838D-717934C07BA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AB-445C-838D-717934C07BA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AB-445C-838D-717934C07BA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AB-445C-838D-717934C07BA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AB-445C-838D-717934C07BA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AB-445C-838D-717934C07BA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AB-445C-838D-717934C07BA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AB-445C-838D-717934C07BA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AB-445C-838D-717934C07BA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AB-445C-838D-717934C07BA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0.51174825696282766</c:v>
                </c:pt>
                <c:pt idx="2">
                  <c:v>0.48825174303717239</c:v>
                </c:pt>
                <c:pt idx="3">
                  <c:v>8.3233287349464974E-2</c:v>
                </c:pt>
                <c:pt idx="4">
                  <c:v>9.6409529846016181E-2</c:v>
                </c:pt>
                <c:pt idx="5">
                  <c:v>3.2206107154841353E-2</c:v>
                </c:pt>
                <c:pt idx="6">
                  <c:v>3.2787740949256183E-2</c:v>
                </c:pt>
                <c:pt idx="7">
                  <c:v>5.2123336191790019E-3</c:v>
                </c:pt>
                <c:pt idx="8">
                  <c:v>1.7225308526900563E-2</c:v>
                </c:pt>
                <c:pt idx="9">
                  <c:v>2.3272808620111107E-2</c:v>
                </c:pt>
                <c:pt idx="10">
                  <c:v>0.19790462697140301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9AB-445C-838D-717934C0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8-4EBC-84D7-20B7609459A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8-4EBC-84D7-20B7609459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28-4EBC-84D7-20B7609459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28-4EBC-84D7-20B7609459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28-4EBC-84D7-20B7609459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28-4EBC-84D7-20B7609459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28-4EBC-84D7-20B7609459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28-4EBC-84D7-20B760945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91131</c:v>
                </c:pt>
                <c:pt idx="1">
                  <c:v>38667</c:v>
                </c:pt>
                <c:pt idx="2">
                  <c:v>52464</c:v>
                </c:pt>
                <c:pt idx="3">
                  <c:v>13030</c:v>
                </c:pt>
                <c:pt idx="4">
                  <c:v>12402</c:v>
                </c:pt>
                <c:pt idx="5">
                  <c:v>5249</c:v>
                </c:pt>
                <c:pt idx="6">
                  <c:v>2152</c:v>
                </c:pt>
                <c:pt idx="7">
                  <c:v>972</c:v>
                </c:pt>
                <c:pt idx="8">
                  <c:v>224</c:v>
                </c:pt>
                <c:pt idx="9">
                  <c:v>182</c:v>
                </c:pt>
                <c:pt idx="10">
                  <c:v>18253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8-4EBC-84D7-20B7609459AC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58227871891953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8-4EBC-84D7-20B7609459AC}"/>
                </c:ext>
              </c:extLst>
            </c:dLbl>
            <c:dLbl>
              <c:idx val="1"/>
              <c:layout>
                <c:manualLayout>
                  <c:x val="-5.1691629238469535E-3"/>
                  <c:y val="-0.312802628994684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8-4EBC-84D7-20B7609459AC}"/>
                </c:ext>
              </c:extLst>
            </c:dLbl>
            <c:dLbl>
              <c:idx val="2"/>
              <c:layout>
                <c:manualLayout>
                  <c:x val="-3.7759152420983179E-3"/>
                  <c:y val="-0.374874945143135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8-4EBC-84D7-20B7609459AC}"/>
                </c:ext>
              </c:extLst>
            </c:dLbl>
            <c:dLbl>
              <c:idx val="3"/>
              <c:layout>
                <c:manualLayout>
                  <c:x val="-3.7759152420983179E-3"/>
                  <c:y val="-0.185982015405968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8-4EBC-84D7-20B7609459AC}"/>
                </c:ext>
              </c:extLst>
            </c:dLbl>
            <c:dLbl>
              <c:idx val="4"/>
              <c:layout>
                <c:manualLayout>
                  <c:x val="-6.4950711709962751E-3"/>
                  <c:y val="-0.17143571339296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28-4EBC-84D7-20B7609459AC}"/>
                </c:ext>
              </c:extLst>
            </c:dLbl>
            <c:dLbl>
              <c:idx val="5"/>
              <c:layout>
                <c:manualLayout>
                  <c:x val="-7.955449482895784E-3"/>
                  <c:y val="-0.120474602328844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28-4EBC-84D7-20B7609459AC}"/>
                </c:ext>
              </c:extLst>
            </c:dLbl>
            <c:dLbl>
              <c:idx val="6"/>
              <c:layout>
                <c:manualLayout>
                  <c:x val="-5.1691629238469292E-3"/>
                  <c:y val="-0.120179714377808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28-4EBC-84D7-20B7609459AC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28-4EBC-84D7-20B7609459AC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28-4EBC-84D7-20B7609459AC}"/>
                </c:ext>
              </c:extLst>
            </c:dLbl>
            <c:dLbl>
              <c:idx val="9"/>
              <c:layout>
                <c:manualLayout>
                  <c:x val="-3.7086802097230907E-3"/>
                  <c:y val="-6.7217537657416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28-4EBC-84D7-20B7609459AC}"/>
                </c:ext>
              </c:extLst>
            </c:dLbl>
            <c:dLbl>
              <c:idx val="10"/>
              <c:layout>
                <c:manualLayout>
                  <c:x val="-5.3036329885973836E-3"/>
                  <c:y val="-0.193916174012083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28-4EBC-84D7-20B7609459A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9.5706436137596107E-2</c:v>
                </c:pt>
                <c:pt idx="1">
                  <c:v>5.4083569515588348E-3</c:v>
                </c:pt>
                <c:pt idx="2">
                  <c:v>0.17337627482555029</c:v>
                </c:pt>
                <c:pt idx="3">
                  <c:v>0.15095839590142224</c:v>
                </c:pt>
                <c:pt idx="4">
                  <c:v>8.8085629057729431E-2</c:v>
                </c:pt>
                <c:pt idx="5">
                  <c:v>0.22098162363340301</c:v>
                </c:pt>
                <c:pt idx="6">
                  <c:v>0.36895674300254444</c:v>
                </c:pt>
                <c:pt idx="7">
                  <c:v>0.2350698856416773</c:v>
                </c:pt>
                <c:pt idx="8">
                  <c:v>0.58865248226950362</c:v>
                </c:pt>
                <c:pt idx="9">
                  <c:v>0.47967479674796754</c:v>
                </c:pt>
                <c:pt idx="10">
                  <c:v>0.21113396589476485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28-4EBC-84D7-20B7609459A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328-4EBC-84D7-20B7609459A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328-4EBC-84D7-20B7609459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328-4EBC-84D7-20B7609459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8-4EBC-84D7-20B7609459A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328-4EBC-84D7-20B7609459A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328-4EBC-84D7-20B7609459A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328-4EBC-84D7-20B7609459A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28-4EBC-84D7-20B7609459A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28-4EBC-84D7-20B7609459A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28-4EBC-84D7-20B7609459A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28-4EBC-84D7-20B7609459A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28-4EBC-84D7-20B7609459A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28-4EBC-84D7-20B7609459A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28-4EBC-84D7-20B7609459A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28-4EBC-84D7-20B7609459A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28-4EBC-84D7-20B7609459A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28-4EBC-84D7-20B7609459A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28-4EBC-84D7-20B7609459A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0.42430128057411859</c:v>
                </c:pt>
                <c:pt idx="2">
                  <c:v>0.57569871942588147</c:v>
                </c:pt>
                <c:pt idx="3">
                  <c:v>0.14298098341947307</c:v>
                </c:pt>
                <c:pt idx="4">
                  <c:v>0.13608980478651611</c:v>
                </c:pt>
                <c:pt idx="5">
                  <c:v>5.7598402299985738E-2</c:v>
                </c:pt>
                <c:pt idx="6">
                  <c:v>2.3614357353699621E-2</c:v>
                </c:pt>
                <c:pt idx="7">
                  <c:v>1.066596438094611E-2</c:v>
                </c:pt>
                <c:pt idx="8">
                  <c:v>2.4580000219464287E-3</c:v>
                </c:pt>
                <c:pt idx="9">
                  <c:v>1.9971250178314735E-3</c:v>
                </c:pt>
                <c:pt idx="10">
                  <c:v>0.20029408214548289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328-4EBC-84D7-20B76094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6-4FAE-9C67-048FD7F37821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B6-4FAE-9C67-048FD7F378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B6-4FAE-9C67-048FD7F378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B6-4FAE-9C67-048FD7F378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B6-4FAE-9C67-048FD7F378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B6-4FAE-9C67-048FD7F378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B6-4FAE-9C67-048FD7F378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9B6-4FAE-9C67-048FD7F378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804878</c:v>
                </c:pt>
                <c:pt idx="1">
                  <c:v>335415</c:v>
                </c:pt>
                <c:pt idx="2">
                  <c:v>90770</c:v>
                </c:pt>
                <c:pt idx="3">
                  <c:v>244645</c:v>
                </c:pt>
                <c:pt idx="4">
                  <c:v>469463</c:v>
                </c:pt>
                <c:pt idx="5">
                  <c:v>98327</c:v>
                </c:pt>
                <c:pt idx="6">
                  <c:v>127397</c:v>
                </c:pt>
                <c:pt idx="7">
                  <c:v>52069</c:v>
                </c:pt>
                <c:pt idx="8">
                  <c:v>16176</c:v>
                </c:pt>
                <c:pt idx="9">
                  <c:v>7727</c:v>
                </c:pt>
                <c:pt idx="10">
                  <c:v>6508</c:v>
                </c:pt>
                <c:pt idx="11">
                  <c:v>8077</c:v>
                </c:pt>
                <c:pt idx="12">
                  <c:v>153182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B6-4FAE-9C67-048FD7F37821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-0.53931416467678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6-4FAE-9C67-048FD7F37821}"/>
                </c:ext>
              </c:extLst>
            </c:dLbl>
            <c:dLbl>
              <c:idx val="1"/>
              <c:layout>
                <c:manualLayout>
                  <c:x val="-6.4950711709962266E-3"/>
                  <c:y val="-0.304715481993322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6-4FAE-9C67-048FD7F37821}"/>
                </c:ext>
              </c:extLst>
            </c:dLbl>
            <c:dLbl>
              <c:idx val="2"/>
              <c:layout>
                <c:manualLayout>
                  <c:x val="-6.6295412357464866E-3"/>
                  <c:y val="-0.14321518080916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5F-405A-9F38-7FBAEEEC3174}"/>
                </c:ext>
              </c:extLst>
            </c:dLbl>
            <c:dLbl>
              <c:idx val="3"/>
              <c:layout>
                <c:manualLayout>
                  <c:x val="-2.6518164942985947E-3"/>
                  <c:y val="-0.250626566416040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5F-405A-9F38-7FBAEEEC3174}"/>
                </c:ext>
              </c:extLst>
            </c:dLbl>
            <c:dLbl>
              <c:idx val="4"/>
              <c:layout>
                <c:manualLayout>
                  <c:x val="-3.7759152420983179E-3"/>
                  <c:y val="-0.35816650738206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6-4FAE-9C67-048FD7F37821}"/>
                </c:ext>
              </c:extLst>
            </c:dLbl>
            <c:dLbl>
              <c:idx val="5"/>
              <c:layout>
                <c:manualLayout>
                  <c:x val="-1.0405456477844901E-2"/>
                  <c:y val="-0.15495205956398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6-4FAE-9C67-048FD7F37821}"/>
                </c:ext>
              </c:extLst>
            </c:dLbl>
            <c:dLbl>
              <c:idx val="6"/>
              <c:layout>
                <c:manualLayout>
                  <c:x val="-2.5173464295484321E-3"/>
                  <c:y val="-0.18337049974016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6-4FAE-9C67-048FD7F37821}"/>
                </c:ext>
              </c:extLst>
            </c:dLbl>
            <c:dLbl>
              <c:idx val="7"/>
              <c:layout>
                <c:manualLayout>
                  <c:x val="-3.977724741447892E-3"/>
                  <c:y val="-0.122861522008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6-4FAE-9C67-048FD7F37821}"/>
                </c:ext>
              </c:extLst>
            </c:dLbl>
            <c:dLbl>
              <c:idx val="8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6-4FAE-9C67-048FD7F37821}"/>
                </c:ext>
              </c:extLst>
            </c:dLbl>
            <c:dLbl>
              <c:idx val="9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6-4FAE-9C67-048FD7F37821}"/>
                </c:ext>
              </c:extLst>
            </c:dLbl>
            <c:dLbl>
              <c:idx val="10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6-4FAE-9C67-048FD7F37821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6-4FAE-9C67-048FD7F37821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6-4FAE-9C67-048FD7F37821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0.1504814887342929</c:v>
                </c:pt>
                <c:pt idx="1">
                  <c:v>7.7898288744275623E-2</c:v>
                </c:pt>
                <c:pt idx="2">
                  <c:v>0.1204789532156525</c:v>
                </c:pt>
                <c:pt idx="3">
                  <c:v>6.2911389655247341E-2</c:v>
                </c:pt>
                <c:pt idx="4">
                  <c:v>0.20862918548191933</c:v>
                </c:pt>
                <c:pt idx="5">
                  <c:v>0.22104387348342791</c:v>
                </c:pt>
                <c:pt idx="6">
                  <c:v>0.13693520030699768</c:v>
                </c:pt>
                <c:pt idx="7">
                  <c:v>0.4674764669409841</c:v>
                </c:pt>
                <c:pt idx="8">
                  <c:v>0.52503064014330159</c:v>
                </c:pt>
                <c:pt idx="9">
                  <c:v>0.32470426881536096</c:v>
                </c:pt>
                <c:pt idx="10">
                  <c:v>-9.4476137470432708E-2</c:v>
                </c:pt>
                <c:pt idx="11">
                  <c:v>8.6640656531683069E-2</c:v>
                </c:pt>
                <c:pt idx="12">
                  <c:v>0.18466559425849161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B6-4FAE-9C67-048FD7F3782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9B6-4FAE-9C67-048FD7F3782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9B6-4FAE-9C67-048FD7F3782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9B6-4FAE-9C67-048FD7F3782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B6-4FAE-9C67-048FD7F3782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B6-4FAE-9C67-048FD7F3782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9B6-4FAE-9C67-048FD7F3782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9B6-4FAE-9C67-048FD7F37821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B6-4FAE-9C67-048FD7F37821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B6-4FAE-9C67-048FD7F37821}"/>
                </c:ext>
              </c:extLst>
            </c:dLbl>
            <c:dLbl>
              <c:idx val="2"/>
              <c:layout>
                <c:manualLayout>
                  <c:x val="-3.977724741447892E-3"/>
                  <c:y val="5.7286072323666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5F-405A-9F38-7FBAEEEC3174}"/>
                </c:ext>
              </c:extLst>
            </c:dLbl>
            <c:dLbl>
              <c:idx val="3"/>
              <c:layout>
                <c:manualLayout>
                  <c:x val="1.3259082471492973E-3"/>
                  <c:y val="5.4899340589945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5F-405A-9F38-7FBAEEEC3174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B6-4FAE-9C67-048FD7F37821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B6-4FAE-9C67-048FD7F37821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B6-4FAE-9C67-048FD7F37821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B6-4FAE-9C67-048FD7F37821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B6-4FAE-9C67-048FD7F37821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B6-4FAE-9C67-048FD7F37821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B6-4FAE-9C67-048FD7F37821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B6-4FAE-9C67-048FD7F37821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B6-4FAE-9C67-048FD7F3782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0.41672775252895472</c:v>
                </c:pt>
                <c:pt idx="2">
                  <c:v>0.1127748553196882</c:v>
                </c:pt>
                <c:pt idx="3">
                  <c:v>0.30395289720926649</c:v>
                </c:pt>
                <c:pt idx="4">
                  <c:v>0.58327224747104534</c:v>
                </c:pt>
                <c:pt idx="5">
                  <c:v>0.12216385588871854</c:v>
                </c:pt>
                <c:pt idx="6">
                  <c:v>0.15828113080491701</c:v>
                </c:pt>
                <c:pt idx="7">
                  <c:v>6.4691791799502532E-2</c:v>
                </c:pt>
                <c:pt idx="8">
                  <c:v>2.0097455763482167E-2</c:v>
                </c:pt>
                <c:pt idx="9">
                  <c:v>9.6002127030431934E-3</c:v>
                </c:pt>
                <c:pt idx="10">
                  <c:v>8.0856974597392408E-3</c:v>
                </c:pt>
                <c:pt idx="11">
                  <c:v>1.0035061214246134E-2</c:v>
                </c:pt>
                <c:pt idx="12">
                  <c:v>0.19031704183739648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9B6-4FAE-9C67-048FD7F3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A-4FCE-AD42-5D4AFED1EC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A-4FCE-AD42-5D4AFED1EC44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7A-4FCE-AD42-5D4AFED1EC4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FCE-AD42-5D4AFED1EC4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A-4FCE-AD42-5D4AFED1EC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7A-4FCE-AD42-5D4AFED1EC4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7A-4FCE-AD42-5D4AFED1EC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7A-4FCE-AD42-5D4AFED1EC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12">
                  <c:v>4309024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7A-4FCE-AD42-5D4AFED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7A-4FCE-AD42-5D4AFED1EC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7A-4FCE-AD42-5D4AFED1EC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7A-4FCE-AD42-5D4AFED1EC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7A-4FCE-AD42-5D4AFED1EC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7A-4FCE-AD42-5D4AFED1EC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7A-4FCE-AD42-5D4AFED1EC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7A-4FCE-AD42-5D4AFED1EC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7A-4FCE-AD42-5D4AFED1EC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7A-4FCE-AD42-5D4AFED1EC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7A-4FCE-AD42-5D4AFED1EC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7A-4FCE-AD42-5D4AFED1EC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7A-4FCE-AD42-5D4AFED1EC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7A-4FCE-AD42-5D4AFED1EC4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5">
                  <c:v>0.16934083013347956</c:v>
                </c:pt>
                <c:pt idx="6">
                  <c:v>0.17088419565461366</c:v>
                </c:pt>
                <c:pt idx="7">
                  <c:v>0.14767322645515635</c:v>
                </c:pt>
                <c:pt idx="8">
                  <c:v>0.10901943715230078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0.13472649267448467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7A-4FCE-AD42-5D4AFED1EC44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5">
                  <c:v>2.559482178733874E-2</c:v>
                </c:pt>
                <c:pt idx="6">
                  <c:v>9.5674467931755158E-2</c:v>
                </c:pt>
                <c:pt idx="7">
                  <c:v>7.6464690598984086E-2</c:v>
                </c:pt>
                <c:pt idx="8">
                  <c:v>3.8429208236043344E-2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3.8830441106308511E-2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37A-4FCE-AD42-5D4AFED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5-42C5-8E4E-17A1B752E6C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88427</c:v>
                </c:pt>
                <c:pt idx="1">
                  <c:v>85231</c:v>
                </c:pt>
                <c:pt idx="2">
                  <c:v>113996</c:v>
                </c:pt>
                <c:pt idx="3">
                  <c:v>170942</c:v>
                </c:pt>
                <c:pt idx="4">
                  <c:v>211113</c:v>
                </c:pt>
                <c:pt idx="5">
                  <c:v>228176</c:v>
                </c:pt>
                <c:pt idx="6">
                  <c:v>213759</c:v>
                </c:pt>
                <c:pt idx="7">
                  <c:v>225008</c:v>
                </c:pt>
                <c:pt idx="8">
                  <c:v>171150</c:v>
                </c:pt>
                <c:pt idx="9">
                  <c:v>127243</c:v>
                </c:pt>
                <c:pt idx="10">
                  <c:v>123532</c:v>
                </c:pt>
                <c:pt idx="11">
                  <c:v>112849</c:v>
                </c:pt>
                <c:pt idx="12">
                  <c:v>1871426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5-42C5-8E4E-17A1B752E6CE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C5-42C5-8E4E-17A1B752E6CE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60652</c:v>
                </c:pt>
                <c:pt idx="1">
                  <c:v>88163</c:v>
                </c:pt>
                <c:pt idx="2">
                  <c:v>114307</c:v>
                </c:pt>
                <c:pt idx="3">
                  <c:v>130266</c:v>
                </c:pt>
                <c:pt idx="4">
                  <c:v>157891</c:v>
                </c:pt>
                <c:pt idx="5">
                  <c:v>189872</c:v>
                </c:pt>
                <c:pt idx="6">
                  <c:v>201715</c:v>
                </c:pt>
                <c:pt idx="7">
                  <c:v>197193</c:v>
                </c:pt>
                <c:pt idx="8">
                  <c:v>158091</c:v>
                </c:pt>
                <c:pt idx="9">
                  <c:v>140180</c:v>
                </c:pt>
                <c:pt idx="10">
                  <c:v>108306</c:v>
                </c:pt>
                <c:pt idx="11">
                  <c:v>109752</c:v>
                </c:pt>
                <c:pt idx="12">
                  <c:v>1656388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C5-42C5-8E4E-17A1B752E6CE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5-42C5-8E4E-17A1B752E6C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107373</c:v>
                </c:pt>
                <c:pt idx="1">
                  <c:v>93902</c:v>
                </c:pt>
                <c:pt idx="2">
                  <c:v>120720</c:v>
                </c:pt>
                <c:pt idx="3">
                  <c:v>140492</c:v>
                </c:pt>
                <c:pt idx="4">
                  <c:v>148058</c:v>
                </c:pt>
                <c:pt idx="5">
                  <c:v>185864</c:v>
                </c:pt>
                <c:pt idx="6">
                  <c:v>201058</c:v>
                </c:pt>
                <c:pt idx="7">
                  <c:v>202524</c:v>
                </c:pt>
                <c:pt idx="8">
                  <c:v>158021</c:v>
                </c:pt>
                <c:pt idx="9">
                  <c:v>118073</c:v>
                </c:pt>
                <c:pt idx="10">
                  <c:v>80072</c:v>
                </c:pt>
                <c:pt idx="11">
                  <c:v>84951</c:v>
                </c:pt>
                <c:pt idx="12">
                  <c:v>1641108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5-42C5-8E4E-17A1B752E6CE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C5-42C5-8E4E-17A1B752E6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C5-42C5-8E4E-17A1B752E6C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84180</c:v>
                </c:pt>
                <c:pt idx="1">
                  <c:v>82338</c:v>
                </c:pt>
                <c:pt idx="2">
                  <c:v>112876</c:v>
                </c:pt>
                <c:pt idx="3">
                  <c:v>127831</c:v>
                </c:pt>
                <c:pt idx="4">
                  <c:v>161111</c:v>
                </c:pt>
                <c:pt idx="5">
                  <c:v>186304</c:v>
                </c:pt>
                <c:pt idx="6">
                  <c:v>207746</c:v>
                </c:pt>
                <c:pt idx="7">
                  <c:v>229806</c:v>
                </c:pt>
                <c:pt idx="8">
                  <c:v>159761</c:v>
                </c:pt>
                <c:pt idx="12">
                  <c:v>1351953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C5-42C5-8E4E-17A1B752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C5-42C5-8E4E-17A1B752E6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C5-42C5-8E4E-17A1B752E6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C5-42C5-8E4E-17A1B752E6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C5-42C5-8E4E-17A1B752E6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C5-42C5-8E4E-17A1B752E6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C5-42C5-8E4E-17A1B752E6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C5-42C5-8E4E-17A1B752E6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C5-42C5-8E4E-17A1B752E6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C5-42C5-8E4E-17A1B752E6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C5-42C5-8E4E-17A1B752E6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C5-42C5-8E4E-17A1B752E6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C5-42C5-8E4E-17A1B752E6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C5-42C5-8E4E-17A1B752E6CE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-0.21600402335782742</c:v>
                </c:pt>
                <c:pt idx="1">
                  <c:v>-0.12314966667376626</c:v>
                </c:pt>
                <c:pt idx="2">
                  <c:v>-6.4976805831676643E-2</c:v>
                </c:pt>
                <c:pt idx="3">
                  <c:v>-9.0119010335108052E-2</c:v>
                </c:pt>
                <c:pt idx="4">
                  <c:v>8.8161396209593512E-2</c:v>
                </c:pt>
                <c:pt idx="5">
                  <c:v>2.3673223432187918E-3</c:v>
                </c:pt>
                <c:pt idx="6">
                  <c:v>3.3264033264033266E-2</c:v>
                </c:pt>
                <c:pt idx="7">
                  <c:v>0.13470996030100135</c:v>
                </c:pt>
                <c:pt idx="8">
                  <c:v>1.1011194714626527E-2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-4.4616689690518685E-3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C5-42C5-8E4E-17A1B752E6CE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-4.802831714295408E-2</c:v>
                </c:pt>
                <c:pt idx="1">
                  <c:v>-3.3943048890661798E-2</c:v>
                </c:pt>
                <c:pt idx="2">
                  <c:v>-9.8249061370574431E-3</c:v>
                </c:pt>
                <c:pt idx="3">
                  <c:v>-0.25219665149582904</c:v>
                </c:pt>
                <c:pt idx="4">
                  <c:v>-0.23684945976799154</c:v>
                </c:pt>
                <c:pt idx="5">
                  <c:v>-0.18350746791950079</c:v>
                </c:pt>
                <c:pt idx="6">
                  <c:v>-2.812980973900514E-2</c:v>
                </c:pt>
                <c:pt idx="7">
                  <c:v>2.1323686268932551E-2</c:v>
                </c:pt>
                <c:pt idx="8">
                  <c:v>-6.6543967280163652E-2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-0.10336171460178456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C5-42C5-8E4E-17A1B752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7-4A8E-96A6-36B14FB948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80161</c:v>
                </c:pt>
                <c:pt idx="1">
                  <c:v>76926</c:v>
                </c:pt>
                <c:pt idx="2">
                  <c:v>103819</c:v>
                </c:pt>
                <c:pt idx="3">
                  <c:v>151185</c:v>
                </c:pt>
                <c:pt idx="4">
                  <c:v>190316</c:v>
                </c:pt>
                <c:pt idx="5">
                  <c:v>202520</c:v>
                </c:pt>
                <c:pt idx="6">
                  <c:v>181686</c:v>
                </c:pt>
                <c:pt idx="7">
                  <c:v>203316</c:v>
                </c:pt>
                <c:pt idx="8">
                  <c:v>150007</c:v>
                </c:pt>
                <c:pt idx="9">
                  <c:v>112169</c:v>
                </c:pt>
                <c:pt idx="10">
                  <c:v>109101</c:v>
                </c:pt>
                <c:pt idx="11">
                  <c:v>102182</c:v>
                </c:pt>
                <c:pt idx="12">
                  <c:v>1663388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7-4A8E-96A6-36B14FB94824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7-4A8E-96A6-36B14FB94824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52306</c:v>
                </c:pt>
                <c:pt idx="1">
                  <c:v>75169</c:v>
                </c:pt>
                <c:pt idx="2">
                  <c:v>101860</c:v>
                </c:pt>
                <c:pt idx="3">
                  <c:v>107856</c:v>
                </c:pt>
                <c:pt idx="4">
                  <c:v>138427</c:v>
                </c:pt>
                <c:pt idx="5">
                  <c:v>166385</c:v>
                </c:pt>
                <c:pt idx="6">
                  <c:v>156203</c:v>
                </c:pt>
                <c:pt idx="7">
                  <c:v>168396</c:v>
                </c:pt>
                <c:pt idx="8">
                  <c:v>138602</c:v>
                </c:pt>
                <c:pt idx="9">
                  <c:v>113852</c:v>
                </c:pt>
                <c:pt idx="10">
                  <c:v>94916</c:v>
                </c:pt>
                <c:pt idx="11">
                  <c:v>94753</c:v>
                </c:pt>
                <c:pt idx="12">
                  <c:v>1408725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7-4A8E-96A6-36B14FB94824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7-4A8E-96A6-36B14FB948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94379</c:v>
                </c:pt>
                <c:pt idx="1">
                  <c:v>85353</c:v>
                </c:pt>
                <c:pt idx="2">
                  <c:v>107350</c:v>
                </c:pt>
                <c:pt idx="3">
                  <c:v>113397</c:v>
                </c:pt>
                <c:pt idx="4">
                  <c:v>122735</c:v>
                </c:pt>
                <c:pt idx="5">
                  <c:v>151037</c:v>
                </c:pt>
                <c:pt idx="6">
                  <c:v>161599</c:v>
                </c:pt>
                <c:pt idx="7">
                  <c:v>177694</c:v>
                </c:pt>
                <c:pt idx="8">
                  <c:v>127466</c:v>
                </c:pt>
                <c:pt idx="9">
                  <c:v>103186</c:v>
                </c:pt>
                <c:pt idx="10">
                  <c:v>69364</c:v>
                </c:pt>
                <c:pt idx="11">
                  <c:v>71834</c:v>
                </c:pt>
                <c:pt idx="12">
                  <c:v>1385394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D7-4A8E-96A6-36B14FB94824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D7-4A8E-96A6-36B14FB948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D7-4A8E-96A6-36B14FB948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76235</c:v>
                </c:pt>
                <c:pt idx="1">
                  <c:v>74115</c:v>
                </c:pt>
                <c:pt idx="2">
                  <c:v>98365</c:v>
                </c:pt>
                <c:pt idx="3">
                  <c:v>108738</c:v>
                </c:pt>
                <c:pt idx="4">
                  <c:v>127566</c:v>
                </c:pt>
                <c:pt idx="5">
                  <c:v>145345</c:v>
                </c:pt>
                <c:pt idx="6">
                  <c:v>163095</c:v>
                </c:pt>
                <c:pt idx="7">
                  <c:v>188499</c:v>
                </c:pt>
                <c:pt idx="8">
                  <c:v>137327</c:v>
                </c:pt>
                <c:pt idx="12">
                  <c:v>1119285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D7-4A8E-96A6-36B14FB94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D7-4A8E-96A6-36B14FB948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D7-4A8E-96A6-36B14FB948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D7-4A8E-96A6-36B14FB948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D7-4A8E-96A6-36B14FB948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D7-4A8E-96A6-36B14FB948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D7-4A8E-96A6-36B14FB948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D7-4A8E-96A6-36B14FB948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D7-4A8E-96A6-36B14FB948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D7-4A8E-96A6-36B14FB948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D7-4A8E-96A6-36B14FB948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D7-4A8E-96A6-36B14FB948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D7-4A8E-96A6-36B14FB948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D7-4A8E-96A6-36B14FB94824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-0.19224615645429599</c:v>
                </c:pt>
                <c:pt idx="1">
                  <c:v>-0.13166496783944326</c:v>
                </c:pt>
                <c:pt idx="2">
                  <c:v>-8.3698183511877078E-2</c:v>
                </c:pt>
                <c:pt idx="3">
                  <c:v>-4.1085743009074305E-2</c:v>
                </c:pt>
                <c:pt idx="4">
                  <c:v>3.9361225404326294E-2</c:v>
                </c:pt>
                <c:pt idx="5">
                  <c:v>-3.7686129888702791E-2</c:v>
                </c:pt>
                <c:pt idx="6">
                  <c:v>9.2574830289791077E-3</c:v>
                </c:pt>
                <c:pt idx="7">
                  <c:v>6.0806780195167054E-2</c:v>
                </c:pt>
                <c:pt idx="8">
                  <c:v>7.7361806285597634E-2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-1.904014864023984E-2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D7-4A8E-96A6-36B14FB94824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-4.8976434924714041E-2</c:v>
                </c:pt>
                <c:pt idx="1">
                  <c:v>-3.6541611418766107E-2</c:v>
                </c:pt>
                <c:pt idx="2">
                  <c:v>-5.2533736599273739E-2</c:v>
                </c:pt>
                <c:pt idx="3">
                  <c:v>-0.28076198035519395</c:v>
                </c:pt>
                <c:pt idx="4">
                  <c:v>-0.32971479013850646</c:v>
                </c:pt>
                <c:pt idx="5">
                  <c:v>-0.282317795773257</c:v>
                </c:pt>
                <c:pt idx="6">
                  <c:v>-0.10232489019517188</c:v>
                </c:pt>
                <c:pt idx="7">
                  <c:v>-7.2876704243640456E-2</c:v>
                </c:pt>
                <c:pt idx="8">
                  <c:v>-8.4529388628530655E-2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-0.16467279034222526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D7-4A8E-96A6-36B14FB94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A-4ED9-9BD3-4C3C552AF6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8266</c:v>
                </c:pt>
                <c:pt idx="1">
                  <c:v>8305</c:v>
                </c:pt>
                <c:pt idx="2">
                  <c:v>10177</c:v>
                </c:pt>
                <c:pt idx="3">
                  <c:v>19757</c:v>
                </c:pt>
                <c:pt idx="4">
                  <c:v>20797</c:v>
                </c:pt>
                <c:pt idx="5">
                  <c:v>25656</c:v>
                </c:pt>
                <c:pt idx="6">
                  <c:v>32073</c:v>
                </c:pt>
                <c:pt idx="7">
                  <c:v>21692</c:v>
                </c:pt>
                <c:pt idx="8">
                  <c:v>21143</c:v>
                </c:pt>
                <c:pt idx="9">
                  <c:v>15074</c:v>
                </c:pt>
                <c:pt idx="10">
                  <c:v>14431</c:v>
                </c:pt>
                <c:pt idx="11">
                  <c:v>10667</c:v>
                </c:pt>
                <c:pt idx="12">
                  <c:v>208038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A-4ED9-9BD3-4C3C552AF608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7A-4ED9-9BD3-4C3C552AF608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8346</c:v>
                </c:pt>
                <c:pt idx="1">
                  <c:v>12994</c:v>
                </c:pt>
                <c:pt idx="2">
                  <c:v>12447</c:v>
                </c:pt>
                <c:pt idx="3">
                  <c:v>22410</c:v>
                </c:pt>
                <c:pt idx="4">
                  <c:v>19464</c:v>
                </c:pt>
                <c:pt idx="5">
                  <c:v>23487</c:v>
                </c:pt>
                <c:pt idx="6">
                  <c:v>45512</c:v>
                </c:pt>
                <c:pt idx="7">
                  <c:v>28797</c:v>
                </c:pt>
                <c:pt idx="8">
                  <c:v>19489</c:v>
                </c:pt>
                <c:pt idx="9">
                  <c:v>26328</c:v>
                </c:pt>
                <c:pt idx="10">
                  <c:v>13390</c:v>
                </c:pt>
                <c:pt idx="11">
                  <c:v>14999</c:v>
                </c:pt>
                <c:pt idx="12">
                  <c:v>247663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A-4ED9-9BD3-4C3C552AF608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A-4ED9-9BD3-4C3C552AF6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12994</c:v>
                </c:pt>
                <c:pt idx="1">
                  <c:v>8549</c:v>
                </c:pt>
                <c:pt idx="2">
                  <c:v>13370</c:v>
                </c:pt>
                <c:pt idx="3">
                  <c:v>27095</c:v>
                </c:pt>
                <c:pt idx="4">
                  <c:v>25323</c:v>
                </c:pt>
                <c:pt idx="5">
                  <c:v>34827</c:v>
                </c:pt>
                <c:pt idx="6">
                  <c:v>39459</c:v>
                </c:pt>
                <c:pt idx="7">
                  <c:v>24830</c:v>
                </c:pt>
                <c:pt idx="8">
                  <c:v>30555</c:v>
                </c:pt>
                <c:pt idx="9">
                  <c:v>14887</c:v>
                </c:pt>
                <c:pt idx="10">
                  <c:v>10708</c:v>
                </c:pt>
                <c:pt idx="11">
                  <c:v>13117</c:v>
                </c:pt>
                <c:pt idx="12">
                  <c:v>255714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7A-4ED9-9BD3-4C3C552AF608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7A-4ED9-9BD3-4C3C552AF6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7A-4ED9-9BD3-4C3C552AF6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7945</c:v>
                </c:pt>
                <c:pt idx="1">
                  <c:v>8223</c:v>
                </c:pt>
                <c:pt idx="2">
                  <c:v>14511</c:v>
                </c:pt>
                <c:pt idx="3">
                  <c:v>19093</c:v>
                </c:pt>
                <c:pt idx="4">
                  <c:v>33545</c:v>
                </c:pt>
                <c:pt idx="5">
                  <c:v>40959</c:v>
                </c:pt>
                <c:pt idx="6">
                  <c:v>44651</c:v>
                </c:pt>
                <c:pt idx="7">
                  <c:v>41307</c:v>
                </c:pt>
                <c:pt idx="8">
                  <c:v>22434</c:v>
                </c:pt>
                <c:pt idx="12">
                  <c:v>232668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7A-4ED9-9BD3-4C3C552A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7A-4ED9-9BD3-4C3C552AF6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7A-4ED9-9BD3-4C3C552AF6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7A-4ED9-9BD3-4C3C552AF6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7A-4ED9-9BD3-4C3C552AF6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7A-4ED9-9BD3-4C3C552AF6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7A-4ED9-9BD3-4C3C552AF6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7A-4ED9-9BD3-4C3C552AF6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7A-4ED9-9BD3-4C3C552AF6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7A-4ED9-9BD3-4C3C552AF6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7A-4ED9-9BD3-4C3C552AF6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7A-4ED9-9BD3-4C3C552AF6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7A-4ED9-9BD3-4C3C552AF6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7A-4ED9-9BD3-4C3C552AF608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-0.38856395259350474</c:v>
                </c:pt>
                <c:pt idx="1">
                  <c:v>-3.8133114984208683E-2</c:v>
                </c:pt>
                <c:pt idx="2">
                  <c:v>8.534031413612575E-2</c:v>
                </c:pt>
                <c:pt idx="3">
                  <c:v>-0.29533124192655469</c:v>
                </c:pt>
                <c:pt idx="4">
                  <c:v>0.32468506890968674</c:v>
                </c:pt>
                <c:pt idx="5">
                  <c:v>0.17607029029201482</c:v>
                </c:pt>
                <c:pt idx="6">
                  <c:v>0.13157961428317999</c:v>
                </c:pt>
                <c:pt idx="7">
                  <c:v>0.66359242851389455</c:v>
                </c:pt>
                <c:pt idx="8">
                  <c:v>-0.26578301423662254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7.2192883014903009E-2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7A-4ED9-9BD3-4C3C552AF608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-3.8833776917493346E-2</c:v>
                </c:pt>
                <c:pt idx="1">
                  <c:v>-9.8735701384707886E-3</c:v>
                </c:pt>
                <c:pt idx="2">
                  <c:v>0.42586223838066228</c:v>
                </c:pt>
                <c:pt idx="3">
                  <c:v>-3.3608341347370563E-2</c:v>
                </c:pt>
                <c:pt idx="4">
                  <c:v>0.61297302495552253</c:v>
                </c:pt>
                <c:pt idx="5">
                  <c:v>0.59646866230121609</c:v>
                </c:pt>
                <c:pt idx="6">
                  <c:v>0.39216786705328466</c:v>
                </c:pt>
                <c:pt idx="7">
                  <c:v>0.90425041489950209</c:v>
                </c:pt>
                <c:pt idx="8">
                  <c:v>6.1060398240552427E-2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0.38603409862628535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7A-4ED9-9BD3-4C3C552A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A9-46F1-9C44-D93F45B74E1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400107</c:v>
                </c:pt>
                <c:pt idx="1">
                  <c:v>349588</c:v>
                </c:pt>
                <c:pt idx="2">
                  <c:v>355752</c:v>
                </c:pt>
                <c:pt idx="3">
                  <c:v>255176</c:v>
                </c:pt>
                <c:pt idx="4">
                  <c:v>199294</c:v>
                </c:pt>
                <c:pt idx="5">
                  <c:v>220782</c:v>
                </c:pt>
                <c:pt idx="6">
                  <c:v>271846</c:v>
                </c:pt>
                <c:pt idx="7">
                  <c:v>287660</c:v>
                </c:pt>
                <c:pt idx="8">
                  <c:v>299950</c:v>
                </c:pt>
                <c:pt idx="9">
                  <c:v>292546</c:v>
                </c:pt>
                <c:pt idx="10">
                  <c:v>340232</c:v>
                </c:pt>
                <c:pt idx="11">
                  <c:v>348192</c:v>
                </c:pt>
                <c:pt idx="12">
                  <c:v>3621125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9-46F1-9C44-D93F45B74E1B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A9-46F1-9C44-D93F45B74E1B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201859</c:v>
                </c:pt>
                <c:pt idx="1">
                  <c:v>211942</c:v>
                </c:pt>
                <c:pt idx="2">
                  <c:v>251732</c:v>
                </c:pt>
                <c:pt idx="3">
                  <c:v>218722</c:v>
                </c:pt>
                <c:pt idx="4">
                  <c:v>152908</c:v>
                </c:pt>
                <c:pt idx="5">
                  <c:v>174196</c:v>
                </c:pt>
                <c:pt idx="6">
                  <c:v>215944</c:v>
                </c:pt>
                <c:pt idx="7">
                  <c:v>218834</c:v>
                </c:pt>
                <c:pt idx="8">
                  <c:v>220186</c:v>
                </c:pt>
                <c:pt idx="9">
                  <c:v>235792</c:v>
                </c:pt>
                <c:pt idx="10">
                  <c:v>293605</c:v>
                </c:pt>
                <c:pt idx="11">
                  <c:v>300285</c:v>
                </c:pt>
                <c:pt idx="12">
                  <c:v>2696005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A9-46F1-9C44-D93F45B74E1B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A9-46F1-9C44-D93F45B74E1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352271</c:v>
                </c:pt>
                <c:pt idx="1">
                  <c:v>317883</c:v>
                </c:pt>
                <c:pt idx="2">
                  <c:v>315119</c:v>
                </c:pt>
                <c:pt idx="3">
                  <c:v>238900</c:v>
                </c:pt>
                <c:pt idx="4">
                  <c:v>192540</c:v>
                </c:pt>
                <c:pt idx="5">
                  <c:v>207904</c:v>
                </c:pt>
                <c:pt idx="6">
                  <c:v>253355</c:v>
                </c:pt>
                <c:pt idx="7">
                  <c:v>278335</c:v>
                </c:pt>
                <c:pt idx="8">
                  <c:v>283093</c:v>
                </c:pt>
                <c:pt idx="9">
                  <c:v>310899</c:v>
                </c:pt>
                <c:pt idx="10">
                  <c:v>376036</c:v>
                </c:pt>
                <c:pt idx="11">
                  <c:v>355884</c:v>
                </c:pt>
                <c:pt idx="12">
                  <c:v>3482219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A9-46F1-9C44-D93F45B74E1B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A9-46F1-9C44-D93F45B74E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A9-46F1-9C44-D93F45B74E1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398137</c:v>
                </c:pt>
                <c:pt idx="1">
                  <c:v>394448</c:v>
                </c:pt>
                <c:pt idx="2">
                  <c:v>386274</c:v>
                </c:pt>
                <c:pt idx="3">
                  <c:v>283651</c:v>
                </c:pt>
                <c:pt idx="4">
                  <c:v>244591</c:v>
                </c:pt>
                <c:pt idx="5">
                  <c:v>274145</c:v>
                </c:pt>
                <c:pt idx="6">
                  <c:v>324319</c:v>
                </c:pt>
                <c:pt idx="7">
                  <c:v>322063</c:v>
                </c:pt>
                <c:pt idx="8">
                  <c:v>329443</c:v>
                </c:pt>
                <c:pt idx="12">
                  <c:v>2957071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A9-46F1-9C44-D93F45B7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A9-46F1-9C44-D93F45B74E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A9-46F1-9C44-D93F45B74E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A9-46F1-9C44-D93F45B74E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A9-46F1-9C44-D93F45B74E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A9-46F1-9C44-D93F45B74E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A9-46F1-9C44-D93F45B74E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A9-46F1-9C44-D93F45B74E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A9-46F1-9C44-D93F45B74E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A9-46F1-9C44-D93F45B74E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A9-46F1-9C44-D93F45B74E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A9-46F1-9C44-D93F45B74E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A9-46F1-9C44-D93F45B74E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A9-46F1-9C44-D93F45B74E1B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0.13020089646891164</c:v>
                </c:pt>
                <c:pt idx="1">
                  <c:v>0.2408590582069503</c:v>
                </c:pt>
                <c:pt idx="2">
                  <c:v>0.22580358531221534</c:v>
                </c:pt>
                <c:pt idx="3">
                  <c:v>0.18732105483465888</c:v>
                </c:pt>
                <c:pt idx="4">
                  <c:v>0.27033863093383204</c:v>
                </c:pt>
                <c:pt idx="5">
                  <c:v>0.31861339849161152</c:v>
                </c:pt>
                <c:pt idx="6">
                  <c:v>0.2800970969588128</c:v>
                </c:pt>
                <c:pt idx="7">
                  <c:v>0.1571056460739757</c:v>
                </c:pt>
                <c:pt idx="8">
                  <c:v>0.16372711441116516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0.21221242928589001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A9-46F1-9C44-D93F45B74E1B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-4.9236829148202599E-3</c:v>
                </c:pt>
                <c:pt idx="1">
                  <c:v>0.12832248246507327</c:v>
                </c:pt>
                <c:pt idx="2">
                  <c:v>8.5795722863118096E-2</c:v>
                </c:pt>
                <c:pt idx="3">
                  <c:v>0.1115896479292724</c:v>
                </c:pt>
                <c:pt idx="4">
                  <c:v>0.22728732425461873</c:v>
                </c:pt>
                <c:pt idx="5">
                  <c:v>0.24169995742406547</c:v>
                </c:pt>
                <c:pt idx="6">
                  <c:v>0.19302472723527297</c:v>
                </c:pt>
                <c:pt idx="7">
                  <c:v>0.11959605089341574</c:v>
                </c:pt>
                <c:pt idx="8">
                  <c:v>9.8326387731288545E-2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0.1200368917733996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A9-46F1-9C44-D93F45B7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3-4429-8488-2BB3A43E90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53603</c:v>
                </c:pt>
                <c:pt idx="1">
                  <c:v>52718</c:v>
                </c:pt>
                <c:pt idx="2">
                  <c:v>48551</c:v>
                </c:pt>
                <c:pt idx="3">
                  <c:v>36215</c:v>
                </c:pt>
                <c:pt idx="4">
                  <c:v>33634</c:v>
                </c:pt>
                <c:pt idx="5">
                  <c:v>36276</c:v>
                </c:pt>
                <c:pt idx="6">
                  <c:v>53562</c:v>
                </c:pt>
                <c:pt idx="7">
                  <c:v>47204</c:v>
                </c:pt>
                <c:pt idx="8">
                  <c:v>60384</c:v>
                </c:pt>
                <c:pt idx="9">
                  <c:v>51277</c:v>
                </c:pt>
                <c:pt idx="10">
                  <c:v>47549</c:v>
                </c:pt>
                <c:pt idx="11">
                  <c:v>53911</c:v>
                </c:pt>
                <c:pt idx="12">
                  <c:v>574884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3-4429-8488-2BB3A43E9054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F3-4429-8488-2BB3A43E9054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21971</c:v>
                </c:pt>
                <c:pt idx="1">
                  <c:v>33017</c:v>
                </c:pt>
                <c:pt idx="2">
                  <c:v>42079</c:v>
                </c:pt>
                <c:pt idx="3">
                  <c:v>41409</c:v>
                </c:pt>
                <c:pt idx="4">
                  <c:v>28356</c:v>
                </c:pt>
                <c:pt idx="5">
                  <c:v>39494</c:v>
                </c:pt>
                <c:pt idx="6">
                  <c:v>54259</c:v>
                </c:pt>
                <c:pt idx="7">
                  <c:v>55284</c:v>
                </c:pt>
                <c:pt idx="8">
                  <c:v>46875</c:v>
                </c:pt>
                <c:pt idx="9">
                  <c:v>48171</c:v>
                </c:pt>
                <c:pt idx="10">
                  <c:v>45348</c:v>
                </c:pt>
                <c:pt idx="11">
                  <c:v>47781</c:v>
                </c:pt>
                <c:pt idx="12">
                  <c:v>504044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3-4429-8488-2BB3A43E9054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F3-4429-8488-2BB3A43E90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54058</c:v>
                </c:pt>
                <c:pt idx="1">
                  <c:v>48665</c:v>
                </c:pt>
                <c:pt idx="2">
                  <c:v>51458</c:v>
                </c:pt>
                <c:pt idx="3">
                  <c:v>41501</c:v>
                </c:pt>
                <c:pt idx="4">
                  <c:v>37494</c:v>
                </c:pt>
                <c:pt idx="5">
                  <c:v>44671</c:v>
                </c:pt>
                <c:pt idx="6">
                  <c:v>61706</c:v>
                </c:pt>
                <c:pt idx="7">
                  <c:v>66954</c:v>
                </c:pt>
                <c:pt idx="8">
                  <c:v>70200</c:v>
                </c:pt>
                <c:pt idx="9">
                  <c:v>66201</c:v>
                </c:pt>
                <c:pt idx="10">
                  <c:v>60886</c:v>
                </c:pt>
                <c:pt idx="11">
                  <c:v>62747</c:v>
                </c:pt>
                <c:pt idx="12">
                  <c:v>666541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F3-4429-8488-2BB3A43E9054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F3-4429-8488-2BB3A43E90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F3-4429-8488-2BB3A43E905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70667</c:v>
                </c:pt>
                <c:pt idx="1">
                  <c:v>65783</c:v>
                </c:pt>
                <c:pt idx="2">
                  <c:v>67607</c:v>
                </c:pt>
                <c:pt idx="3">
                  <c:v>47099</c:v>
                </c:pt>
                <c:pt idx="4">
                  <c:v>47307</c:v>
                </c:pt>
                <c:pt idx="5">
                  <c:v>59447</c:v>
                </c:pt>
                <c:pt idx="6">
                  <c:v>73992</c:v>
                </c:pt>
                <c:pt idx="7">
                  <c:v>75222</c:v>
                </c:pt>
                <c:pt idx="8">
                  <c:v>77720</c:v>
                </c:pt>
                <c:pt idx="12">
                  <c:v>584844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F3-4429-8488-2BB3A43E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F3-4429-8488-2BB3A43E90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F3-4429-8488-2BB3A43E90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F3-4429-8488-2BB3A43E90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F3-4429-8488-2BB3A43E90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F3-4429-8488-2BB3A43E90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F3-4429-8488-2BB3A43E90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F3-4429-8488-2BB3A43E90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F3-4429-8488-2BB3A43E90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F3-4429-8488-2BB3A43E90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F3-4429-8488-2BB3A43E90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F3-4429-8488-2BB3A43E90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F3-4429-8488-2BB3A43E90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F3-4429-8488-2BB3A43E9054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0.30724407118280372</c:v>
                </c:pt>
                <c:pt idx="1">
                  <c:v>0.35175177232096999</c:v>
                </c:pt>
                <c:pt idx="2">
                  <c:v>0.31382875354658157</c:v>
                </c:pt>
                <c:pt idx="3">
                  <c:v>0.13488831594419404</c:v>
                </c:pt>
                <c:pt idx="4">
                  <c:v>0.26172187550008008</c:v>
                </c:pt>
                <c:pt idx="5">
                  <c:v>0.33077388014595588</c:v>
                </c:pt>
                <c:pt idx="6">
                  <c:v>0.19910543545198189</c:v>
                </c:pt>
                <c:pt idx="7">
                  <c:v>0.12348776772112191</c:v>
                </c:pt>
                <c:pt idx="8">
                  <c:v>0.10712250712250704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0.22684164486781189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F3-4429-8488-2BB3A43E9054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0.3183403913960039</c:v>
                </c:pt>
                <c:pt idx="1">
                  <c:v>0.24782806631511067</c:v>
                </c:pt>
                <c:pt idx="2">
                  <c:v>0.39249449032975625</c:v>
                </c:pt>
                <c:pt idx="3">
                  <c:v>0.30053845091812792</c:v>
                </c:pt>
                <c:pt idx="4">
                  <c:v>0.40652316108699527</c:v>
                </c:pt>
                <c:pt idx="5">
                  <c:v>0.638741867901643</c:v>
                </c:pt>
                <c:pt idx="6">
                  <c:v>0.38142713117508675</c:v>
                </c:pt>
                <c:pt idx="7">
                  <c:v>0.59355139394966527</c:v>
                </c:pt>
                <c:pt idx="8">
                  <c:v>0.2870959194488607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0.38540366270517135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F3-4429-8488-2BB3A43E9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7-41BD-8A64-BC2055847C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189937</c:v>
                </c:pt>
                <c:pt idx="1">
                  <c:v>153512</c:v>
                </c:pt>
                <c:pt idx="2">
                  <c:v>155191</c:v>
                </c:pt>
                <c:pt idx="3">
                  <c:v>117654</c:v>
                </c:pt>
                <c:pt idx="4">
                  <c:v>92061</c:v>
                </c:pt>
                <c:pt idx="5">
                  <c:v>105050</c:v>
                </c:pt>
                <c:pt idx="6">
                  <c:v>102367</c:v>
                </c:pt>
                <c:pt idx="7">
                  <c:v>111225</c:v>
                </c:pt>
                <c:pt idx="8">
                  <c:v>121486</c:v>
                </c:pt>
                <c:pt idx="9">
                  <c:v>116602</c:v>
                </c:pt>
                <c:pt idx="10">
                  <c:v>145880</c:v>
                </c:pt>
                <c:pt idx="11">
                  <c:v>151824</c:v>
                </c:pt>
                <c:pt idx="12">
                  <c:v>1562789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7-41BD-8A64-BC2055847CDD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D7-41BD-8A64-BC2055847CDD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86286</c:v>
                </c:pt>
                <c:pt idx="1">
                  <c:v>80561</c:v>
                </c:pt>
                <c:pt idx="2">
                  <c:v>98445</c:v>
                </c:pt>
                <c:pt idx="3">
                  <c:v>80247</c:v>
                </c:pt>
                <c:pt idx="4">
                  <c:v>63199</c:v>
                </c:pt>
                <c:pt idx="5">
                  <c:v>67149</c:v>
                </c:pt>
                <c:pt idx="6">
                  <c:v>65143</c:v>
                </c:pt>
                <c:pt idx="7">
                  <c:v>66358</c:v>
                </c:pt>
                <c:pt idx="8">
                  <c:v>81698</c:v>
                </c:pt>
                <c:pt idx="9">
                  <c:v>81267</c:v>
                </c:pt>
                <c:pt idx="10">
                  <c:v>123598</c:v>
                </c:pt>
                <c:pt idx="11">
                  <c:v>120073</c:v>
                </c:pt>
                <c:pt idx="12">
                  <c:v>1014024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7-41BD-8A64-BC2055847CDD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7-41BD-8A64-BC2055847C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147240</c:v>
                </c:pt>
                <c:pt idx="1">
                  <c:v>124021</c:v>
                </c:pt>
                <c:pt idx="2">
                  <c:v>121326</c:v>
                </c:pt>
                <c:pt idx="3">
                  <c:v>86889</c:v>
                </c:pt>
                <c:pt idx="4">
                  <c:v>71295</c:v>
                </c:pt>
                <c:pt idx="5">
                  <c:v>68057</c:v>
                </c:pt>
                <c:pt idx="6">
                  <c:v>61051</c:v>
                </c:pt>
                <c:pt idx="7">
                  <c:v>65688</c:v>
                </c:pt>
                <c:pt idx="8">
                  <c:v>87257</c:v>
                </c:pt>
                <c:pt idx="9">
                  <c:v>95060</c:v>
                </c:pt>
                <c:pt idx="10">
                  <c:v>146312</c:v>
                </c:pt>
                <c:pt idx="11">
                  <c:v>136634</c:v>
                </c:pt>
                <c:pt idx="12">
                  <c:v>1210830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D7-41BD-8A64-BC2055847CDD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D7-41BD-8A64-BC2055847C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D7-41BD-8A64-BC2055847C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155725</c:v>
                </c:pt>
                <c:pt idx="1">
                  <c:v>152616</c:v>
                </c:pt>
                <c:pt idx="2">
                  <c:v>150045</c:v>
                </c:pt>
                <c:pt idx="3">
                  <c:v>106843</c:v>
                </c:pt>
                <c:pt idx="4">
                  <c:v>87638</c:v>
                </c:pt>
                <c:pt idx="5">
                  <c:v>81325</c:v>
                </c:pt>
                <c:pt idx="6">
                  <c:v>76623</c:v>
                </c:pt>
                <c:pt idx="7">
                  <c:v>68793</c:v>
                </c:pt>
                <c:pt idx="8">
                  <c:v>95768</c:v>
                </c:pt>
                <c:pt idx="12">
                  <c:v>975376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D7-41BD-8A64-BC2055847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D7-41BD-8A64-BC2055847C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D7-41BD-8A64-BC2055847C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D7-41BD-8A64-BC2055847C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D7-41BD-8A64-BC2055847C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7-41BD-8A64-BC2055847C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7-41BD-8A64-BC2055847C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7-41BD-8A64-BC2055847C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7-41BD-8A64-BC2055847C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7-41BD-8A64-BC2055847C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7-41BD-8A64-BC2055847C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D7-41BD-8A64-BC2055847C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D7-41BD-8A64-BC2055847C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D7-41BD-8A64-BC2055847CDD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5.7627003531649068E-2</c:v>
                </c:pt>
                <c:pt idx="1">
                  <c:v>0.2305657912772836</c:v>
                </c:pt>
                <c:pt idx="2">
                  <c:v>0.23670936155481925</c:v>
                </c:pt>
                <c:pt idx="3">
                  <c:v>0.2296493226990759</c:v>
                </c:pt>
                <c:pt idx="4">
                  <c:v>0.22923066133669967</c:v>
                </c:pt>
                <c:pt idx="5">
                  <c:v>0.19495422954288322</c:v>
                </c:pt>
                <c:pt idx="6">
                  <c:v>0.25506543709357743</c:v>
                </c:pt>
                <c:pt idx="7">
                  <c:v>4.7268907563025264E-2</c:v>
                </c:pt>
                <c:pt idx="8">
                  <c:v>9.7539452422155337E-2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0.17116701728096206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D7-41BD-8A64-BC2055847CDD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-0.18012288285062938</c:v>
                </c:pt>
                <c:pt idx="1">
                  <c:v>-5.8366772630152886E-3</c:v>
                </c:pt>
                <c:pt idx="2">
                  <c:v>-3.3159139383082792E-2</c:v>
                </c:pt>
                <c:pt idx="3">
                  <c:v>-9.1888078603362455E-2</c:v>
                </c:pt>
                <c:pt idx="4">
                  <c:v>-4.8044231542129667E-2</c:v>
                </c:pt>
                <c:pt idx="5">
                  <c:v>-0.22584483579247983</c:v>
                </c:pt>
                <c:pt idx="6">
                  <c:v>-0.25148729571053174</c:v>
                </c:pt>
                <c:pt idx="7">
                  <c:v>-0.38149696561024948</c:v>
                </c:pt>
                <c:pt idx="8">
                  <c:v>-0.21169517475264643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-0.15072665420384979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D7-41BD-8A64-BC2055847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3-42EC-8DDD-93AE08A922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12058</c:v>
                </c:pt>
                <c:pt idx="1">
                  <c:v>11707</c:v>
                </c:pt>
                <c:pt idx="2">
                  <c:v>11449</c:v>
                </c:pt>
                <c:pt idx="3">
                  <c:v>17773</c:v>
                </c:pt>
                <c:pt idx="4">
                  <c:v>14679</c:v>
                </c:pt>
                <c:pt idx="5">
                  <c:v>13281</c:v>
                </c:pt>
                <c:pt idx="6">
                  <c:v>16102</c:v>
                </c:pt>
                <c:pt idx="7">
                  <c:v>21584</c:v>
                </c:pt>
                <c:pt idx="8">
                  <c:v>17116</c:v>
                </c:pt>
                <c:pt idx="9">
                  <c:v>15837</c:v>
                </c:pt>
                <c:pt idx="10">
                  <c:v>11373</c:v>
                </c:pt>
                <c:pt idx="11">
                  <c:v>10701</c:v>
                </c:pt>
                <c:pt idx="12">
                  <c:v>173660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3-42EC-8DDD-93AE08A92203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33-42EC-8DDD-93AE08A92203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9584</c:v>
                </c:pt>
                <c:pt idx="1">
                  <c:v>15037</c:v>
                </c:pt>
                <c:pt idx="2">
                  <c:v>18097</c:v>
                </c:pt>
                <c:pt idx="3">
                  <c:v>18742</c:v>
                </c:pt>
                <c:pt idx="4">
                  <c:v>12742</c:v>
                </c:pt>
                <c:pt idx="5">
                  <c:v>10927</c:v>
                </c:pt>
                <c:pt idx="6">
                  <c:v>15423</c:v>
                </c:pt>
                <c:pt idx="7">
                  <c:v>17002</c:v>
                </c:pt>
                <c:pt idx="8">
                  <c:v>16073</c:v>
                </c:pt>
                <c:pt idx="9">
                  <c:v>15893</c:v>
                </c:pt>
                <c:pt idx="10">
                  <c:v>15008</c:v>
                </c:pt>
                <c:pt idx="11">
                  <c:v>14877</c:v>
                </c:pt>
                <c:pt idx="12">
                  <c:v>179405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3-42EC-8DDD-93AE08A92203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33-42EC-8DDD-93AE08A922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18854</c:v>
                </c:pt>
                <c:pt idx="1">
                  <c:v>20151</c:v>
                </c:pt>
                <c:pt idx="2">
                  <c:v>23354</c:v>
                </c:pt>
                <c:pt idx="3">
                  <c:v>23096</c:v>
                </c:pt>
                <c:pt idx="4">
                  <c:v>16668</c:v>
                </c:pt>
                <c:pt idx="5">
                  <c:v>16599</c:v>
                </c:pt>
                <c:pt idx="6">
                  <c:v>21776</c:v>
                </c:pt>
                <c:pt idx="7">
                  <c:v>33567</c:v>
                </c:pt>
                <c:pt idx="8">
                  <c:v>25350</c:v>
                </c:pt>
                <c:pt idx="9">
                  <c:v>29606</c:v>
                </c:pt>
                <c:pt idx="10">
                  <c:v>22746</c:v>
                </c:pt>
                <c:pt idx="11">
                  <c:v>23544</c:v>
                </c:pt>
                <c:pt idx="12">
                  <c:v>275311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33-42EC-8DDD-93AE08A92203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33-42EC-8DDD-93AE08A922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33-42EC-8DDD-93AE08A922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25326</c:v>
                </c:pt>
                <c:pt idx="1">
                  <c:v>30435</c:v>
                </c:pt>
                <c:pt idx="2">
                  <c:v>33158</c:v>
                </c:pt>
                <c:pt idx="3">
                  <c:v>32463</c:v>
                </c:pt>
                <c:pt idx="4">
                  <c:v>30513</c:v>
                </c:pt>
                <c:pt idx="5">
                  <c:v>31108</c:v>
                </c:pt>
                <c:pt idx="6">
                  <c:v>38922</c:v>
                </c:pt>
                <c:pt idx="7">
                  <c:v>43043</c:v>
                </c:pt>
                <c:pt idx="8">
                  <c:v>32169</c:v>
                </c:pt>
                <c:pt idx="12">
                  <c:v>297137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33-42EC-8DDD-93AE08A9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33-42EC-8DDD-93AE08A922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33-42EC-8DDD-93AE08A922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33-42EC-8DDD-93AE08A922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33-42EC-8DDD-93AE08A922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33-42EC-8DDD-93AE08A922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33-42EC-8DDD-93AE08A922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33-42EC-8DDD-93AE08A922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33-42EC-8DDD-93AE08A922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33-42EC-8DDD-93AE08A922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33-42EC-8DDD-93AE08A922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33-42EC-8DDD-93AE08A922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33-42EC-8DDD-93AE08A922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33-42EC-8DDD-93AE08A92203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0.34326933276758242</c:v>
                </c:pt>
                <c:pt idx="1">
                  <c:v>0.5103468810480869</c:v>
                </c:pt>
                <c:pt idx="2">
                  <c:v>0.41979960606320121</c:v>
                </c:pt>
                <c:pt idx="3">
                  <c:v>0.4055680637339798</c:v>
                </c:pt>
                <c:pt idx="4">
                  <c:v>0.83063354931605482</c:v>
                </c:pt>
                <c:pt idx="5">
                  <c:v>0.87408880053015237</c:v>
                </c:pt>
                <c:pt idx="6">
                  <c:v>0.78738060249816311</c:v>
                </c:pt>
                <c:pt idx="7">
                  <c:v>0.28230106950278544</c:v>
                </c:pt>
                <c:pt idx="8">
                  <c:v>0.26899408284023663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0.49004337687736621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33-42EC-8DDD-93AE08A92203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1.1003483164703929</c:v>
                </c:pt>
                <c:pt idx="1">
                  <c:v>1.5997266592636885</c:v>
                </c:pt>
                <c:pt idx="2">
                  <c:v>1.8961481352083149</c:v>
                </c:pt>
                <c:pt idx="3">
                  <c:v>0.82653463118213022</c:v>
                </c:pt>
                <c:pt idx="4">
                  <c:v>1.0786838340486411</c:v>
                </c:pt>
                <c:pt idx="5">
                  <c:v>1.3422935019953317</c:v>
                </c:pt>
                <c:pt idx="6">
                  <c:v>1.4172152527636319</c:v>
                </c:pt>
                <c:pt idx="7">
                  <c:v>0.99420867309117855</c:v>
                </c:pt>
                <c:pt idx="8">
                  <c:v>0.87946950222014486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1.1888706362477808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33-42EC-8DDD-93AE08A92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3-4FDA-88C7-8D613DD5D1A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4231</c:v>
                </c:pt>
                <c:pt idx="1">
                  <c:v>3025</c:v>
                </c:pt>
                <c:pt idx="2">
                  <c:v>3774</c:v>
                </c:pt>
                <c:pt idx="3">
                  <c:v>4200</c:v>
                </c:pt>
                <c:pt idx="4">
                  <c:v>3184</c:v>
                </c:pt>
                <c:pt idx="5">
                  <c:v>4112</c:v>
                </c:pt>
                <c:pt idx="6">
                  <c:v>5192</c:v>
                </c:pt>
                <c:pt idx="7">
                  <c:v>5825</c:v>
                </c:pt>
                <c:pt idx="8">
                  <c:v>4261</c:v>
                </c:pt>
                <c:pt idx="9">
                  <c:v>3124</c:v>
                </c:pt>
                <c:pt idx="10">
                  <c:v>2939</c:v>
                </c:pt>
                <c:pt idx="11">
                  <c:v>2949</c:v>
                </c:pt>
                <c:pt idx="12">
                  <c:v>46816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3-4FDA-88C7-8D613DD5D1A8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A3-4FDA-88C7-8D613DD5D1A8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3071</c:v>
                </c:pt>
                <c:pt idx="1">
                  <c:v>3129</c:v>
                </c:pt>
                <c:pt idx="2">
                  <c:v>2637</c:v>
                </c:pt>
                <c:pt idx="3">
                  <c:v>2990</c:v>
                </c:pt>
                <c:pt idx="4">
                  <c:v>1713</c:v>
                </c:pt>
                <c:pt idx="5">
                  <c:v>2174</c:v>
                </c:pt>
                <c:pt idx="6">
                  <c:v>3144</c:v>
                </c:pt>
                <c:pt idx="7">
                  <c:v>2618</c:v>
                </c:pt>
                <c:pt idx="8">
                  <c:v>3064</c:v>
                </c:pt>
                <c:pt idx="9">
                  <c:v>2154</c:v>
                </c:pt>
                <c:pt idx="10">
                  <c:v>3174</c:v>
                </c:pt>
                <c:pt idx="11">
                  <c:v>3870</c:v>
                </c:pt>
                <c:pt idx="12">
                  <c:v>33738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3-4FDA-88C7-8D613DD5D1A8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A3-4FDA-88C7-8D613DD5D1A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3587</c:v>
                </c:pt>
                <c:pt idx="1">
                  <c:v>2714</c:v>
                </c:pt>
                <c:pt idx="2">
                  <c:v>4070</c:v>
                </c:pt>
                <c:pt idx="3">
                  <c:v>2042</c:v>
                </c:pt>
                <c:pt idx="4">
                  <c:v>2232</c:v>
                </c:pt>
                <c:pt idx="5">
                  <c:v>2900</c:v>
                </c:pt>
                <c:pt idx="6">
                  <c:v>5343</c:v>
                </c:pt>
                <c:pt idx="7">
                  <c:v>6391</c:v>
                </c:pt>
                <c:pt idx="8">
                  <c:v>4673</c:v>
                </c:pt>
                <c:pt idx="9">
                  <c:v>4047</c:v>
                </c:pt>
                <c:pt idx="10">
                  <c:v>3953</c:v>
                </c:pt>
                <c:pt idx="11">
                  <c:v>3615</c:v>
                </c:pt>
                <c:pt idx="12">
                  <c:v>45567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3-4FDA-88C7-8D613DD5D1A8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A3-4FDA-88C7-8D613DD5D1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2A3-4FDA-88C7-8D613DD5D1A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3593</c:v>
                </c:pt>
                <c:pt idx="1">
                  <c:v>4033</c:v>
                </c:pt>
                <c:pt idx="2">
                  <c:v>3780</c:v>
                </c:pt>
                <c:pt idx="3">
                  <c:v>3683</c:v>
                </c:pt>
                <c:pt idx="4">
                  <c:v>3663</c:v>
                </c:pt>
                <c:pt idx="5">
                  <c:v>4781</c:v>
                </c:pt>
                <c:pt idx="6">
                  <c:v>8924</c:v>
                </c:pt>
                <c:pt idx="7">
                  <c:v>5956</c:v>
                </c:pt>
                <c:pt idx="8">
                  <c:v>5487</c:v>
                </c:pt>
                <c:pt idx="12">
                  <c:v>43900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A3-4FDA-88C7-8D613DD5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A3-4FDA-88C7-8D613DD5D1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A3-4FDA-88C7-8D613DD5D1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A3-4FDA-88C7-8D613DD5D1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A3-4FDA-88C7-8D613DD5D1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A3-4FDA-88C7-8D613DD5D1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A3-4FDA-88C7-8D613DD5D1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A3-4FDA-88C7-8D613DD5D1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A3-4FDA-88C7-8D613DD5D1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A3-4FDA-88C7-8D613DD5D1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A3-4FDA-88C7-8D613DD5D1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A3-4FDA-88C7-8D613DD5D1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A3-4FDA-88C7-8D613DD5D1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A3-4FDA-88C7-8D613DD5D1A8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1.6727069974908915E-3</c:v>
                </c:pt>
                <c:pt idx="1">
                  <c:v>0.48599852616064854</c:v>
                </c:pt>
                <c:pt idx="2">
                  <c:v>-7.1253071253071232E-2</c:v>
                </c:pt>
                <c:pt idx="3">
                  <c:v>0.80362389813907931</c:v>
                </c:pt>
                <c:pt idx="4">
                  <c:v>0.6411290322580645</c:v>
                </c:pt>
                <c:pt idx="5">
                  <c:v>0.6486206896551725</c:v>
                </c:pt>
                <c:pt idx="6">
                  <c:v>0.67022272131761174</c:v>
                </c:pt>
                <c:pt idx="7">
                  <c:v>-6.8064465654827155E-2</c:v>
                </c:pt>
                <c:pt idx="8">
                  <c:v>0.17419216777230906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0.2930018850141376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A3-4FDA-88C7-8D613DD5D1A8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-0.15079177499409124</c:v>
                </c:pt>
                <c:pt idx="1">
                  <c:v>0.33322314049586788</c:v>
                </c:pt>
                <c:pt idx="2">
                  <c:v>1.5898251192367763E-3</c:v>
                </c:pt>
                <c:pt idx="3">
                  <c:v>-0.12309523809523815</c:v>
                </c:pt>
                <c:pt idx="4">
                  <c:v>0.1504396984924623</c:v>
                </c:pt>
                <c:pt idx="5">
                  <c:v>0.16269455252918297</c:v>
                </c:pt>
                <c:pt idx="6">
                  <c:v>0.71879815100154087</c:v>
                </c:pt>
                <c:pt idx="7">
                  <c:v>2.2489270386266025E-2</c:v>
                </c:pt>
                <c:pt idx="8">
                  <c:v>0.28772588594226711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0.16125277748386413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2A3-4FDA-88C7-8D613DD5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B-464B-BDAE-E9173DDC14B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4705</c:v>
                </c:pt>
                <c:pt idx="1">
                  <c:v>4466</c:v>
                </c:pt>
                <c:pt idx="2">
                  <c:v>4968</c:v>
                </c:pt>
                <c:pt idx="3">
                  <c:v>4755</c:v>
                </c:pt>
                <c:pt idx="4">
                  <c:v>4549</c:v>
                </c:pt>
                <c:pt idx="5">
                  <c:v>4832</c:v>
                </c:pt>
                <c:pt idx="6">
                  <c:v>11365</c:v>
                </c:pt>
                <c:pt idx="7">
                  <c:v>13998</c:v>
                </c:pt>
                <c:pt idx="8">
                  <c:v>6570</c:v>
                </c:pt>
                <c:pt idx="9">
                  <c:v>5485</c:v>
                </c:pt>
                <c:pt idx="10">
                  <c:v>4824</c:v>
                </c:pt>
                <c:pt idx="11">
                  <c:v>4718</c:v>
                </c:pt>
                <c:pt idx="12">
                  <c:v>75235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B-464B-BDAE-E9173DDC14B4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6B-464B-BDAE-E9173DDC14B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6256</c:v>
                </c:pt>
                <c:pt idx="1">
                  <c:v>5800</c:v>
                </c:pt>
                <c:pt idx="2">
                  <c:v>5060</c:v>
                </c:pt>
                <c:pt idx="3">
                  <c:v>5496</c:v>
                </c:pt>
                <c:pt idx="4">
                  <c:v>4009</c:v>
                </c:pt>
                <c:pt idx="5">
                  <c:v>3989</c:v>
                </c:pt>
                <c:pt idx="6">
                  <c:v>7258</c:v>
                </c:pt>
                <c:pt idx="7">
                  <c:v>10210</c:v>
                </c:pt>
                <c:pt idx="8">
                  <c:v>7103</c:v>
                </c:pt>
                <c:pt idx="9">
                  <c:v>6492</c:v>
                </c:pt>
                <c:pt idx="10">
                  <c:v>6967</c:v>
                </c:pt>
                <c:pt idx="11">
                  <c:v>6873</c:v>
                </c:pt>
                <c:pt idx="12">
                  <c:v>75513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6B-464B-BDAE-E9173DDC14B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6B-464B-BDAE-E9173DDC14B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6581</c:v>
                </c:pt>
                <c:pt idx="1">
                  <c:v>5446</c:v>
                </c:pt>
                <c:pt idx="2">
                  <c:v>5191</c:v>
                </c:pt>
                <c:pt idx="3">
                  <c:v>4693</c:v>
                </c:pt>
                <c:pt idx="4">
                  <c:v>4570</c:v>
                </c:pt>
                <c:pt idx="5">
                  <c:v>6037</c:v>
                </c:pt>
                <c:pt idx="6">
                  <c:v>9426</c:v>
                </c:pt>
                <c:pt idx="7">
                  <c:v>13529</c:v>
                </c:pt>
                <c:pt idx="8">
                  <c:v>9989</c:v>
                </c:pt>
                <c:pt idx="9">
                  <c:v>9266</c:v>
                </c:pt>
                <c:pt idx="10">
                  <c:v>8087</c:v>
                </c:pt>
                <c:pt idx="11">
                  <c:v>7535</c:v>
                </c:pt>
                <c:pt idx="12">
                  <c:v>90350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B-464B-BDAE-E9173DDC14B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6B-464B-BDAE-E9173DDC14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46B-464B-BDAE-E9173DDC14B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8748</c:v>
                </c:pt>
                <c:pt idx="1">
                  <c:v>7811</c:v>
                </c:pt>
                <c:pt idx="2">
                  <c:v>7389</c:v>
                </c:pt>
                <c:pt idx="3">
                  <c:v>7994</c:v>
                </c:pt>
                <c:pt idx="4">
                  <c:v>7162</c:v>
                </c:pt>
                <c:pt idx="5">
                  <c:v>10443</c:v>
                </c:pt>
                <c:pt idx="6">
                  <c:v>17870</c:v>
                </c:pt>
                <c:pt idx="7">
                  <c:v>17817</c:v>
                </c:pt>
                <c:pt idx="8">
                  <c:v>13011</c:v>
                </c:pt>
                <c:pt idx="12">
                  <c:v>98245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6B-464B-BDAE-E9173DDC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6B-464B-BDAE-E9173DDC14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6B-464B-BDAE-E9173DDC14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6B-464B-BDAE-E9173DDC14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6B-464B-BDAE-E9173DDC14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6B-464B-BDAE-E9173DDC14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6B-464B-BDAE-E9173DDC14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6B-464B-BDAE-E9173DDC14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6B-464B-BDAE-E9173DDC14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6B-464B-BDAE-E9173DDC14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6B-464B-BDAE-E9173DDC14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6B-464B-BDAE-E9173DDC14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6B-464B-BDAE-E9173DDC14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6B-464B-BDAE-E9173DDC14B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0.32928126424555537</c:v>
                </c:pt>
                <c:pt idx="1">
                  <c:v>0.43426367976496505</c:v>
                </c:pt>
                <c:pt idx="2">
                  <c:v>0.42342515892891552</c:v>
                </c:pt>
                <c:pt idx="3">
                  <c:v>0.70338802471766471</c:v>
                </c:pt>
                <c:pt idx="4">
                  <c:v>0.56717724288840254</c:v>
                </c:pt>
                <c:pt idx="5">
                  <c:v>0.72983269836011266</c:v>
                </c:pt>
                <c:pt idx="6">
                  <c:v>0.89582007214088688</c:v>
                </c:pt>
                <c:pt idx="7">
                  <c:v>0.31694877670189969</c:v>
                </c:pt>
                <c:pt idx="8">
                  <c:v>0.30253278606467116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0.50079435397635264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6B-464B-BDAE-E9173DDC14B4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0.859298618490967</c:v>
                </c:pt>
                <c:pt idx="1">
                  <c:v>0.7489923869234214</c:v>
                </c:pt>
                <c:pt idx="2">
                  <c:v>0.4873188405797102</c:v>
                </c:pt>
                <c:pt idx="3">
                  <c:v>0.68117770767613028</c:v>
                </c:pt>
                <c:pt idx="4">
                  <c:v>0.5744119586722356</c:v>
                </c:pt>
                <c:pt idx="5">
                  <c:v>1.1612168874172184</c:v>
                </c:pt>
                <c:pt idx="6">
                  <c:v>0.57237131544214703</c:v>
                </c:pt>
                <c:pt idx="7">
                  <c:v>0.2728246892413202</c:v>
                </c:pt>
                <c:pt idx="8">
                  <c:v>0.98036529680365292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0.6317598990167419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6B-464B-BDAE-E9173DDC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2-4097-B1CE-842A1361ADD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13241</c:v>
                </c:pt>
                <c:pt idx="1">
                  <c:v>10288</c:v>
                </c:pt>
                <c:pt idx="2">
                  <c:v>12200</c:v>
                </c:pt>
                <c:pt idx="3">
                  <c:v>5267</c:v>
                </c:pt>
                <c:pt idx="4">
                  <c:v>1332</c:v>
                </c:pt>
                <c:pt idx="5">
                  <c:v>898</c:v>
                </c:pt>
                <c:pt idx="6">
                  <c:v>2748</c:v>
                </c:pt>
                <c:pt idx="7">
                  <c:v>2284</c:v>
                </c:pt>
                <c:pt idx="8">
                  <c:v>1927</c:v>
                </c:pt>
                <c:pt idx="9">
                  <c:v>5718</c:v>
                </c:pt>
                <c:pt idx="10">
                  <c:v>10434</c:v>
                </c:pt>
                <c:pt idx="11">
                  <c:v>8476</c:v>
                </c:pt>
                <c:pt idx="12">
                  <c:v>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2-4097-B1CE-842A1361ADD6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2-4097-B1CE-842A1361ADD6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8499</c:v>
                </c:pt>
                <c:pt idx="1">
                  <c:v>8138</c:v>
                </c:pt>
                <c:pt idx="2">
                  <c:v>7119</c:v>
                </c:pt>
                <c:pt idx="3">
                  <c:v>4096</c:v>
                </c:pt>
                <c:pt idx="4">
                  <c:v>576</c:v>
                </c:pt>
                <c:pt idx="5">
                  <c:v>669</c:v>
                </c:pt>
                <c:pt idx="6">
                  <c:v>2777</c:v>
                </c:pt>
                <c:pt idx="7">
                  <c:v>2025</c:v>
                </c:pt>
                <c:pt idx="8">
                  <c:v>1619</c:v>
                </c:pt>
                <c:pt idx="9">
                  <c:v>6332</c:v>
                </c:pt>
                <c:pt idx="10">
                  <c:v>11430</c:v>
                </c:pt>
                <c:pt idx="11">
                  <c:v>10183</c:v>
                </c:pt>
                <c:pt idx="12">
                  <c:v>63463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2-4097-B1CE-842A1361ADD6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2-4097-B1CE-842A1361ADD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14185</c:v>
                </c:pt>
                <c:pt idx="1">
                  <c:v>13893</c:v>
                </c:pt>
                <c:pt idx="2">
                  <c:v>12035</c:v>
                </c:pt>
                <c:pt idx="3">
                  <c:v>4421</c:v>
                </c:pt>
                <c:pt idx="4">
                  <c:v>1554</c:v>
                </c:pt>
                <c:pt idx="5">
                  <c:v>1137</c:v>
                </c:pt>
                <c:pt idx="6">
                  <c:v>1227</c:v>
                </c:pt>
                <c:pt idx="7">
                  <c:v>1177</c:v>
                </c:pt>
                <c:pt idx="8">
                  <c:v>906</c:v>
                </c:pt>
                <c:pt idx="9">
                  <c:v>4290</c:v>
                </c:pt>
                <c:pt idx="10">
                  <c:v>10498</c:v>
                </c:pt>
                <c:pt idx="11">
                  <c:v>9612</c:v>
                </c:pt>
                <c:pt idx="12">
                  <c:v>74935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2-4097-B1CE-842A1361ADD6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52-4097-B1CE-842A1361AD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52-4097-B1CE-842A1361ADD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11905</c:v>
                </c:pt>
                <c:pt idx="1">
                  <c:v>13299</c:v>
                </c:pt>
                <c:pt idx="2">
                  <c:v>11980</c:v>
                </c:pt>
                <c:pt idx="3">
                  <c:v>2791</c:v>
                </c:pt>
                <c:pt idx="4">
                  <c:v>1368</c:v>
                </c:pt>
                <c:pt idx="5">
                  <c:v>942</c:v>
                </c:pt>
                <c:pt idx="6">
                  <c:v>1623</c:v>
                </c:pt>
                <c:pt idx="7">
                  <c:v>1100</c:v>
                </c:pt>
                <c:pt idx="8">
                  <c:v>1480</c:v>
                </c:pt>
                <c:pt idx="12">
                  <c:v>46488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52-4097-B1CE-842A1361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52-4097-B1CE-842A1361AD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52-4097-B1CE-842A1361AD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52-4097-B1CE-842A1361AD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52-4097-B1CE-842A1361AD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52-4097-B1CE-842A1361AD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52-4097-B1CE-842A1361AD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52-4097-B1CE-842A1361AD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52-4097-B1CE-842A1361AD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52-4097-B1CE-842A1361AD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52-4097-B1CE-842A1361AD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52-4097-B1CE-842A1361AD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52-4097-B1CE-842A1361AD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52-4097-B1CE-842A1361ADD6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-0.16073316884032429</c:v>
                </c:pt>
                <c:pt idx="1">
                  <c:v>-4.2755344418052288E-2</c:v>
                </c:pt>
                <c:pt idx="2">
                  <c:v>-4.5700041545492232E-3</c:v>
                </c:pt>
                <c:pt idx="3">
                  <c:v>-0.36869486541506447</c:v>
                </c:pt>
                <c:pt idx="4">
                  <c:v>-0.11969111969111967</c:v>
                </c:pt>
                <c:pt idx="5">
                  <c:v>-0.17150395778364114</c:v>
                </c:pt>
                <c:pt idx="6">
                  <c:v>0.32273838630806839</c:v>
                </c:pt>
                <c:pt idx="7">
                  <c:v>-6.5420560747663559E-2</c:v>
                </c:pt>
                <c:pt idx="8">
                  <c:v>0.63355408388520962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-8.0083110715345796E-2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52-4097-B1CE-842A1361ADD6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-0.10089872366135488</c:v>
                </c:pt>
                <c:pt idx="1">
                  <c:v>0.29267107309486784</c:v>
                </c:pt>
                <c:pt idx="2">
                  <c:v>-1.8032786885245899E-2</c:v>
                </c:pt>
                <c:pt idx="3">
                  <c:v>-0.4700968293146004</c:v>
                </c:pt>
                <c:pt idx="4">
                  <c:v>2.7027027027026973E-2</c:v>
                </c:pt>
                <c:pt idx="5">
                  <c:v>4.8997772828507813E-2</c:v>
                </c:pt>
                <c:pt idx="6">
                  <c:v>-0.40938864628820959</c:v>
                </c:pt>
                <c:pt idx="7">
                  <c:v>-0.51838879159369533</c:v>
                </c:pt>
                <c:pt idx="8">
                  <c:v>-0.23196678775298396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-7.3667430507123655E-2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52-4097-B1CE-842A1361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2A-4497-BB1E-B235886E8B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20146</c:v>
                </c:pt>
                <c:pt idx="1">
                  <c:v>15210</c:v>
                </c:pt>
                <c:pt idx="2">
                  <c:v>15322</c:v>
                </c:pt>
                <c:pt idx="3">
                  <c:v>7666</c:v>
                </c:pt>
                <c:pt idx="4">
                  <c:v>485</c:v>
                </c:pt>
                <c:pt idx="5">
                  <c:v>1331</c:v>
                </c:pt>
                <c:pt idx="6">
                  <c:v>2316</c:v>
                </c:pt>
                <c:pt idx="7">
                  <c:v>1635</c:v>
                </c:pt>
                <c:pt idx="8">
                  <c:v>1244</c:v>
                </c:pt>
                <c:pt idx="9">
                  <c:v>9352</c:v>
                </c:pt>
                <c:pt idx="10">
                  <c:v>18767</c:v>
                </c:pt>
                <c:pt idx="11">
                  <c:v>19271</c:v>
                </c:pt>
                <c:pt idx="12">
                  <c:v>112745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A-4497-BB1E-B235886E8B42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2A-4497-BB1E-B235886E8B4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8088</c:v>
                </c:pt>
                <c:pt idx="1">
                  <c:v>5654</c:v>
                </c:pt>
                <c:pt idx="2">
                  <c:v>6887</c:v>
                </c:pt>
                <c:pt idx="3">
                  <c:v>5203</c:v>
                </c:pt>
                <c:pt idx="4">
                  <c:v>423</c:v>
                </c:pt>
                <c:pt idx="5">
                  <c:v>476</c:v>
                </c:pt>
                <c:pt idx="6">
                  <c:v>1013</c:v>
                </c:pt>
                <c:pt idx="7">
                  <c:v>1100</c:v>
                </c:pt>
                <c:pt idx="8">
                  <c:v>876</c:v>
                </c:pt>
                <c:pt idx="9">
                  <c:v>5750</c:v>
                </c:pt>
                <c:pt idx="10">
                  <c:v>10845</c:v>
                </c:pt>
                <c:pt idx="11">
                  <c:v>13657</c:v>
                </c:pt>
                <c:pt idx="12">
                  <c:v>59972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A-4497-BB1E-B235886E8B4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2A-4497-BB1E-B235886E8B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14056</c:v>
                </c:pt>
                <c:pt idx="1">
                  <c:v>10790</c:v>
                </c:pt>
                <c:pt idx="2">
                  <c:v>13448</c:v>
                </c:pt>
                <c:pt idx="3">
                  <c:v>6713</c:v>
                </c:pt>
                <c:pt idx="4">
                  <c:v>976</c:v>
                </c:pt>
                <c:pt idx="5">
                  <c:v>1174</c:v>
                </c:pt>
                <c:pt idx="6">
                  <c:v>1082</c:v>
                </c:pt>
                <c:pt idx="7">
                  <c:v>642</c:v>
                </c:pt>
                <c:pt idx="8">
                  <c:v>677</c:v>
                </c:pt>
                <c:pt idx="9">
                  <c:v>5312</c:v>
                </c:pt>
                <c:pt idx="10">
                  <c:v>12717</c:v>
                </c:pt>
                <c:pt idx="11">
                  <c:v>14110</c:v>
                </c:pt>
                <c:pt idx="12">
                  <c:v>81697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2A-4497-BB1E-B235886E8B4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2A-4497-BB1E-B235886E8B4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2A-4497-BB1E-B235886E8B4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15423</c:v>
                </c:pt>
                <c:pt idx="1">
                  <c:v>14145</c:v>
                </c:pt>
                <c:pt idx="2">
                  <c:v>13372</c:v>
                </c:pt>
                <c:pt idx="3">
                  <c:v>6549</c:v>
                </c:pt>
                <c:pt idx="4">
                  <c:v>564</c:v>
                </c:pt>
                <c:pt idx="5">
                  <c:v>774</c:v>
                </c:pt>
                <c:pt idx="6">
                  <c:v>428</c:v>
                </c:pt>
                <c:pt idx="7">
                  <c:v>407</c:v>
                </c:pt>
                <c:pt idx="8">
                  <c:v>1644</c:v>
                </c:pt>
                <c:pt idx="12">
                  <c:v>53306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2A-4497-BB1E-B235886E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2A-4497-BB1E-B235886E8B4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2A-4497-BB1E-B235886E8B4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2A-4497-BB1E-B235886E8B4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2A-4497-BB1E-B235886E8B4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2A-4497-BB1E-B235886E8B4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2A-4497-BB1E-B235886E8B4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2A-4497-BB1E-B235886E8B4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2A-4497-BB1E-B235886E8B4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2A-4497-BB1E-B235886E8B4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2A-4497-BB1E-B235886E8B4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2A-4497-BB1E-B235886E8B4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2A-4497-BB1E-B235886E8B4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2A-4497-BB1E-B235886E8B4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9.7253841775754024E-2</c:v>
                </c:pt>
                <c:pt idx="1">
                  <c:v>0.31093605189990736</c:v>
                </c:pt>
                <c:pt idx="2">
                  <c:v>-5.6513979773944456E-3</c:v>
                </c:pt>
                <c:pt idx="3">
                  <c:v>-2.4430210040220501E-2</c:v>
                </c:pt>
                <c:pt idx="4">
                  <c:v>-0.42213114754098358</c:v>
                </c:pt>
                <c:pt idx="5">
                  <c:v>-0.34071550255536631</c:v>
                </c:pt>
                <c:pt idx="6">
                  <c:v>-0.60443622920517559</c:v>
                </c:pt>
                <c:pt idx="7">
                  <c:v>-0.36604361370716509</c:v>
                </c:pt>
                <c:pt idx="8">
                  <c:v>1.4283604135893651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7.562855643892008E-2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2A-4497-BB1E-B235886E8B42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-0.23443859823289981</c:v>
                </c:pt>
                <c:pt idx="1">
                  <c:v>-7.0019723865877737E-2</c:v>
                </c:pt>
                <c:pt idx="2">
                  <c:v>-0.12726798068137324</c:v>
                </c:pt>
                <c:pt idx="3">
                  <c:v>-0.14570832246282284</c:v>
                </c:pt>
                <c:pt idx="4">
                  <c:v>0.16288659793814442</c:v>
                </c:pt>
                <c:pt idx="5">
                  <c:v>-0.41848234410217877</c:v>
                </c:pt>
                <c:pt idx="6">
                  <c:v>-0.81519861830742657</c:v>
                </c:pt>
                <c:pt idx="7">
                  <c:v>-0.75107033639143728</c:v>
                </c:pt>
                <c:pt idx="8">
                  <c:v>0.32154340836012851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-0.18436232881952419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2A-4497-BB1E-B235886E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A-4B7B-9055-AA7DD95C0E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488534</c:v>
                </c:pt>
                <c:pt idx="1">
                  <c:v>434819</c:v>
                </c:pt>
                <c:pt idx="2">
                  <c:v>469748</c:v>
                </c:pt>
                <c:pt idx="3">
                  <c:v>426118</c:v>
                </c:pt>
                <c:pt idx="4">
                  <c:v>410407</c:v>
                </c:pt>
                <c:pt idx="5">
                  <c:v>448958</c:v>
                </c:pt>
                <c:pt idx="6">
                  <c:v>485605</c:v>
                </c:pt>
                <c:pt idx="7">
                  <c:v>512668</c:v>
                </c:pt>
                <c:pt idx="8">
                  <c:v>471100</c:v>
                </c:pt>
                <c:pt idx="9">
                  <c:v>419789</c:v>
                </c:pt>
                <c:pt idx="10">
                  <c:v>463764</c:v>
                </c:pt>
                <c:pt idx="11">
                  <c:v>461041</c:v>
                </c:pt>
                <c:pt idx="12">
                  <c:v>5492551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A-4B7B-9055-AA7DD95C0E12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2A-4B7B-9055-AA7DD95C0E12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262511</c:v>
                </c:pt>
                <c:pt idx="1">
                  <c:v>300105</c:v>
                </c:pt>
                <c:pt idx="2">
                  <c:v>366039</c:v>
                </c:pt>
                <c:pt idx="3">
                  <c:v>348988</c:v>
                </c:pt>
                <c:pt idx="4">
                  <c:v>310799</c:v>
                </c:pt>
                <c:pt idx="5">
                  <c:v>364068</c:v>
                </c:pt>
                <c:pt idx="6">
                  <c:v>417659</c:v>
                </c:pt>
                <c:pt idx="7">
                  <c:v>416027</c:v>
                </c:pt>
                <c:pt idx="8">
                  <c:v>378277</c:v>
                </c:pt>
                <c:pt idx="9">
                  <c:v>375972</c:v>
                </c:pt>
                <c:pt idx="10">
                  <c:v>401911</c:v>
                </c:pt>
                <c:pt idx="11">
                  <c:v>410037</c:v>
                </c:pt>
                <c:pt idx="12">
                  <c:v>4352393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2A-4B7B-9055-AA7DD95C0E12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2A-4B7B-9055-AA7DD95C0E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459644</c:v>
                </c:pt>
                <c:pt idx="1">
                  <c:v>411785</c:v>
                </c:pt>
                <c:pt idx="2">
                  <c:v>435839</c:v>
                </c:pt>
                <c:pt idx="3">
                  <c:v>379392</c:v>
                </c:pt>
                <c:pt idx="4">
                  <c:v>340598</c:v>
                </c:pt>
                <c:pt idx="5">
                  <c:v>393768</c:v>
                </c:pt>
                <c:pt idx="6">
                  <c:v>454413</c:v>
                </c:pt>
                <c:pt idx="7">
                  <c:v>480859</c:v>
                </c:pt>
                <c:pt idx="8">
                  <c:v>441114</c:v>
                </c:pt>
                <c:pt idx="9">
                  <c:v>428972</c:v>
                </c:pt>
                <c:pt idx="10">
                  <c:v>456108</c:v>
                </c:pt>
                <c:pt idx="11">
                  <c:v>440835</c:v>
                </c:pt>
                <c:pt idx="12">
                  <c:v>5123327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2A-4B7B-9055-AA7DD95C0E12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2A-4B7B-9055-AA7DD95C0E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2A-4B7B-9055-AA7DD95C0E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482317</c:v>
                </c:pt>
                <c:pt idx="1">
                  <c:v>476786</c:v>
                </c:pt>
                <c:pt idx="2">
                  <c:v>499150</c:v>
                </c:pt>
                <c:pt idx="3">
                  <c:v>411482</c:v>
                </c:pt>
                <c:pt idx="4">
                  <c:v>405702</c:v>
                </c:pt>
                <c:pt idx="5">
                  <c:v>460449</c:v>
                </c:pt>
                <c:pt idx="6">
                  <c:v>532065</c:v>
                </c:pt>
                <c:pt idx="7">
                  <c:v>551869</c:v>
                </c:pt>
                <c:pt idx="8">
                  <c:v>489204</c:v>
                </c:pt>
                <c:pt idx="12">
                  <c:v>4309024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2A-4B7B-9055-AA7DD95C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2A-4B7B-9055-AA7DD95C0E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A-4B7B-9055-AA7DD95C0E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A-4B7B-9055-AA7DD95C0E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A-4B7B-9055-AA7DD95C0E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A-4B7B-9055-AA7DD95C0E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A-4B7B-9055-AA7DD95C0E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2A-4B7B-9055-AA7DD95C0E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2A-4B7B-9055-AA7DD95C0E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2A-4B7B-9055-AA7DD95C0E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2A-4B7B-9055-AA7DD95C0E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2A-4B7B-9055-AA7DD95C0E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2A-4B7B-9055-AA7DD95C0E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2A-4B7B-9055-AA7DD95C0E12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4.9327305479893058E-2</c:v>
                </c:pt>
                <c:pt idx="1">
                  <c:v>0.15785179159027152</c:v>
                </c:pt>
                <c:pt idx="2">
                  <c:v>0.14526235605349691</c:v>
                </c:pt>
                <c:pt idx="3">
                  <c:v>8.4582700742240169E-2</c:v>
                </c:pt>
                <c:pt idx="4">
                  <c:v>0.19114616057639799</c:v>
                </c:pt>
                <c:pt idx="5">
                  <c:v>0.16934083013347956</c:v>
                </c:pt>
                <c:pt idx="6">
                  <c:v>0.17088419565461366</c:v>
                </c:pt>
                <c:pt idx="7">
                  <c:v>0.14767322645515635</c:v>
                </c:pt>
                <c:pt idx="8">
                  <c:v>0.10901943715230078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0.13472649267448467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2A-4B7B-9055-AA7DD95C0E12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-1.2725828703836428E-2</c:v>
                </c:pt>
                <c:pt idx="1">
                  <c:v>9.6516021608991309E-2</c:v>
                </c:pt>
                <c:pt idx="2">
                  <c:v>6.2591006241644376E-2</c:v>
                </c:pt>
                <c:pt idx="3">
                  <c:v>-3.4347293472700047E-2</c:v>
                </c:pt>
                <c:pt idx="4">
                  <c:v>-1.1464229411291771E-2</c:v>
                </c:pt>
                <c:pt idx="5">
                  <c:v>2.559482178733874E-2</c:v>
                </c:pt>
                <c:pt idx="6">
                  <c:v>9.5674467931755158E-2</c:v>
                </c:pt>
                <c:pt idx="7">
                  <c:v>7.6464690598984086E-2</c:v>
                </c:pt>
                <c:pt idx="8">
                  <c:v>3.8429208236043344E-2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3.8830441106308511E-2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2A-4B7B-9055-AA7DD95C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4-46E1-BFEE-B3452D36BDF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368192</c:v>
                </c:pt>
                <c:pt idx="1">
                  <c:v>332084</c:v>
                </c:pt>
                <c:pt idx="2">
                  <c:v>361074</c:v>
                </c:pt>
                <c:pt idx="3">
                  <c:v>331494</c:v>
                </c:pt>
                <c:pt idx="4">
                  <c:v>316176</c:v>
                </c:pt>
                <c:pt idx="5">
                  <c:v>350151</c:v>
                </c:pt>
                <c:pt idx="6">
                  <c:v>376194</c:v>
                </c:pt>
                <c:pt idx="7">
                  <c:v>403619</c:v>
                </c:pt>
                <c:pt idx="8">
                  <c:v>379129</c:v>
                </c:pt>
                <c:pt idx="9">
                  <c:v>330854</c:v>
                </c:pt>
                <c:pt idx="10">
                  <c:v>359896</c:v>
                </c:pt>
                <c:pt idx="11">
                  <c:v>352070</c:v>
                </c:pt>
                <c:pt idx="12">
                  <c:v>4260933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4-46E1-BFEE-B3452D36BDF8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A4-46E1-BFEE-B3452D36BDF8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196008</c:v>
                </c:pt>
                <c:pt idx="1">
                  <c:v>230918</c:v>
                </c:pt>
                <c:pt idx="2">
                  <c:v>290346</c:v>
                </c:pt>
                <c:pt idx="3">
                  <c:v>278903</c:v>
                </c:pt>
                <c:pt idx="4">
                  <c:v>254517</c:v>
                </c:pt>
                <c:pt idx="5">
                  <c:v>296860</c:v>
                </c:pt>
                <c:pt idx="6">
                  <c:v>328256</c:v>
                </c:pt>
                <c:pt idx="7">
                  <c:v>330578</c:v>
                </c:pt>
                <c:pt idx="8">
                  <c:v>315701</c:v>
                </c:pt>
                <c:pt idx="9">
                  <c:v>299153</c:v>
                </c:pt>
                <c:pt idx="10">
                  <c:v>315687</c:v>
                </c:pt>
                <c:pt idx="11">
                  <c:v>318072</c:v>
                </c:pt>
                <c:pt idx="12">
                  <c:v>3454999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A4-46E1-BFEE-B3452D36BDF8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4-46E1-BFEE-B3452D36BDF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361401</c:v>
                </c:pt>
                <c:pt idx="1">
                  <c:v>321582</c:v>
                </c:pt>
                <c:pt idx="2">
                  <c:v>342372</c:v>
                </c:pt>
                <c:pt idx="3">
                  <c:v>302352</c:v>
                </c:pt>
                <c:pt idx="4">
                  <c:v>274338</c:v>
                </c:pt>
                <c:pt idx="5">
                  <c:v>316101</c:v>
                </c:pt>
                <c:pt idx="6">
                  <c:v>361648</c:v>
                </c:pt>
                <c:pt idx="7">
                  <c:v>399402</c:v>
                </c:pt>
                <c:pt idx="8">
                  <c:v>360982</c:v>
                </c:pt>
                <c:pt idx="9">
                  <c:v>353071</c:v>
                </c:pt>
                <c:pt idx="10">
                  <c:v>365540</c:v>
                </c:pt>
                <c:pt idx="11">
                  <c:v>348250</c:v>
                </c:pt>
                <c:pt idx="12">
                  <c:v>4107039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A4-46E1-BFEE-B3452D36BDF8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A4-46E1-BFEE-B3452D36BD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A4-46E1-BFEE-B3452D36BDF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388603</c:v>
                </c:pt>
                <c:pt idx="1">
                  <c:v>385800</c:v>
                </c:pt>
                <c:pt idx="2">
                  <c:v>400622</c:v>
                </c:pt>
                <c:pt idx="3">
                  <c:v>325621</c:v>
                </c:pt>
                <c:pt idx="4">
                  <c:v>335432</c:v>
                </c:pt>
                <c:pt idx="5">
                  <c:v>376782</c:v>
                </c:pt>
                <c:pt idx="6">
                  <c:v>429398</c:v>
                </c:pt>
                <c:pt idx="7">
                  <c:v>441301</c:v>
                </c:pt>
                <c:pt idx="8">
                  <c:v>390629</c:v>
                </c:pt>
                <c:pt idx="12">
                  <c:v>3474188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A4-46E1-BFEE-B3452D36B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A4-46E1-BFEE-B3452D36BD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A4-46E1-BFEE-B3452D36BD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A4-46E1-BFEE-B3452D36BD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A4-46E1-BFEE-B3452D36BD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A4-46E1-BFEE-B3452D36BD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A4-46E1-BFEE-B3452D36BD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A4-46E1-BFEE-B3452D36BD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A4-46E1-BFEE-B3452D36BD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A4-46E1-BFEE-B3452D36BD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A4-46E1-BFEE-B3452D36BD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A4-46E1-BFEE-B3452D36BD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A4-46E1-BFEE-B3452D36BD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A4-46E1-BFEE-B3452D36BDF8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7.5268192395704592E-2</c:v>
                </c:pt>
                <c:pt idx="1">
                  <c:v>0.19969401272459275</c:v>
                </c:pt>
                <c:pt idx="2">
                  <c:v>0.17013657658920711</c:v>
                </c:pt>
                <c:pt idx="3">
                  <c:v>7.695996719055942E-2</c:v>
                </c:pt>
                <c:pt idx="4">
                  <c:v>0.22269609022446768</c:v>
                </c:pt>
                <c:pt idx="5">
                  <c:v>0.19196712443174802</c:v>
                </c:pt>
                <c:pt idx="6">
                  <c:v>0.18733685793921162</c:v>
                </c:pt>
                <c:pt idx="7">
                  <c:v>0.10490433197630455</c:v>
                </c:pt>
                <c:pt idx="8">
                  <c:v>8.212874880187937E-2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0.14275808850665972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A4-46E1-BFEE-B3452D36BDF8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5.5435750912567361E-2</c:v>
                </c:pt>
                <c:pt idx="1">
                  <c:v>0.16175425494754347</c:v>
                </c:pt>
                <c:pt idx="2">
                  <c:v>0.10952879465151177</c:v>
                </c:pt>
                <c:pt idx="3">
                  <c:v>-1.7716761087681832E-2</c:v>
                </c:pt>
                <c:pt idx="4">
                  <c:v>6.0902788320429169E-2</c:v>
                </c:pt>
                <c:pt idx="5">
                  <c:v>7.6055758801202966E-2</c:v>
                </c:pt>
                <c:pt idx="6">
                  <c:v>0.14142702967086129</c:v>
                </c:pt>
                <c:pt idx="7">
                  <c:v>9.3360322482340941E-2</c:v>
                </c:pt>
                <c:pt idx="8">
                  <c:v>3.0332683598458532E-2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7.9573029287660191E-2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A4-46E1-BFEE-B3452D36B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9-4A0E-8871-F9BD339088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293211</c:v>
                </c:pt>
                <c:pt idx="1">
                  <c:v>264607</c:v>
                </c:pt>
                <c:pt idx="2">
                  <c:v>291678</c:v>
                </c:pt>
                <c:pt idx="3">
                  <c:v>271966</c:v>
                </c:pt>
                <c:pt idx="4">
                  <c:v>261652</c:v>
                </c:pt>
                <c:pt idx="5">
                  <c:v>290155</c:v>
                </c:pt>
                <c:pt idx="6">
                  <c:v>319796</c:v>
                </c:pt>
                <c:pt idx="7">
                  <c:v>341346</c:v>
                </c:pt>
                <c:pt idx="8">
                  <c:v>313571</c:v>
                </c:pt>
                <c:pt idx="9">
                  <c:v>278616</c:v>
                </c:pt>
                <c:pt idx="10">
                  <c:v>295447</c:v>
                </c:pt>
                <c:pt idx="11">
                  <c:v>290538</c:v>
                </c:pt>
                <c:pt idx="12">
                  <c:v>3512583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9-4A0E-8871-F9BD339088D7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29-4A0E-8871-F9BD339088D7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160981</c:v>
                </c:pt>
                <c:pt idx="1">
                  <c:v>189898</c:v>
                </c:pt>
                <c:pt idx="2">
                  <c:v>244364</c:v>
                </c:pt>
                <c:pt idx="3">
                  <c:v>242765</c:v>
                </c:pt>
                <c:pt idx="4">
                  <c:v>222244</c:v>
                </c:pt>
                <c:pt idx="5">
                  <c:v>261542</c:v>
                </c:pt>
                <c:pt idx="6">
                  <c:v>290404</c:v>
                </c:pt>
                <c:pt idx="7">
                  <c:v>292468</c:v>
                </c:pt>
                <c:pt idx="8">
                  <c:v>277384</c:v>
                </c:pt>
                <c:pt idx="9">
                  <c:v>264220</c:v>
                </c:pt>
                <c:pt idx="10">
                  <c:v>273635</c:v>
                </c:pt>
                <c:pt idx="11">
                  <c:v>274030</c:v>
                </c:pt>
                <c:pt idx="12">
                  <c:v>2993935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9-4A0E-8871-F9BD339088D7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9-4A0E-8871-F9BD339088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313942</c:v>
                </c:pt>
                <c:pt idx="1">
                  <c:v>275344</c:v>
                </c:pt>
                <c:pt idx="2">
                  <c:v>297230</c:v>
                </c:pt>
                <c:pt idx="3">
                  <c:v>261963</c:v>
                </c:pt>
                <c:pt idx="4">
                  <c:v>236364</c:v>
                </c:pt>
                <c:pt idx="5">
                  <c:v>276657</c:v>
                </c:pt>
                <c:pt idx="6">
                  <c:v>321014</c:v>
                </c:pt>
                <c:pt idx="7">
                  <c:v>356449</c:v>
                </c:pt>
                <c:pt idx="8">
                  <c:v>316284</c:v>
                </c:pt>
                <c:pt idx="9">
                  <c:v>310495</c:v>
                </c:pt>
                <c:pt idx="10">
                  <c:v>312898</c:v>
                </c:pt>
                <c:pt idx="11">
                  <c:v>297298</c:v>
                </c:pt>
                <c:pt idx="12">
                  <c:v>3575938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29-4A0E-8871-F9BD339088D7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29-4A0E-8871-F9BD339088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29-4A0E-8871-F9BD339088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333847</c:v>
                </c:pt>
                <c:pt idx="1">
                  <c:v>334765</c:v>
                </c:pt>
                <c:pt idx="2">
                  <c:v>347941</c:v>
                </c:pt>
                <c:pt idx="3">
                  <c:v>283297</c:v>
                </c:pt>
                <c:pt idx="4">
                  <c:v>294723</c:v>
                </c:pt>
                <c:pt idx="5">
                  <c:v>333511</c:v>
                </c:pt>
                <c:pt idx="6">
                  <c:v>378859</c:v>
                </c:pt>
                <c:pt idx="7">
                  <c:v>388293</c:v>
                </c:pt>
                <c:pt idx="8">
                  <c:v>342910</c:v>
                </c:pt>
                <c:pt idx="12">
                  <c:v>3038146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29-4A0E-8871-F9BD3390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29-4A0E-8871-F9BD339088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29-4A0E-8871-F9BD339088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29-4A0E-8871-F9BD339088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29-4A0E-8871-F9BD339088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29-4A0E-8871-F9BD339088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29-4A0E-8871-F9BD339088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29-4A0E-8871-F9BD339088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29-4A0E-8871-F9BD339088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29-4A0E-8871-F9BD339088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29-4A0E-8871-F9BD339088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29-4A0E-8871-F9BD339088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29-4A0E-8871-F9BD339088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29-4A0E-8871-F9BD339088D7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6.3403431207038174E-2</c:v>
                </c:pt>
                <c:pt idx="1">
                  <c:v>0.21580640943692253</c:v>
                </c:pt>
                <c:pt idx="2">
                  <c:v>0.17061198398546584</c:v>
                </c:pt>
                <c:pt idx="3">
                  <c:v>8.1438981840947111E-2</c:v>
                </c:pt>
                <c:pt idx="4">
                  <c:v>0.24690308168756658</c:v>
                </c:pt>
                <c:pt idx="5">
                  <c:v>0.20550356578723838</c:v>
                </c:pt>
                <c:pt idx="6">
                  <c:v>0.18019463325587037</c:v>
                </c:pt>
                <c:pt idx="7">
                  <c:v>8.9336763464058055E-2</c:v>
                </c:pt>
                <c:pt idx="8">
                  <c:v>8.4183834781399014E-2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0.14420466344562288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29-4A0E-8871-F9BD339088D7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0.13858961635136469</c:v>
                </c:pt>
                <c:pt idx="1">
                  <c:v>0.26514037799453538</c:v>
                </c:pt>
                <c:pt idx="2">
                  <c:v>0.19289421896749159</c:v>
                </c:pt>
                <c:pt idx="3">
                  <c:v>4.1663296147312456E-2</c:v>
                </c:pt>
                <c:pt idx="4">
                  <c:v>0.12639307171357372</c:v>
                </c:pt>
                <c:pt idx="5">
                  <c:v>0.14942358394651145</c:v>
                </c:pt>
                <c:pt idx="6">
                  <c:v>0.1846896146293262</c:v>
                </c:pt>
                <c:pt idx="7">
                  <c:v>0.13753493522701299</c:v>
                </c:pt>
                <c:pt idx="8">
                  <c:v>9.356413698970889E-2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0.1473439018845295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29-4A0E-8871-F9BD3390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B-4841-B885-1ECDCB0C5F1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74981</c:v>
                </c:pt>
                <c:pt idx="1">
                  <c:v>67477</c:v>
                </c:pt>
                <c:pt idx="2">
                  <c:v>69396</c:v>
                </c:pt>
                <c:pt idx="3">
                  <c:v>59528</c:v>
                </c:pt>
                <c:pt idx="4">
                  <c:v>54524</c:v>
                </c:pt>
                <c:pt idx="5">
                  <c:v>59996</c:v>
                </c:pt>
                <c:pt idx="6">
                  <c:v>56398</c:v>
                </c:pt>
                <c:pt idx="7">
                  <c:v>62273</c:v>
                </c:pt>
                <c:pt idx="8">
                  <c:v>65558</c:v>
                </c:pt>
                <c:pt idx="9">
                  <c:v>52238</c:v>
                </c:pt>
                <c:pt idx="10">
                  <c:v>64449</c:v>
                </c:pt>
                <c:pt idx="11">
                  <c:v>61532</c:v>
                </c:pt>
                <c:pt idx="12">
                  <c:v>748350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B-4841-B885-1ECDCB0C5F1F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8B-4841-B885-1ECDCB0C5F1F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35027</c:v>
                </c:pt>
                <c:pt idx="1">
                  <c:v>41020</c:v>
                </c:pt>
                <c:pt idx="2">
                  <c:v>45982</c:v>
                </c:pt>
                <c:pt idx="3">
                  <c:v>36138</c:v>
                </c:pt>
                <c:pt idx="4">
                  <c:v>32273</c:v>
                </c:pt>
                <c:pt idx="5">
                  <c:v>35318</c:v>
                </c:pt>
                <c:pt idx="6">
                  <c:v>37852</c:v>
                </c:pt>
                <c:pt idx="7">
                  <c:v>38110</c:v>
                </c:pt>
                <c:pt idx="8">
                  <c:v>38317</c:v>
                </c:pt>
                <c:pt idx="9">
                  <c:v>34933</c:v>
                </c:pt>
                <c:pt idx="10">
                  <c:v>42052</c:v>
                </c:pt>
                <c:pt idx="11">
                  <c:v>44042</c:v>
                </c:pt>
                <c:pt idx="12">
                  <c:v>461064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B-4841-B885-1ECDCB0C5F1F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B-4841-B885-1ECDCB0C5F1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47459</c:v>
                </c:pt>
                <c:pt idx="1">
                  <c:v>46238</c:v>
                </c:pt>
                <c:pt idx="2">
                  <c:v>45142</c:v>
                </c:pt>
                <c:pt idx="3">
                  <c:v>40389</c:v>
                </c:pt>
                <c:pt idx="4">
                  <c:v>37974</c:v>
                </c:pt>
                <c:pt idx="5">
                  <c:v>39444</c:v>
                </c:pt>
                <c:pt idx="6">
                  <c:v>40634</c:v>
                </c:pt>
                <c:pt idx="7">
                  <c:v>42953</c:v>
                </c:pt>
                <c:pt idx="8">
                  <c:v>44698</c:v>
                </c:pt>
                <c:pt idx="9">
                  <c:v>42576</c:v>
                </c:pt>
                <c:pt idx="10">
                  <c:v>52642</c:v>
                </c:pt>
                <c:pt idx="11">
                  <c:v>50952</c:v>
                </c:pt>
                <c:pt idx="12">
                  <c:v>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B-4841-B885-1ECDCB0C5F1F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8B-4841-B885-1ECDCB0C5F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38B-4841-B885-1ECDCB0C5F1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54756</c:v>
                </c:pt>
                <c:pt idx="1">
                  <c:v>51035</c:v>
                </c:pt>
                <c:pt idx="2">
                  <c:v>52681</c:v>
                </c:pt>
                <c:pt idx="3">
                  <c:v>42324</c:v>
                </c:pt>
                <c:pt idx="4">
                  <c:v>40709</c:v>
                </c:pt>
                <c:pt idx="5">
                  <c:v>43271</c:v>
                </c:pt>
                <c:pt idx="6">
                  <c:v>50539</c:v>
                </c:pt>
                <c:pt idx="7">
                  <c:v>53008</c:v>
                </c:pt>
                <c:pt idx="8">
                  <c:v>47719</c:v>
                </c:pt>
                <c:pt idx="12">
                  <c:v>436042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8B-4841-B885-1ECDCB0C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8B-4841-B885-1ECDCB0C5F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8B-4841-B885-1ECDCB0C5F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8B-4841-B885-1ECDCB0C5F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8B-4841-B885-1ECDCB0C5F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8B-4841-B885-1ECDCB0C5F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8B-4841-B885-1ECDCB0C5F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8B-4841-B885-1ECDCB0C5F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8B-4841-B885-1ECDCB0C5F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8B-4841-B885-1ECDCB0C5F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8B-4841-B885-1ECDCB0C5F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8B-4841-B885-1ECDCB0C5F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8B-4841-B885-1ECDCB0C5F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8B-4841-B885-1ECDCB0C5F1F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0.15375376640890037</c:v>
                </c:pt>
                <c:pt idx="1">
                  <c:v>0.10374583675764515</c:v>
                </c:pt>
                <c:pt idx="2">
                  <c:v>0.16700633556333355</c:v>
                </c:pt>
                <c:pt idx="3">
                  <c:v>4.7909084156577242E-2</c:v>
                </c:pt>
                <c:pt idx="4">
                  <c:v>7.2022963080002E-2</c:v>
                </c:pt>
                <c:pt idx="5">
                  <c:v>9.702362843524992E-2</c:v>
                </c:pt>
                <c:pt idx="6">
                  <c:v>0.24376138209381315</c:v>
                </c:pt>
                <c:pt idx="7">
                  <c:v>0.23409307848113059</c:v>
                </c:pt>
                <c:pt idx="8">
                  <c:v>6.7586916640565597E-2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0.13277964102657358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8B-4841-B885-1ECDCB0C5F1F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-0.26973499953321511</c:v>
                </c:pt>
                <c:pt idx="1">
                  <c:v>-0.24366821287253437</c:v>
                </c:pt>
                <c:pt idx="2">
                  <c:v>-0.24086402674505736</c:v>
                </c:pt>
                <c:pt idx="3">
                  <c:v>-0.28900685391748426</c:v>
                </c:pt>
                <c:pt idx="4">
                  <c:v>-0.25337466069987524</c:v>
                </c:pt>
                <c:pt idx="5">
                  <c:v>-0.2787685845723048</c:v>
                </c:pt>
                <c:pt idx="6">
                  <c:v>-0.10388666264761159</c:v>
                </c:pt>
                <c:pt idx="7">
                  <c:v>-0.14878037030494762</c:v>
                </c:pt>
                <c:pt idx="8">
                  <c:v>-0.27211019250129653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-0.23518980725482386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8B-4841-B885-1ECDCB0C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3-496C-A971-BC96A13AAC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120342</c:v>
                </c:pt>
                <c:pt idx="1">
                  <c:v>102735</c:v>
                </c:pt>
                <c:pt idx="2">
                  <c:v>108674</c:v>
                </c:pt>
                <c:pt idx="3">
                  <c:v>94624</c:v>
                </c:pt>
                <c:pt idx="4">
                  <c:v>94231</c:v>
                </c:pt>
                <c:pt idx="5">
                  <c:v>98807</c:v>
                </c:pt>
                <c:pt idx="6">
                  <c:v>109411</c:v>
                </c:pt>
                <c:pt idx="7">
                  <c:v>109049</c:v>
                </c:pt>
                <c:pt idx="8">
                  <c:v>91971</c:v>
                </c:pt>
                <c:pt idx="9">
                  <c:v>88935</c:v>
                </c:pt>
                <c:pt idx="10">
                  <c:v>103868</c:v>
                </c:pt>
                <c:pt idx="11">
                  <c:v>108971</c:v>
                </c:pt>
                <c:pt idx="12">
                  <c:v>1231618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3-496C-A971-BC96A13AACD7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3-496C-A971-BC96A13AACD7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66503</c:v>
                </c:pt>
                <c:pt idx="1">
                  <c:v>69187</c:v>
                </c:pt>
                <c:pt idx="2">
                  <c:v>75693</c:v>
                </c:pt>
                <c:pt idx="3">
                  <c:v>70085</c:v>
                </c:pt>
                <c:pt idx="4">
                  <c:v>56282</c:v>
                </c:pt>
                <c:pt idx="5">
                  <c:v>67208</c:v>
                </c:pt>
                <c:pt idx="6">
                  <c:v>89403</c:v>
                </c:pt>
                <c:pt idx="7">
                  <c:v>85449</c:v>
                </c:pt>
                <c:pt idx="8">
                  <c:v>62576</c:v>
                </c:pt>
                <c:pt idx="9">
                  <c:v>76819</c:v>
                </c:pt>
                <c:pt idx="10">
                  <c:v>86224</c:v>
                </c:pt>
                <c:pt idx="11">
                  <c:v>91965</c:v>
                </c:pt>
                <c:pt idx="12">
                  <c:v>897394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3-496C-A971-BC96A13AACD7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3-496C-A971-BC96A13AAC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98243</c:v>
                </c:pt>
                <c:pt idx="1">
                  <c:v>90203</c:v>
                </c:pt>
                <c:pt idx="2">
                  <c:v>93467</c:v>
                </c:pt>
                <c:pt idx="3">
                  <c:v>77040</c:v>
                </c:pt>
                <c:pt idx="4">
                  <c:v>66260</c:v>
                </c:pt>
                <c:pt idx="5">
                  <c:v>77667</c:v>
                </c:pt>
                <c:pt idx="6">
                  <c:v>92765</c:v>
                </c:pt>
                <c:pt idx="7">
                  <c:v>81457</c:v>
                </c:pt>
                <c:pt idx="8">
                  <c:v>80132</c:v>
                </c:pt>
                <c:pt idx="9">
                  <c:v>75901</c:v>
                </c:pt>
                <c:pt idx="10">
                  <c:v>90568</c:v>
                </c:pt>
                <c:pt idx="11">
                  <c:v>92585</c:v>
                </c:pt>
                <c:pt idx="12">
                  <c:v>1016288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03-496C-A971-BC96A13AACD7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03-496C-A971-BC96A13AAC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03-496C-A971-BC96A13AACD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93714</c:v>
                </c:pt>
                <c:pt idx="1">
                  <c:v>90986</c:v>
                </c:pt>
                <c:pt idx="2">
                  <c:v>98528</c:v>
                </c:pt>
                <c:pt idx="3">
                  <c:v>85861</c:v>
                </c:pt>
                <c:pt idx="4">
                  <c:v>70270</c:v>
                </c:pt>
                <c:pt idx="5">
                  <c:v>83667</c:v>
                </c:pt>
                <c:pt idx="6">
                  <c:v>102667</c:v>
                </c:pt>
                <c:pt idx="7">
                  <c:v>110568</c:v>
                </c:pt>
                <c:pt idx="8">
                  <c:v>98575</c:v>
                </c:pt>
                <c:pt idx="12">
                  <c:v>834836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03-496C-A971-BC96A13A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03-496C-A971-BC96A13AAC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3-496C-A971-BC96A13AAC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3-496C-A971-BC96A13AAC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3-496C-A971-BC96A13AAC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3-496C-A971-BC96A13AAC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3-496C-A971-BC96A13AAC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3-496C-A971-BC96A13AAC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03-496C-A971-BC96A13AAC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03-496C-A971-BC96A13AAC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03-496C-A971-BC96A13AAC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03-496C-A971-BC96A13AAC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03-496C-A971-BC96A13AAC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03-496C-A971-BC96A13AACD7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-4.6099976588662828E-2</c:v>
                </c:pt>
                <c:pt idx="1">
                  <c:v>8.6804208285755635E-3</c:v>
                </c:pt>
                <c:pt idx="2">
                  <c:v>5.4147453111793364E-2</c:v>
                </c:pt>
                <c:pt idx="3">
                  <c:v>0.11449896157840089</c:v>
                </c:pt>
                <c:pt idx="4">
                  <c:v>6.0519166918201028E-2</c:v>
                </c:pt>
                <c:pt idx="5">
                  <c:v>7.7252887326663799E-2</c:v>
                </c:pt>
                <c:pt idx="6">
                  <c:v>0.10674284482293972</c:v>
                </c:pt>
                <c:pt idx="7">
                  <c:v>0.35737873970315626</c:v>
                </c:pt>
                <c:pt idx="8">
                  <c:v>0.23015773972944631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0.10248087117060245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03-496C-A971-BC96A13AACD7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-0.22126938226055737</c:v>
                </c:pt>
                <c:pt idx="1">
                  <c:v>-0.11436219399425707</c:v>
                </c:pt>
                <c:pt idx="2">
                  <c:v>-9.3361797670095892E-2</c:v>
                </c:pt>
                <c:pt idx="3">
                  <c:v>-9.2608640514034501E-2</c:v>
                </c:pt>
                <c:pt idx="4">
                  <c:v>-0.25427937727499439</c:v>
                </c:pt>
                <c:pt idx="5">
                  <c:v>-0.15322801016122345</c:v>
                </c:pt>
                <c:pt idx="6">
                  <c:v>-6.1639140488616295E-2</c:v>
                </c:pt>
                <c:pt idx="7">
                  <c:v>1.392951792313557E-2</c:v>
                </c:pt>
                <c:pt idx="8">
                  <c:v>7.1805242957019066E-2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-0.10217627903175153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03-496C-A971-BC96A13A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D-41BF-8AB0-903E75E9DB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1BF-8AB0-903E75E9DBA5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D-41BF-8AB0-903E75E9DBA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9D-41BF-8AB0-903E75E9DBA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9D-41BF-8AB0-903E75E9DB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9D-41BF-8AB0-903E75E9DBA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9D-41BF-8AB0-903E75E9DB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9D-41BF-8AB0-903E75E9DB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12">
                  <c:v>6.2332456238056873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9D-41BF-8AB0-903E75E9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9D-41BF-8AB0-903E75E9DB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D-41BF-8AB0-903E75E9DB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D-41BF-8AB0-903E75E9DB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D-41BF-8AB0-903E75E9DB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D-41BF-8AB0-903E75E9DB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D-41BF-8AB0-903E75E9DB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D-41BF-8AB0-903E75E9DB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D-41BF-8AB0-903E75E9DB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D-41BF-8AB0-903E75E9DB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D-41BF-8AB0-903E75E9DB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D-41BF-8AB0-903E75E9DB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D-41BF-8AB0-903E75E9DB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D-41BF-8AB0-903E75E9DBA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5">
                  <c:v>2.1478171752375985E-3</c:v>
                </c:pt>
                <c:pt idx="6">
                  <c:v>-0.20255160685284412</c:v>
                </c:pt>
                <c:pt idx="7">
                  <c:v>-0.3721408572572944</c:v>
                </c:pt>
                <c:pt idx="8">
                  <c:v>0.16618710644977508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-0.11344992329298265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9D-41BF-8AB0-903E75E9DBA5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5">
                  <c:v>-0.80869337157550447</c:v>
                </c:pt>
                <c:pt idx="6">
                  <c:v>-0.78663983500416457</c:v>
                </c:pt>
                <c:pt idx="7">
                  <c:v>-0.54066250303670849</c:v>
                </c:pt>
                <c:pt idx="8">
                  <c:v>-0.51484517470983615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-0.72640209490619423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9D-41BF-8AB0-903E75E9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4-40D2-A254-2642FE76D3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5.89474035064329</c:v>
                </c:pt>
                <c:pt idx="1">
                  <c:v>5.3773501577287064</c:v>
                </c:pt>
                <c:pt idx="2">
                  <c:v>4.7841195232499576</c:v>
                </c:pt>
                <c:pt idx="3">
                  <c:v>5.2557109915449658</c:v>
                </c:pt>
                <c:pt idx="4">
                  <c:v>5.4592071578185202</c:v>
                </c:pt>
                <c:pt idx="5">
                  <c:v>5.4528856494204803</c:v>
                </c:pt>
                <c:pt idx="6">
                  <c:v>5.5300615718942412</c:v>
                </c:pt>
                <c:pt idx="7">
                  <c:v>5.4489272049208122</c:v>
                </c:pt>
                <c:pt idx="8">
                  <c:v>5.2843645794738796</c:v>
                </c:pt>
                <c:pt idx="9">
                  <c:v>4.4266133240563574</c:v>
                </c:pt>
                <c:pt idx="10">
                  <c:v>5.0667322915384929</c:v>
                </c:pt>
                <c:pt idx="11">
                  <c:v>4.8850266222241459</c:v>
                </c:pt>
                <c:pt idx="12">
                  <c:v>5.2526390537858951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4-40D2-A254-2642FE76D30B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94-40D2-A254-2642FE76D30B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4.8944480309877338</c:v>
                </c:pt>
                <c:pt idx="1">
                  <c:v>4.4331975662493086</c:v>
                </c:pt>
                <c:pt idx="2">
                  <c:v>5.2166392844103688</c:v>
                </c:pt>
                <c:pt idx="3">
                  <c:v>4.3756004165127136</c:v>
                </c:pt>
                <c:pt idx="4">
                  <c:v>5.0685692273121248</c:v>
                </c:pt>
                <c:pt idx="5">
                  <c:v>4.9961056730870439</c:v>
                </c:pt>
                <c:pt idx="6">
                  <c:v>4.5895429000477801</c:v>
                </c:pt>
                <c:pt idx="7">
                  <c:v>5.2425426702823419</c:v>
                </c:pt>
                <c:pt idx="8">
                  <c:v>4.8405082669932638</c:v>
                </c:pt>
                <c:pt idx="9">
                  <c:v>4.6055787364063479</c:v>
                </c:pt>
                <c:pt idx="10">
                  <c:v>4.9321918120132979</c:v>
                </c:pt>
                <c:pt idx="11">
                  <c:v>4.8552090245520905</c:v>
                </c:pt>
                <c:pt idx="12">
                  <c:v>4.838387231519266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4-40D2-A254-2642FE76D30B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94-40D2-A254-2642FE76D3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5.7280874899973329</c:v>
                </c:pt>
                <c:pt idx="1">
                  <c:v>5.1648424179088055</c:v>
                </c:pt>
                <c:pt idx="2">
                  <c:v>4.8057324840764331</c:v>
                </c:pt>
                <c:pt idx="3">
                  <c:v>4.627993543499028</c:v>
                </c:pt>
                <c:pt idx="4">
                  <c:v>4.7284747061829329</c:v>
                </c:pt>
                <c:pt idx="5">
                  <c:v>4.4609144365774629</c:v>
                </c:pt>
                <c:pt idx="6">
                  <c:v>4.9790247888858623</c:v>
                </c:pt>
                <c:pt idx="7">
                  <c:v>5.4587207891970566</c:v>
                </c:pt>
                <c:pt idx="8">
                  <c:v>4.589631135637525</c:v>
                </c:pt>
                <c:pt idx="9">
                  <c:v>4.3497144962239824</c:v>
                </c:pt>
                <c:pt idx="10">
                  <c:v>4.389671618880544</c:v>
                </c:pt>
                <c:pt idx="11">
                  <c:v>4.4141855027279817</c:v>
                </c:pt>
                <c:pt idx="12">
                  <c:v>4.7996420246663725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94-40D2-A254-2642FE76D30B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94-40D2-A254-2642FE76D3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94-40D2-A254-2642FE76D3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4.8973180522427135</c:v>
                </c:pt>
                <c:pt idx="1">
                  <c:v>4.4075798940099569</c:v>
                </c:pt>
                <c:pt idx="2">
                  <c:v>4.4979477983662086</c:v>
                </c:pt>
                <c:pt idx="3">
                  <c:v>4.3052337329920514</c:v>
                </c:pt>
                <c:pt idx="4">
                  <c:v>3.8798555087296811</c:v>
                </c:pt>
                <c:pt idx="5">
                  <c:v>4.1407330029115643</c:v>
                </c:pt>
                <c:pt idx="6">
                  <c:v>4.4755482786849932</c:v>
                </c:pt>
                <c:pt idx="7">
                  <c:v>4.8243098561981732</c:v>
                </c:pt>
                <c:pt idx="8">
                  <c:v>4.6177703269069577</c:v>
                </c:pt>
                <c:pt idx="12">
                  <c:v>4.4206752227581134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94-40D2-A254-2642FE76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94-40D2-A254-2642FE76D3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94-40D2-A254-2642FE76D3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94-40D2-A254-2642FE76D3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94-40D2-A254-2642FE76D3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94-40D2-A254-2642FE76D3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94-40D2-A254-2642FE76D3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94-40D2-A254-2642FE76D3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94-40D2-A254-2642FE76D3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94-40D2-A254-2642FE76D3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94-40D2-A254-2642FE76D3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94-40D2-A254-2642FE76D3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94-40D2-A254-2642FE76D3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94-40D2-A254-2642FE76D30B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-0.83076943775461931</c:v>
                </c:pt>
                <c:pt idx="1">
                  <c:v>-0.75726252389884863</c:v>
                </c:pt>
                <c:pt idx="2">
                  <c:v>-0.30778468571022444</c:v>
                </c:pt>
                <c:pt idx="3">
                  <c:v>-0.32275981050697666</c:v>
                </c:pt>
                <c:pt idx="4">
                  <c:v>-0.84861919745325176</c:v>
                </c:pt>
                <c:pt idx="5">
                  <c:v>-0.32018143366589857</c:v>
                </c:pt>
                <c:pt idx="6">
                  <c:v>-0.50347651020086914</c:v>
                </c:pt>
                <c:pt idx="7">
                  <c:v>-0.6344109329988834</c:v>
                </c:pt>
                <c:pt idx="8">
                  <c:v>2.8139191269432651E-2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-0.47673256397933272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C94-40D2-A254-2642FE76D30B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-0.9974222984005765</c:v>
                </c:pt>
                <c:pt idx="1">
                  <c:v>-0.96977026371874953</c:v>
                </c:pt>
                <c:pt idx="2">
                  <c:v>-0.28617172488374898</c:v>
                </c:pt>
                <c:pt idx="3">
                  <c:v>-0.95047725855291443</c:v>
                </c:pt>
                <c:pt idx="4">
                  <c:v>-1.5793516490888391</c:v>
                </c:pt>
                <c:pt idx="5">
                  <c:v>-1.3121526465089159</c:v>
                </c:pt>
                <c:pt idx="6">
                  <c:v>-1.054513293209248</c:v>
                </c:pt>
                <c:pt idx="7">
                  <c:v>-0.62461734872263897</c:v>
                </c:pt>
                <c:pt idx="8">
                  <c:v>-0.66659425256692195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-0.96325513402767271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C94-40D2-A254-2642FE76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3-4E9A-A730-6CD2FDCD7AD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6.4216133942161342</c:v>
                </c:pt>
                <c:pt idx="1">
                  <c:v>5.8463292293661651</c:v>
                </c:pt>
                <c:pt idx="2">
                  <c:v>5.2115355654836604</c:v>
                </c:pt>
                <c:pt idx="3">
                  <c:v>5.6695792394809867</c:v>
                </c:pt>
                <c:pt idx="4">
                  <c:v>6.210344264969816</c:v>
                </c:pt>
                <c:pt idx="5">
                  <c:v>5.9979268473271139</c:v>
                </c:pt>
                <c:pt idx="6">
                  <c:v>6.1918004294039468</c:v>
                </c:pt>
                <c:pt idx="7">
                  <c:v>6.2395580788706457</c:v>
                </c:pt>
                <c:pt idx="8">
                  <c:v>5.9281931710401521</c:v>
                </c:pt>
                <c:pt idx="9">
                  <c:v>5.0367759317467442</c:v>
                </c:pt>
                <c:pt idx="10">
                  <c:v>5.6761354768222256</c:v>
                </c:pt>
                <c:pt idx="11">
                  <c:v>5.4184961289638354</c:v>
                </c:pt>
                <c:pt idx="12">
                  <c:v>5.8524869906656489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3-4E9A-A730-6CD2FDCD7AD5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3-4E9A-A730-6CD2FDCD7AD5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5.6583729987018607</c:v>
                </c:pt>
                <c:pt idx="1">
                  <c:v>5.3711325473383349</c:v>
                </c:pt>
                <c:pt idx="2">
                  <c:v>6.1517091436163787</c:v>
                </c:pt>
                <c:pt idx="3">
                  <c:v>5.4527805864509604</c:v>
                </c:pt>
                <c:pt idx="4">
                  <c:v>6.1356766100793401</c:v>
                </c:pt>
                <c:pt idx="5">
                  <c:v>5.7055414580618615</c:v>
                </c:pt>
                <c:pt idx="6">
                  <c:v>5.5952645341548157</c:v>
                </c:pt>
                <c:pt idx="7">
                  <c:v>6.177176185759877</c:v>
                </c:pt>
                <c:pt idx="8">
                  <c:v>5.623027303338878</c:v>
                </c:pt>
                <c:pt idx="9">
                  <c:v>5.7005808131383935</c:v>
                </c:pt>
                <c:pt idx="10">
                  <c:v>5.5842795787491912</c:v>
                </c:pt>
                <c:pt idx="11">
                  <c:v>5.6213217845277645</c:v>
                </c:pt>
                <c:pt idx="12">
                  <c:v>5.7510246905516187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3-4E9A-A730-6CD2FDCD7AD5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3-4E9A-A730-6CD2FDCD7AD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6.2374595201903373</c:v>
                </c:pt>
                <c:pt idx="1">
                  <c:v>5.6372102238953836</c:v>
                </c:pt>
                <c:pt idx="2">
                  <c:v>5.3723351015914327</c:v>
                </c:pt>
                <c:pt idx="3">
                  <c:v>5.3310610690611631</c:v>
                </c:pt>
                <c:pt idx="4">
                  <c:v>5.4834025823169368</c:v>
                </c:pt>
                <c:pt idx="5">
                  <c:v>5.2554716587215982</c:v>
                </c:pt>
                <c:pt idx="6">
                  <c:v>5.9278456402919923</c:v>
                </c:pt>
                <c:pt idx="7">
                  <c:v>6.3328700238782565</c:v>
                </c:pt>
                <c:pt idx="8">
                  <c:v>5.4833519745332531</c:v>
                </c:pt>
                <c:pt idx="9">
                  <c:v>5.0361657474742545</c:v>
                </c:pt>
                <c:pt idx="10">
                  <c:v>5.0292923433874712</c:v>
                </c:pt>
                <c:pt idx="11">
                  <c:v>5.014239843640933</c:v>
                </c:pt>
                <c:pt idx="12">
                  <c:v>5.5455688095428712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3-4E9A-A730-6CD2FDCD7AD5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F3-4E9A-A730-6CD2FDCD7A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F3-4E9A-A730-6CD2FDCD7AD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5.4880858109567345</c:v>
                </c:pt>
                <c:pt idx="1">
                  <c:v>4.8943406194281183</c:v>
                </c:pt>
                <c:pt idx="2">
                  <c:v>5.1427301720081564</c:v>
                </c:pt>
                <c:pt idx="3">
                  <c:v>5.0093518219929054</c:v>
                </c:pt>
                <c:pt idx="4">
                  <c:v>4.6308490942752387</c:v>
                </c:pt>
                <c:pt idx="5">
                  <c:v>4.9124615540609051</c:v>
                </c:pt>
                <c:pt idx="6">
                  <c:v>5.2138678430996448</c:v>
                </c:pt>
                <c:pt idx="7">
                  <c:v>5.4583598772224473</c:v>
                </c:pt>
                <c:pt idx="8">
                  <c:v>5.1576278825208446</c:v>
                </c:pt>
                <c:pt idx="12">
                  <c:v>5.1005728138970028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F3-4E9A-A730-6CD2FDCD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F3-4E9A-A730-6CD2FDCD7A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3-4E9A-A730-6CD2FDCD7A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3-4E9A-A730-6CD2FDCD7A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3-4E9A-A730-6CD2FDCD7A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3-4E9A-A730-6CD2FDCD7A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3-4E9A-A730-6CD2FDCD7A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3-4E9A-A730-6CD2FDCD7A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F3-4E9A-A730-6CD2FDCD7A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F3-4E9A-A730-6CD2FDCD7A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F3-4E9A-A730-6CD2FDCD7A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F3-4E9A-A730-6CD2FDCD7A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F3-4E9A-A730-6CD2FDCD7A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F3-4E9A-A730-6CD2FDCD7AD5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-0.7493737092336028</c:v>
                </c:pt>
                <c:pt idx="1">
                  <c:v>-0.74286960446726535</c:v>
                </c:pt>
                <c:pt idx="2">
                  <c:v>-0.22960492958327627</c:v>
                </c:pt>
                <c:pt idx="3">
                  <c:v>-0.32170924706825765</c:v>
                </c:pt>
                <c:pt idx="4">
                  <c:v>-0.85255348804169806</c:v>
                </c:pt>
                <c:pt idx="5">
                  <c:v>-0.34301010466069304</c:v>
                </c:pt>
                <c:pt idx="6">
                  <c:v>-0.71397779719234755</c:v>
                </c:pt>
                <c:pt idx="7">
                  <c:v>-0.87451014665580917</c:v>
                </c:pt>
                <c:pt idx="8">
                  <c:v>-0.32572409201240848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-0.57008464859299579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F3-4E9A-A730-6CD2FDCD7AD5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-0.93352758325939966</c:v>
                </c:pt>
                <c:pt idx="1">
                  <c:v>-0.95198860993804679</c:v>
                </c:pt>
                <c:pt idx="2">
                  <c:v>-6.8805393475503962E-2</c:v>
                </c:pt>
                <c:pt idx="3">
                  <c:v>-0.66022741748808134</c:v>
                </c:pt>
                <c:pt idx="4">
                  <c:v>-1.5794951706945772</c:v>
                </c:pt>
                <c:pt idx="5">
                  <c:v>-1.0854652932662088</c:v>
                </c:pt>
                <c:pt idx="6">
                  <c:v>-0.97793258630430202</c:v>
                </c:pt>
                <c:pt idx="7">
                  <c:v>-0.78119820164819842</c:v>
                </c:pt>
                <c:pt idx="8">
                  <c:v>-0.7705652885193075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-0.88475795842622063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F3-4E9A-A730-6CD2FDCD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5-4B04-8AB0-0B175C34C6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3.2827640984908659</c:v>
                </c:pt>
                <c:pt idx="1">
                  <c:v>3.0850668647845469</c:v>
                </c:pt>
                <c:pt idx="2">
                  <c:v>2.6048118761197849</c:v>
                </c:pt>
                <c:pt idx="3">
                  <c:v>3.3720771462706947</c:v>
                </c:pt>
                <c:pt idx="4">
                  <c:v>2.5912035883379017</c:v>
                </c:pt>
                <c:pt idx="5">
                  <c:v>3.1752475247524754</c:v>
                </c:pt>
                <c:pt idx="6">
                  <c:v>3.4446353775104717</c:v>
                </c:pt>
                <c:pt idx="7">
                  <c:v>2.4907566884831782</c:v>
                </c:pt>
                <c:pt idx="8">
                  <c:v>2.9846132128740823</c:v>
                </c:pt>
                <c:pt idx="9">
                  <c:v>2.328030888030888</c:v>
                </c:pt>
                <c:pt idx="10">
                  <c:v>2.7967054263565894</c:v>
                </c:pt>
                <c:pt idx="11">
                  <c:v>2.5140230968654254</c:v>
                </c:pt>
                <c:pt idx="12">
                  <c:v>2.8868505772646538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5-4B04-8AB0-0B175C34C692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55-4B04-8AB0-0B175C34C692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2.6512071156289707</c:v>
                </c:pt>
                <c:pt idx="1">
                  <c:v>2.2053632043448745</c:v>
                </c:pt>
                <c:pt idx="2">
                  <c:v>2.324803884945835</c:v>
                </c:pt>
                <c:pt idx="3">
                  <c:v>2.2430187168451607</c:v>
                </c:pt>
                <c:pt idx="4">
                  <c:v>2.2658905704307335</c:v>
                </c:pt>
                <c:pt idx="5">
                  <c:v>2.6562994797557113</c:v>
                </c:pt>
                <c:pt idx="6">
                  <c:v>2.8384682549582139</c:v>
                </c:pt>
                <c:pt idx="7">
                  <c:v>2.7815126050420167</c:v>
                </c:pt>
                <c:pt idx="8">
                  <c:v>2.4327799275995505</c:v>
                </c:pt>
                <c:pt idx="9">
                  <c:v>2.5158146201624461</c:v>
                </c:pt>
                <c:pt idx="10">
                  <c:v>2.6985086658605399</c:v>
                </c:pt>
                <c:pt idx="11">
                  <c:v>2.6089754739954776</c:v>
                </c:pt>
                <c:pt idx="12">
                  <c:v>2.5429762503722109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5-4B04-8AB0-0B175C34C692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55-4B04-8AB0-0B175C34C6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3.5954620918649693</c:v>
                </c:pt>
                <c:pt idx="1">
                  <c:v>2.8121710526315788</c:v>
                </c:pt>
                <c:pt idx="2">
                  <c:v>2.6021798365122617</c:v>
                </c:pt>
                <c:pt idx="3">
                  <c:v>2.982060312568787</c:v>
                </c:pt>
                <c:pt idx="4">
                  <c:v>2.8360398700862359</c:v>
                </c:pt>
                <c:pt idx="5">
                  <c:v>2.6943369952034657</c:v>
                </c:pt>
                <c:pt idx="6">
                  <c:v>3.0075457317073169</c:v>
                </c:pt>
                <c:pt idx="7">
                  <c:v>2.7460738774607387</c:v>
                </c:pt>
                <c:pt idx="8">
                  <c:v>2.7320278969957084</c:v>
                </c:pt>
                <c:pt idx="9">
                  <c:v>2.2366286057692308</c:v>
                </c:pt>
                <c:pt idx="10">
                  <c:v>2.4068329961789168</c:v>
                </c:pt>
                <c:pt idx="11">
                  <c:v>2.6665989022158976</c:v>
                </c:pt>
                <c:pt idx="12">
                  <c:v>2.7763916484805056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55-4B04-8AB0-0B175C34C692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55-4B04-8AB0-0B175C34C6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55-4B04-8AB0-0B175C34C69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2.4090357792601576</c:v>
                </c:pt>
                <c:pt idx="1">
                  <c:v>2.3241944601469755</c:v>
                </c:pt>
                <c:pt idx="2">
                  <c:v>2.4314678284182305</c:v>
                </c:pt>
                <c:pt idx="3">
                  <c:v>2.3911083281152159</c:v>
                </c:pt>
                <c:pt idx="4">
                  <c:v>2.3998426098154244</c:v>
                </c:pt>
                <c:pt idx="5">
                  <c:v>2.658639491107361</c:v>
                </c:pt>
                <c:pt idx="6">
                  <c:v>2.9497919006408138</c:v>
                </c:pt>
                <c:pt idx="7">
                  <c:v>3.1529654224868331</c:v>
                </c:pt>
                <c:pt idx="8">
                  <c:v>2.8144523899134364</c:v>
                </c:pt>
                <c:pt idx="12">
                  <c:v>2.6934778078766408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55-4B04-8AB0-0B175C34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5-4B04-8AB0-0B175C34C6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55-4B04-8AB0-0B175C34C6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5-4B04-8AB0-0B175C34C6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5-4B04-8AB0-0B175C34C6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5-4B04-8AB0-0B175C34C6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5-4B04-8AB0-0B175C34C6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5-4B04-8AB0-0B175C34C6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55-4B04-8AB0-0B175C34C6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55-4B04-8AB0-0B175C34C6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55-4B04-8AB0-0B175C34C6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55-4B04-8AB0-0B175C34C6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55-4B04-8AB0-0B175C34C6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55-4B04-8AB0-0B175C34C692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-1.1864263126048118</c:v>
                </c:pt>
                <c:pt idx="1">
                  <c:v>-0.48797659248460334</c:v>
                </c:pt>
                <c:pt idx="2">
                  <c:v>-0.1707120080940312</c:v>
                </c:pt>
                <c:pt idx="3">
                  <c:v>-0.59095198445357111</c:v>
                </c:pt>
                <c:pt idx="4">
                  <c:v>-0.43619726027081152</c:v>
                </c:pt>
                <c:pt idx="5">
                  <c:v>-3.5697504096104726E-2</c:v>
                </c:pt>
                <c:pt idx="6">
                  <c:v>-5.7753831066503114E-2</c:v>
                </c:pt>
                <c:pt idx="7">
                  <c:v>0.40689154502609437</c:v>
                </c:pt>
                <c:pt idx="8">
                  <c:v>8.2424492917728021E-2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-0.15884674949135835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55-4B04-8AB0-0B175C34C692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-0.87372831923070837</c:v>
                </c:pt>
                <c:pt idx="1">
                  <c:v>-0.76087240463757144</c:v>
                </c:pt>
                <c:pt idx="2">
                  <c:v>-0.17334404770155443</c:v>
                </c:pt>
                <c:pt idx="3">
                  <c:v>-0.98096881815547876</c:v>
                </c:pt>
                <c:pt idx="4">
                  <c:v>-0.19136097852247724</c:v>
                </c:pt>
                <c:pt idx="5">
                  <c:v>-0.51660803364511443</c:v>
                </c:pt>
                <c:pt idx="6">
                  <c:v>-0.49484347686965791</c:v>
                </c:pt>
                <c:pt idx="7">
                  <c:v>0.66220873400365488</c:v>
                </c:pt>
                <c:pt idx="8">
                  <c:v>-0.17016082296064594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-0.29420595676223726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55-4B04-8AB0-0B175C34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8-4C48-B88F-F88D80AD5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9.4476269185360096</c:v>
                </c:pt>
                <c:pt idx="1">
                  <c:v>9.4144830743543473</c:v>
                </c:pt>
                <c:pt idx="2">
                  <c:v>8.0283444665102</c:v>
                </c:pt>
                <c:pt idx="3">
                  <c:v>8.2081832218219244</c:v>
                </c:pt>
                <c:pt idx="4">
                  <c:v>7.4801636452351463</c:v>
                </c:pt>
                <c:pt idx="5">
                  <c:v>7.5924894253585062</c:v>
                </c:pt>
                <c:pt idx="6">
                  <c:v>8.0249741697416983</c:v>
                </c:pt>
                <c:pt idx="7">
                  <c:v>8.2708453133985049</c:v>
                </c:pt>
                <c:pt idx="8">
                  <c:v>8.1763663622734093</c:v>
                </c:pt>
                <c:pt idx="9">
                  <c:v>7.6490613397479477</c:v>
                </c:pt>
                <c:pt idx="10">
                  <c:v>8.0370396617296205</c:v>
                </c:pt>
                <c:pt idx="11">
                  <c:v>8.9477308937657405</c:v>
                </c:pt>
                <c:pt idx="12">
                  <c:v>8.3160518833909762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8-4C48-B88F-F88D80AD5322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58-4C48-B88F-F88D80AD5322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8.512588031881247</c:v>
                </c:pt>
                <c:pt idx="1">
                  <c:v>6.9325526625670548</c:v>
                </c:pt>
                <c:pt idx="2">
                  <c:v>7.1364744571072176</c:v>
                </c:pt>
                <c:pt idx="3">
                  <c:v>7.0535005966009869</c:v>
                </c:pt>
                <c:pt idx="4">
                  <c:v>6.8128675815362678</c:v>
                </c:pt>
                <c:pt idx="5">
                  <c:v>6.9117168591040752</c:v>
                </c:pt>
                <c:pt idx="6">
                  <c:v>7.1986132408827253</c:v>
                </c:pt>
                <c:pt idx="7">
                  <c:v>7.778275396317623</c:v>
                </c:pt>
                <c:pt idx="8">
                  <c:v>7.4606444617626133</c:v>
                </c:pt>
                <c:pt idx="9">
                  <c:v>6.9897432857058162</c:v>
                </c:pt>
                <c:pt idx="10">
                  <c:v>7.3783077425677881</c:v>
                </c:pt>
                <c:pt idx="11">
                  <c:v>7.8006234575918949</c:v>
                </c:pt>
                <c:pt idx="12">
                  <c:v>7.3284504270391047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58-4C48-B88F-F88D80AD5322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8-4C48-B88F-F88D80AD5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8.5206927412137485</c:v>
                </c:pt>
                <c:pt idx="1">
                  <c:v>8.0176301452784511</c:v>
                </c:pt>
                <c:pt idx="2">
                  <c:v>7.6281529895908982</c:v>
                </c:pt>
                <c:pt idx="3">
                  <c:v>6.86671840418499</c:v>
                </c:pt>
                <c:pt idx="4">
                  <c:v>7.1880833271111779</c:v>
                </c:pt>
                <c:pt idx="5">
                  <c:v>7.0050877724990732</c:v>
                </c:pt>
                <c:pt idx="6">
                  <c:v>7.4568813279962329</c:v>
                </c:pt>
                <c:pt idx="7">
                  <c:v>7.7137433140259954</c:v>
                </c:pt>
                <c:pt idx="8">
                  <c:v>7.5650837764891374</c:v>
                </c:pt>
                <c:pt idx="9">
                  <c:v>7.1013933302878023</c:v>
                </c:pt>
                <c:pt idx="10">
                  <c:v>7.8645584975111893</c:v>
                </c:pt>
                <c:pt idx="11">
                  <c:v>8.2201690765464033</c:v>
                </c:pt>
                <c:pt idx="12">
                  <c:v>7.6377013763228598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58-4C48-B88F-F88D80AD5322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58-4C48-B88F-F88D80AD53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58-4C48-B88F-F88D80AD53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8.4186966083058437</c:v>
                </c:pt>
                <c:pt idx="1">
                  <c:v>8.1856063750311279</c:v>
                </c:pt>
                <c:pt idx="2">
                  <c:v>7.5469198757399916</c:v>
                </c:pt>
                <c:pt idx="3">
                  <c:v>7.6968225110574444</c:v>
                </c:pt>
                <c:pt idx="4">
                  <c:v>6.8821328081035453</c:v>
                </c:pt>
                <c:pt idx="5">
                  <c:v>7.1391927083333337</c:v>
                </c:pt>
                <c:pt idx="6">
                  <c:v>7.4333944533577814</c:v>
                </c:pt>
                <c:pt idx="7">
                  <c:v>7.7794874272325423</c:v>
                </c:pt>
                <c:pt idx="8">
                  <c:v>7.6637820736501734</c:v>
                </c:pt>
                <c:pt idx="12">
                  <c:v>7.6712990826830483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58-4C48-B88F-F88D80AD5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58-4C48-B88F-F88D80AD53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58-4C48-B88F-F88D80AD53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58-4C48-B88F-F88D80AD53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58-4C48-B88F-F88D80AD53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58-4C48-B88F-F88D80AD53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58-4C48-B88F-F88D80AD53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58-4C48-B88F-F88D80AD53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58-4C48-B88F-F88D80AD53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58-4C48-B88F-F88D80AD53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58-4C48-B88F-F88D80AD53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58-4C48-B88F-F88D80AD53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58-4C48-B88F-F88D80AD53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58-4C48-B88F-F88D80AD532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-0.10199613290790488</c:v>
                </c:pt>
                <c:pt idx="1">
                  <c:v>0.16797622975267679</c:v>
                </c:pt>
                <c:pt idx="2">
                  <c:v>-8.1233113850906591E-2</c:v>
                </c:pt>
                <c:pt idx="3">
                  <c:v>0.83010410687245439</c:v>
                </c:pt>
                <c:pt idx="4">
                  <c:v>-0.30595051900763259</c:v>
                </c:pt>
                <c:pt idx="5">
                  <c:v>0.13410493583426053</c:v>
                </c:pt>
                <c:pt idx="6">
                  <c:v>-2.348687463845156E-2</c:v>
                </c:pt>
                <c:pt idx="7">
                  <c:v>6.5744113206546828E-2</c:v>
                </c:pt>
                <c:pt idx="8">
                  <c:v>9.8698297161035953E-2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7.2797975334051301E-2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558-4C48-B88F-F88D80AD5322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-1.0289303102301659</c:v>
                </c:pt>
                <c:pt idx="1">
                  <c:v>-1.2288766993232194</c:v>
                </c:pt>
                <c:pt idx="2">
                  <c:v>-0.48142459077020838</c:v>
                </c:pt>
                <c:pt idx="3">
                  <c:v>-0.51136071076447998</c:v>
                </c:pt>
                <c:pt idx="4">
                  <c:v>-0.59803083713160099</c:v>
                </c:pt>
                <c:pt idx="5">
                  <c:v>-0.45329671702517249</c:v>
                </c:pt>
                <c:pt idx="6">
                  <c:v>-0.59157971638391693</c:v>
                </c:pt>
                <c:pt idx="7">
                  <c:v>-0.49135788616596265</c:v>
                </c:pt>
                <c:pt idx="8">
                  <c:v>-0.51258428862323591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-0.68507623580592902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558-4C48-B88F-F88D80AD5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F-4688-B340-5FE035347D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8.4721036826299976</c:v>
                </c:pt>
                <c:pt idx="1">
                  <c:v>8.4321817018554057</c:v>
                </c:pt>
                <c:pt idx="2">
                  <c:v>7.2954169797145001</c:v>
                </c:pt>
                <c:pt idx="3">
                  <c:v>6.8875998478508942</c:v>
                </c:pt>
                <c:pt idx="4">
                  <c:v>7.3985921689397269</c:v>
                </c:pt>
                <c:pt idx="5">
                  <c:v>7.0261475886112725</c:v>
                </c:pt>
                <c:pt idx="6">
                  <c:v>7.696795516597212</c:v>
                </c:pt>
                <c:pt idx="7">
                  <c:v>7.3975865851747376</c:v>
                </c:pt>
                <c:pt idx="8">
                  <c:v>7.7395539605229429</c:v>
                </c:pt>
                <c:pt idx="9">
                  <c:v>7.7610110488875437</c:v>
                </c:pt>
                <c:pt idx="10">
                  <c:v>7.4774335587356502</c:v>
                </c:pt>
                <c:pt idx="11">
                  <c:v>7.9986646884272998</c:v>
                </c:pt>
                <c:pt idx="12">
                  <c:v>7.6601153912776985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F-4688-B340-5FE035347D0C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AF-4688-B340-5FE035347D0C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7.5997924593566237</c:v>
                </c:pt>
                <c:pt idx="1">
                  <c:v>6.5968031968031964</c:v>
                </c:pt>
                <c:pt idx="2">
                  <c:v>7.11755751014885</c:v>
                </c:pt>
                <c:pt idx="3">
                  <c:v>6.9245819397993307</c:v>
                </c:pt>
                <c:pt idx="4">
                  <c:v>6.689313517338995</c:v>
                </c:pt>
                <c:pt idx="5">
                  <c:v>6.5790438114276197</c:v>
                </c:pt>
                <c:pt idx="6">
                  <c:v>7.0274575832146091</c:v>
                </c:pt>
                <c:pt idx="7">
                  <c:v>7.5700397097083387</c:v>
                </c:pt>
                <c:pt idx="8">
                  <c:v>7.6120493666774927</c:v>
                </c:pt>
                <c:pt idx="9">
                  <c:v>6.9833285010147872</c:v>
                </c:pt>
                <c:pt idx="10">
                  <c:v>6.7162322274881516</c:v>
                </c:pt>
                <c:pt idx="11">
                  <c:v>7.1400179318589361</c:v>
                </c:pt>
                <c:pt idx="12">
                  <c:v>7.0442463034910698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F-4688-B340-5FE035347D0C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F-4688-B340-5FE035347D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7.4245295975827492</c:v>
                </c:pt>
                <c:pt idx="1">
                  <c:v>6.6255956432947585</c:v>
                </c:pt>
                <c:pt idx="2">
                  <c:v>6.6871994801819366</c:v>
                </c:pt>
                <c:pt idx="3">
                  <c:v>6.5770206022187008</c:v>
                </c:pt>
                <c:pt idx="4">
                  <c:v>6.697749196141479</c:v>
                </c:pt>
                <c:pt idx="5">
                  <c:v>6.8809303758471962</c:v>
                </c:pt>
                <c:pt idx="6">
                  <c:v>7.4940490648530487</c:v>
                </c:pt>
                <c:pt idx="7">
                  <c:v>7.5153215849141315</c:v>
                </c:pt>
                <c:pt idx="8">
                  <c:v>7.4808184143222505</c:v>
                </c:pt>
                <c:pt idx="9">
                  <c:v>6.9262397991211548</c:v>
                </c:pt>
                <c:pt idx="10">
                  <c:v>6.9560150805438132</c:v>
                </c:pt>
                <c:pt idx="11">
                  <c:v>7.5589687989398868</c:v>
                </c:pt>
                <c:pt idx="12">
                  <c:v>7.1014383123801403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AF-4688-B340-5FE035347D0C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AF-4688-B340-5FE035347D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AF-4688-B340-5FE035347D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7.6996077576814121</c:v>
                </c:pt>
                <c:pt idx="1">
                  <c:v>7.0288492360294903</c:v>
                </c:pt>
                <c:pt idx="2">
                  <c:v>6.9662029881504379</c:v>
                </c:pt>
                <c:pt idx="3">
                  <c:v>7.1351310407514017</c:v>
                </c:pt>
                <c:pt idx="4">
                  <c:v>6.6414432121297207</c:v>
                </c:pt>
                <c:pt idx="5">
                  <c:v>6.686951631046119</c:v>
                </c:pt>
                <c:pt idx="6">
                  <c:v>7.0650243483242621</c:v>
                </c:pt>
                <c:pt idx="7">
                  <c:v>7.5282225780624499</c:v>
                </c:pt>
                <c:pt idx="8">
                  <c:v>7.3459357277882802</c:v>
                </c:pt>
                <c:pt idx="12">
                  <c:v>7.1408651909012102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AF-4688-B340-5FE03534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AF-4688-B340-5FE035347D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AF-4688-B340-5FE035347D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AF-4688-B340-5FE035347D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AF-4688-B340-5FE035347D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AF-4688-B340-5FE035347D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AF-4688-B340-5FE035347D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AF-4688-B340-5FE035347D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AF-4688-B340-5FE035347D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AF-4688-B340-5FE035347D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AF-4688-B340-5FE035347D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AF-4688-B340-5FE035347D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AF-4688-B340-5FE035347D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AF-4688-B340-5FE035347D0C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0.27507816009866293</c:v>
                </c:pt>
                <c:pt idx="1">
                  <c:v>0.40325359273473182</c:v>
                </c:pt>
                <c:pt idx="2">
                  <c:v>0.27900350796850137</c:v>
                </c:pt>
                <c:pt idx="3">
                  <c:v>0.55811043853270093</c:v>
                </c:pt>
                <c:pt idx="4">
                  <c:v>-5.6305984011758348E-2</c:v>
                </c:pt>
                <c:pt idx="5">
                  <c:v>-0.19397874480107724</c:v>
                </c:pt>
                <c:pt idx="6">
                  <c:v>-0.4290247165287866</c:v>
                </c:pt>
                <c:pt idx="7">
                  <c:v>1.2900993148318385E-2</c:v>
                </c:pt>
                <c:pt idx="8">
                  <c:v>-0.13488268653397029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5.2074446195048196E-2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AF-4688-B340-5FE035347D0C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-0.77249592494858543</c:v>
                </c:pt>
                <c:pt idx="1">
                  <c:v>-1.4033324658259154</c:v>
                </c:pt>
                <c:pt idx="2">
                  <c:v>-0.32921399156406217</c:v>
                </c:pt>
                <c:pt idx="3">
                  <c:v>0.24753119290050751</c:v>
                </c:pt>
                <c:pt idx="4">
                  <c:v>-0.75714895681000627</c:v>
                </c:pt>
                <c:pt idx="5">
                  <c:v>-0.33919595756515353</c:v>
                </c:pt>
                <c:pt idx="6">
                  <c:v>-0.63177116827294988</c:v>
                </c:pt>
                <c:pt idx="7">
                  <c:v>0.13063599288771233</c:v>
                </c:pt>
                <c:pt idx="8">
                  <c:v>-0.39361823273466268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-0.48696488697675111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AF-4688-B340-5FE03534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2-4766-8609-667CD589F7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11.168166049273829</c:v>
                </c:pt>
                <c:pt idx="1">
                  <c:v>11.055163474002592</c:v>
                </c:pt>
                <c:pt idx="2">
                  <c:v>9.1026453164408476</c:v>
                </c:pt>
                <c:pt idx="3">
                  <c:v>9.6493069794144173</c:v>
                </c:pt>
                <c:pt idx="4">
                  <c:v>8.7693846446942274</c:v>
                </c:pt>
                <c:pt idx="5">
                  <c:v>9.1007537035432726</c:v>
                </c:pt>
                <c:pt idx="6">
                  <c:v>9.2698542062845242</c:v>
                </c:pt>
                <c:pt idx="7">
                  <c:v>9.3356555313077045</c:v>
                </c:pt>
                <c:pt idx="8">
                  <c:v>9.7212130911418733</c:v>
                </c:pt>
                <c:pt idx="9">
                  <c:v>9.3558533258444996</c:v>
                </c:pt>
                <c:pt idx="10">
                  <c:v>9.1985623305378645</c:v>
                </c:pt>
                <c:pt idx="11">
                  <c:v>11.328458439038949</c:v>
                </c:pt>
                <c:pt idx="12">
                  <c:v>9.8070271220050955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2-4766-8609-667CD589F729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2-4766-8609-667CD589F729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12.129041326960921</c:v>
                </c:pt>
                <c:pt idx="1">
                  <c:v>9.2217261904761898</c:v>
                </c:pt>
                <c:pt idx="2">
                  <c:v>8.391152403682236</c:v>
                </c:pt>
                <c:pt idx="3">
                  <c:v>7.9562760261748959</c:v>
                </c:pt>
                <c:pt idx="4">
                  <c:v>8.2949205932537087</c:v>
                </c:pt>
                <c:pt idx="5">
                  <c:v>8.5031024439660623</c:v>
                </c:pt>
                <c:pt idx="6">
                  <c:v>8.7805634182504377</c:v>
                </c:pt>
                <c:pt idx="7">
                  <c:v>9.1730716063035658</c:v>
                </c:pt>
                <c:pt idx="8">
                  <c:v>8.7724685922903465</c:v>
                </c:pt>
                <c:pt idx="9">
                  <c:v>8.7037592374424335</c:v>
                </c:pt>
                <c:pt idx="10">
                  <c:v>8.7484428086070221</c:v>
                </c:pt>
                <c:pt idx="11">
                  <c:v>9.601999200319872</c:v>
                </c:pt>
                <c:pt idx="12">
                  <c:v>8.9641442715700137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2-4766-8609-667CD589F729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2-4766-8609-667CD589F7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11.418379216750678</c:v>
                </c:pt>
                <c:pt idx="1">
                  <c:v>10.34370308590492</c:v>
                </c:pt>
                <c:pt idx="2">
                  <c:v>9.1222556390977445</c:v>
                </c:pt>
                <c:pt idx="3">
                  <c:v>7.9372430802959713</c:v>
                </c:pt>
                <c:pt idx="4">
                  <c:v>9.1007148327801897</c:v>
                </c:pt>
                <c:pt idx="5">
                  <c:v>8.989169198256505</c:v>
                </c:pt>
                <c:pt idx="6">
                  <c:v>8.5818105144784926</c:v>
                </c:pt>
                <c:pt idx="7">
                  <c:v>8.7677522690870262</c:v>
                </c:pt>
                <c:pt idx="8">
                  <c:v>9.3442921396444643</c:v>
                </c:pt>
                <c:pt idx="9">
                  <c:v>8.9645416823840058</c:v>
                </c:pt>
                <c:pt idx="10">
                  <c:v>9.3741670937980519</c:v>
                </c:pt>
                <c:pt idx="11">
                  <c:v>10.795986093552465</c:v>
                </c:pt>
                <c:pt idx="12">
                  <c:v>9.5079662973403796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02-4766-8609-667CD589F729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02-4766-8609-667CD589F7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02-4766-8609-667CD589F7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10.98589065255732</c:v>
                </c:pt>
                <c:pt idx="1">
                  <c:v>10.596861547007361</c:v>
                </c:pt>
                <c:pt idx="2">
                  <c:v>9.0470304492010847</c:v>
                </c:pt>
                <c:pt idx="3">
                  <c:v>9.8910386965376791</c:v>
                </c:pt>
                <c:pt idx="4">
                  <c:v>9.5351974757915343</c:v>
                </c:pt>
                <c:pt idx="5">
                  <c:v>9.7805171377029456</c:v>
                </c:pt>
                <c:pt idx="6">
                  <c:v>9.7089457678661937</c:v>
                </c:pt>
                <c:pt idx="7">
                  <c:v>9.1128626308120282</c:v>
                </c:pt>
                <c:pt idx="8">
                  <c:v>9.5348466746316216</c:v>
                </c:pt>
                <c:pt idx="12">
                  <c:v>9.856763175180637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02-4766-8609-667CD58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002-4766-8609-667CD589F729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15.971804511278195</c:v>
                      </c:pt>
                      <c:pt idx="1">
                        <c:v>8.7712609970674489</c:v>
                      </c:pt>
                      <c:pt idx="2">
                        <c:v>7.0540806293018683</c:v>
                      </c:pt>
                      <c:pt idx="3">
                        <c:v>9.2820895522388067</c:v>
                      </c:pt>
                      <c:pt idx="4">
                        <c:v>6.829085457271364</c:v>
                      </c:pt>
                      <c:pt idx="5">
                        <c:v>8.3425669436749761</c:v>
                      </c:pt>
                      <c:pt idx="6">
                        <c:v>8.8326253186066275</c:v>
                      </c:pt>
                      <c:pt idx="7">
                        <c:v>8.9125492925075385</c:v>
                      </c:pt>
                      <c:pt idx="8">
                        <c:v>8.8154137529137522</c:v>
                      </c:pt>
                      <c:pt idx="9">
                        <c:v>8.717644473742034</c:v>
                      </c:pt>
                      <c:pt idx="10">
                        <c:v>8.8209257098405285</c:v>
                      </c:pt>
                      <c:pt idx="11">
                        <c:v>9.8715930335530846</c:v>
                      </c:pt>
                      <c:pt idx="12">
                        <c:v>8.9848573092603381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002-4766-8609-667CD589F7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2-4766-8609-667CD589F7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2-4766-8609-667CD589F7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2-4766-8609-667CD589F7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2-4766-8609-667CD589F7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2-4766-8609-667CD589F7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2-4766-8609-667CD589F7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2-4766-8609-667CD589F7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2-4766-8609-667CD589F7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2-4766-8609-667CD589F7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2-4766-8609-667CD589F7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02-4766-8609-667CD589F7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02-4766-8609-667CD589F7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02-4766-8609-667CD589F729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-0.43248856419335802</c:v>
                </c:pt>
                <c:pt idx="1">
                  <c:v>0.25315846110244067</c:v>
                </c:pt>
                <c:pt idx="2">
                  <c:v>-7.5225189896659828E-2</c:v>
                </c:pt>
                <c:pt idx="3">
                  <c:v>1.9537956162417078</c:v>
                </c:pt>
                <c:pt idx="4">
                  <c:v>0.43448264301134465</c:v>
                </c:pt>
                <c:pt idx="5">
                  <c:v>0.79134793944644066</c:v>
                </c:pt>
                <c:pt idx="6">
                  <c:v>1.127135253387701</c:v>
                </c:pt>
                <c:pt idx="7">
                  <c:v>0.34511036172500198</c:v>
                </c:pt>
                <c:pt idx="8">
                  <c:v>0.19055453498715735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0.44430174278272183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02-4766-8609-667CD589F729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-0.18227539671650916</c:v>
                </c:pt>
                <c:pt idx="1">
                  <c:v>-0.45830192699523131</c:v>
                </c:pt>
                <c:pt idx="2">
                  <c:v>-5.5614867239762944E-2</c:v>
                </c:pt>
                <c:pt idx="3">
                  <c:v>0.2417317171232618</c:v>
                </c:pt>
                <c:pt idx="4">
                  <c:v>0.76581283109730691</c:v>
                </c:pt>
                <c:pt idx="5">
                  <c:v>0.679763434159673</c:v>
                </c:pt>
                <c:pt idx="6">
                  <c:v>0.43909156158166951</c:v>
                </c:pt>
                <c:pt idx="7">
                  <c:v>-0.22279290049567635</c:v>
                </c:pt>
                <c:pt idx="8">
                  <c:v>-0.18636641651025165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9.3241964605104144E-2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02-4766-8609-667CD58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6-4E1C-8057-F9D8ED74A5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7.512772585669782</c:v>
                </c:pt>
                <c:pt idx="1">
                  <c:v>6.8542154566744733</c:v>
                </c:pt>
                <c:pt idx="2">
                  <c:v>5.7940283400809713</c:v>
                </c:pt>
                <c:pt idx="3">
                  <c:v>6.2980155917788805</c:v>
                </c:pt>
                <c:pt idx="4">
                  <c:v>7.0913043478260871</c:v>
                </c:pt>
                <c:pt idx="5">
                  <c:v>7.2257889009793255</c:v>
                </c:pt>
                <c:pt idx="6">
                  <c:v>7.9008832188420017</c:v>
                </c:pt>
                <c:pt idx="7">
                  <c:v>8.2570772762050506</c:v>
                </c:pt>
                <c:pt idx="8">
                  <c:v>7.6172674677347576</c:v>
                </c:pt>
                <c:pt idx="9">
                  <c:v>6.0056882821387942</c:v>
                </c:pt>
                <c:pt idx="10">
                  <c:v>5.302097902097902</c:v>
                </c:pt>
                <c:pt idx="11">
                  <c:v>6.1253577561534058</c:v>
                </c:pt>
                <c:pt idx="12">
                  <c:v>6.8243800840963571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6-4E1C-8057-F9D8ED74A5B1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06-4E1C-8057-F9D8ED74A5B1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5.5207373271889404</c:v>
                </c:pt>
                <c:pt idx="1">
                  <c:v>4.9907069366080314</c:v>
                </c:pt>
                <c:pt idx="2">
                  <c:v>5.4263868065967014</c:v>
                </c:pt>
                <c:pt idx="3">
                  <c:v>5.6983885679537858</c:v>
                </c:pt>
                <c:pt idx="4">
                  <c:v>5.5327833260963963</c:v>
                </c:pt>
                <c:pt idx="5">
                  <c:v>6.1491277433877318</c:v>
                </c:pt>
                <c:pt idx="6">
                  <c:v>6.5994865211810012</c:v>
                </c:pt>
                <c:pt idx="7">
                  <c:v>7.5064017660044149</c:v>
                </c:pt>
                <c:pt idx="8">
                  <c:v>6.4706119162640903</c:v>
                </c:pt>
                <c:pt idx="9">
                  <c:v>5.5164873307879212</c:v>
                </c:pt>
                <c:pt idx="10">
                  <c:v>5.9016909162406606</c:v>
                </c:pt>
                <c:pt idx="11">
                  <c:v>5.3227191413237929</c:v>
                </c:pt>
                <c:pt idx="12">
                  <c:v>5.8327914688861435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06-4E1C-8057-F9D8ED74A5B1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06-4E1C-8057-F9D8ED74A5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6.1614379084967323</c:v>
                </c:pt>
                <c:pt idx="1">
                  <c:v>6.1137742718446599</c:v>
                </c:pt>
                <c:pt idx="2">
                  <c:v>6.0897001303780964</c:v>
                </c:pt>
                <c:pt idx="3">
                  <c:v>5.785571142284569</c:v>
                </c:pt>
                <c:pt idx="4">
                  <c:v>5.9001769911504427</c:v>
                </c:pt>
                <c:pt idx="5">
                  <c:v>6.4738689547581902</c:v>
                </c:pt>
                <c:pt idx="6">
                  <c:v>6.8715683180814136</c:v>
                </c:pt>
                <c:pt idx="7">
                  <c:v>8.2840572556762098</c:v>
                </c:pt>
                <c:pt idx="8">
                  <c:v>6.6430817610062896</c:v>
                </c:pt>
                <c:pt idx="9">
                  <c:v>6.0223759153783565</c:v>
                </c:pt>
                <c:pt idx="10">
                  <c:v>6.6880329314907376</c:v>
                </c:pt>
                <c:pt idx="11">
                  <c:v>6.5164683088845834</c:v>
                </c:pt>
                <c:pt idx="12">
                  <c:v>6.4719669009614709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06-4E1C-8057-F9D8ED74A5B1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06-4E1C-8057-F9D8ED74A5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06-4E1C-8057-F9D8ED74A5B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7.102075154234436</c:v>
                </c:pt>
                <c:pt idx="1">
                  <c:v>6.2099571516017136</c:v>
                </c:pt>
                <c:pt idx="2">
                  <c:v>6.2966198252943411</c:v>
                </c:pt>
                <c:pt idx="3">
                  <c:v>6.4245002968533544</c:v>
                </c:pt>
                <c:pt idx="4">
                  <c:v>6.2373262469337698</c:v>
                </c:pt>
                <c:pt idx="5">
                  <c:v>5.9973009446693659</c:v>
                </c:pt>
                <c:pt idx="6">
                  <c:v>7.223830734966592</c:v>
                </c:pt>
                <c:pt idx="7">
                  <c:v>7.8188919164396005</c:v>
                </c:pt>
                <c:pt idx="8">
                  <c:v>7.2306136210384357</c:v>
                </c:pt>
                <c:pt idx="12">
                  <c:v>6.7214920713914088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06-4E1C-8057-F9D8ED74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06-4E1C-8057-F9D8ED74A5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06-4E1C-8057-F9D8ED74A5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06-4E1C-8057-F9D8ED74A5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06-4E1C-8057-F9D8ED74A5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6-4E1C-8057-F9D8ED74A5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6-4E1C-8057-F9D8ED74A5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06-4E1C-8057-F9D8ED74A5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06-4E1C-8057-F9D8ED74A5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06-4E1C-8057-F9D8ED74A5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06-4E1C-8057-F9D8ED74A5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06-4E1C-8057-F9D8ED74A5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06-4E1C-8057-F9D8ED74A5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06-4E1C-8057-F9D8ED74A5B1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0.94063724573770369</c:v>
                </c:pt>
                <c:pt idx="1">
                  <c:v>9.6182879757053641E-2</c:v>
                </c:pt>
                <c:pt idx="2">
                  <c:v>0.20691969491624462</c:v>
                </c:pt>
                <c:pt idx="3">
                  <c:v>0.63892915456878541</c:v>
                </c:pt>
                <c:pt idx="4">
                  <c:v>0.33714925578332711</c:v>
                </c:pt>
                <c:pt idx="5">
                  <c:v>-0.47656801008882432</c:v>
                </c:pt>
                <c:pt idx="6">
                  <c:v>0.35226241688517845</c:v>
                </c:pt>
                <c:pt idx="7">
                  <c:v>-0.4651653392366093</c:v>
                </c:pt>
                <c:pt idx="8">
                  <c:v>0.58753186003214619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0.20657815718316908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06-4E1C-8057-F9D8ED74A5B1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-0.41069743143534598</c:v>
                </c:pt>
                <c:pt idx="1">
                  <c:v>-0.64425830507275972</c:v>
                </c:pt>
                <c:pt idx="2">
                  <c:v>0.50259148521336972</c:v>
                </c:pt>
                <c:pt idx="3">
                  <c:v>0.12648470507447396</c:v>
                </c:pt>
                <c:pt idx="4">
                  <c:v>-0.85397810089231729</c:v>
                </c:pt>
                <c:pt idx="5">
                  <c:v>-1.2284879563099596</c:v>
                </c:pt>
                <c:pt idx="6">
                  <c:v>-0.67705248387540973</c:v>
                </c:pt>
                <c:pt idx="7">
                  <c:v>-0.43818535976545014</c:v>
                </c:pt>
                <c:pt idx="8">
                  <c:v>-0.38665384669632186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-0.45416074603115142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06-4E1C-8057-F9D8ED74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6-41CB-AC59-268BA52552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6-41CB-AC59-268BA5255256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56-41CB-AC59-268BA5255256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56-41CB-AC59-268BA5255256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56-41CB-AC59-268BA52552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6-41CB-AC59-268BA5255256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56-41CB-AC59-268BA52552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D56-41CB-AC59-268BA525525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12">
                  <c:v>6.7830655129789861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56-41CB-AC59-268BA525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56-41CB-AC59-268BA52552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56-41CB-AC59-268BA52552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56-41CB-AC59-268BA52552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56-41CB-AC59-268BA52552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56-41CB-AC59-268BA52552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56-41CB-AC59-268BA52552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56-41CB-AC59-268BA52552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56-41CB-AC59-268BA52552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56-41CB-AC59-268BA52552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56-41CB-AC59-268BA52552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56-41CB-AC59-268BA52552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56-41CB-AC59-268BA52552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56-41CB-AC59-268BA5255256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5">
                  <c:v>-0.49424458366523893</c:v>
                </c:pt>
                <c:pt idx="6">
                  <c:v>0.66379720944425991</c:v>
                </c:pt>
                <c:pt idx="7">
                  <c:v>-0.21758793969849233</c:v>
                </c:pt>
                <c:pt idx="8">
                  <c:v>-0.34618718777549251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8.2453711123845252E-2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56-41CB-AC59-268BA5255256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5">
                  <c:v>-1.5302294805337393</c:v>
                </c:pt>
                <c:pt idx="6">
                  <c:v>0.72845711596005813</c:v>
                </c:pt>
                <c:pt idx="7">
                  <c:v>-1.2901783011442749</c:v>
                </c:pt>
                <c:pt idx="8">
                  <c:v>-1.2286109348082332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-0.83410152308790853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56-41CB-AC59-268BA525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D-4D3E-9F1C-14930AE739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7.2273425499231951</c:v>
                </c:pt>
                <c:pt idx="1">
                  <c:v>7.7400346620450611</c:v>
                </c:pt>
                <c:pt idx="2">
                  <c:v>6.7868852459016393</c:v>
                </c:pt>
                <c:pt idx="3">
                  <c:v>8.0730050933786082</c:v>
                </c:pt>
                <c:pt idx="4">
                  <c:v>9.0617529880478092</c:v>
                </c:pt>
                <c:pt idx="5">
                  <c:v>8.0533333333333328</c:v>
                </c:pt>
                <c:pt idx="6">
                  <c:v>7.5969251336898393</c:v>
                </c:pt>
                <c:pt idx="7">
                  <c:v>9.3883299798792752</c:v>
                </c:pt>
                <c:pt idx="8">
                  <c:v>8.5882352941176467</c:v>
                </c:pt>
                <c:pt idx="9">
                  <c:v>7.9839883551673942</c:v>
                </c:pt>
                <c:pt idx="10">
                  <c:v>7.755627009646302</c:v>
                </c:pt>
                <c:pt idx="11">
                  <c:v>8.0787671232876708</c:v>
                </c:pt>
                <c:pt idx="12">
                  <c:v>8.0932659208261626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7D-4D3E-9F1C-14930AE739B4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7D-4D3E-9F1C-14930AE739B4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6.1940594059405942</c:v>
                </c:pt>
                <c:pt idx="1">
                  <c:v>6.1375661375661377</c:v>
                </c:pt>
                <c:pt idx="2">
                  <c:v>6.5629053177691308</c:v>
                </c:pt>
                <c:pt idx="3">
                  <c:v>6.0729281767955801</c:v>
                </c:pt>
                <c:pt idx="4">
                  <c:v>6.373608903020668</c:v>
                </c:pt>
                <c:pt idx="5">
                  <c:v>7.4421641791044779</c:v>
                </c:pt>
                <c:pt idx="6">
                  <c:v>7.129666011787819</c:v>
                </c:pt>
                <c:pt idx="7">
                  <c:v>8.3278955954323006</c:v>
                </c:pt>
                <c:pt idx="8">
                  <c:v>8.568154402895054</c:v>
                </c:pt>
                <c:pt idx="9">
                  <c:v>7.2943820224719103</c:v>
                </c:pt>
                <c:pt idx="10">
                  <c:v>6.7575169738118328</c:v>
                </c:pt>
                <c:pt idx="11">
                  <c:v>7.4463705308775729</c:v>
                </c:pt>
                <c:pt idx="12">
                  <c:v>7.0487258471016521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7D-4D3E-9F1C-14930AE739B4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D-4D3E-9F1C-14930AE739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7.4954441913439638</c:v>
                </c:pt>
                <c:pt idx="1">
                  <c:v>7.31989247311828</c:v>
                </c:pt>
                <c:pt idx="2">
                  <c:v>6.0713450292397662</c:v>
                </c:pt>
                <c:pt idx="3">
                  <c:v>6.6473087818696888</c:v>
                </c:pt>
                <c:pt idx="4">
                  <c:v>6.8310911808669657</c:v>
                </c:pt>
                <c:pt idx="5">
                  <c:v>6.7452513966480447</c:v>
                </c:pt>
                <c:pt idx="6">
                  <c:v>8.7765363128491618</c:v>
                </c:pt>
                <c:pt idx="7">
                  <c:v>7.8383545770567791</c:v>
                </c:pt>
                <c:pt idx="8">
                  <c:v>7.7614607614607616</c:v>
                </c:pt>
                <c:pt idx="9">
                  <c:v>6.5623229461756374</c:v>
                </c:pt>
                <c:pt idx="10">
                  <c:v>6.2689922480620153</c:v>
                </c:pt>
                <c:pt idx="11">
                  <c:v>5.48</c:v>
                </c:pt>
                <c:pt idx="12">
                  <c:v>6.997908759972117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7D-4D3E-9F1C-14930AE739B4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7D-4D3E-9F1C-14930AE739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7D-4D3E-9F1C-14930AE739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6.8130841121495331</c:v>
                </c:pt>
                <c:pt idx="1">
                  <c:v>6.6363636363636367</c:v>
                </c:pt>
                <c:pt idx="2">
                  <c:v>7.0371428571428574</c:v>
                </c:pt>
                <c:pt idx="3">
                  <c:v>6.7803223070398646</c:v>
                </c:pt>
                <c:pt idx="4">
                  <c:v>6.5109090909090908</c:v>
                </c:pt>
                <c:pt idx="5">
                  <c:v>7.1186094069529648</c:v>
                </c:pt>
                <c:pt idx="6">
                  <c:v>7.2642276422764231</c:v>
                </c:pt>
                <c:pt idx="7">
                  <c:v>8.5658653846153854</c:v>
                </c:pt>
                <c:pt idx="8">
                  <c:v>7.8050389922015597</c:v>
                </c:pt>
                <c:pt idx="12">
                  <c:v>7.2968657159833628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7D-4D3E-9F1C-14930AE7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7D-4D3E-9F1C-14930AE739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7D-4D3E-9F1C-14930AE739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7D-4D3E-9F1C-14930AE739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7D-4D3E-9F1C-14930AE739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7D-4D3E-9F1C-14930AE739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7D-4D3E-9F1C-14930AE739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7D-4D3E-9F1C-14930AE739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7D-4D3E-9F1C-14930AE739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7D-4D3E-9F1C-14930AE739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7D-4D3E-9F1C-14930AE739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7D-4D3E-9F1C-14930AE739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7D-4D3E-9F1C-14930AE739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7D-4D3E-9F1C-14930AE739B4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-0.68236007919443065</c:v>
                </c:pt>
                <c:pt idx="1">
                  <c:v>-0.68352883675464327</c:v>
                </c:pt>
                <c:pt idx="2">
                  <c:v>0.96579782790309121</c:v>
                </c:pt>
                <c:pt idx="3">
                  <c:v>0.13301352517017584</c:v>
                </c:pt>
                <c:pt idx="4">
                  <c:v>-0.32018208995787489</c:v>
                </c:pt>
                <c:pt idx="5">
                  <c:v>0.37335801030492011</c:v>
                </c:pt>
                <c:pt idx="6">
                  <c:v>-1.5123086705727387</c:v>
                </c:pt>
                <c:pt idx="7">
                  <c:v>0.72751080755860631</c:v>
                </c:pt>
                <c:pt idx="8">
                  <c:v>4.3578230740798141E-2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-0.11336747396456559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7D-4D3E-9F1C-14930AE739B4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-0.414258437773662</c:v>
                </c:pt>
                <c:pt idx="1">
                  <c:v>-1.1036710256814244</c:v>
                </c:pt>
                <c:pt idx="2">
                  <c:v>0.25025761124121804</c:v>
                </c:pt>
                <c:pt idx="3">
                  <c:v>-1.2926827863387436</c:v>
                </c:pt>
                <c:pt idx="4">
                  <c:v>-2.5508438971387184</c:v>
                </c:pt>
                <c:pt idx="5">
                  <c:v>-0.93472392638036794</c:v>
                </c:pt>
                <c:pt idx="6">
                  <c:v>-0.3326974914134162</c:v>
                </c:pt>
                <c:pt idx="7">
                  <c:v>-0.82246459526388982</c:v>
                </c:pt>
                <c:pt idx="8">
                  <c:v>-0.78319630191608702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-0.83605337087331666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7D-4D3E-9F1C-14930AE7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41-446B-8E5A-6A9429F4D4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7.1590524534686972</c:v>
                </c:pt>
                <c:pt idx="1">
                  <c:v>8.1317204301075261</c:v>
                </c:pt>
                <c:pt idx="2">
                  <c:v>7.5935613682092553</c:v>
                </c:pt>
                <c:pt idx="3">
                  <c:v>7.0707070707070709</c:v>
                </c:pt>
                <c:pt idx="4">
                  <c:v>7.4046511627906977</c:v>
                </c:pt>
                <c:pt idx="5">
                  <c:v>8.3407707910750499</c:v>
                </c:pt>
                <c:pt idx="6">
                  <c:v>6.6224489795918364</c:v>
                </c:pt>
                <c:pt idx="7">
                  <c:v>8.7725903614457827</c:v>
                </c:pt>
                <c:pt idx="8">
                  <c:v>7.9200743494423795</c:v>
                </c:pt>
                <c:pt idx="9">
                  <c:v>7.9693877551020407</c:v>
                </c:pt>
                <c:pt idx="10">
                  <c:v>6.2799145299145298</c:v>
                </c:pt>
                <c:pt idx="11">
                  <c:v>6.922535211267606</c:v>
                </c:pt>
                <c:pt idx="12">
                  <c:v>7.4917586813890225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1-446B-8E5A-6A9429F4D458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41-446B-8E5A-6A9429F4D458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5.4547069271758435</c:v>
                </c:pt>
                <c:pt idx="1">
                  <c:v>5.1804635761589406</c:v>
                </c:pt>
                <c:pt idx="2">
                  <c:v>5.3488843813387428</c:v>
                </c:pt>
                <c:pt idx="3">
                  <c:v>5.7170172084130018</c:v>
                </c:pt>
                <c:pt idx="4">
                  <c:v>5.3867924528301883</c:v>
                </c:pt>
                <c:pt idx="5">
                  <c:v>5.4486215538847116</c:v>
                </c:pt>
                <c:pt idx="6">
                  <c:v>6.2380952380952381</c:v>
                </c:pt>
                <c:pt idx="7">
                  <c:v>7</c:v>
                </c:pt>
                <c:pt idx="8">
                  <c:v>6.4234800838574424</c:v>
                </c:pt>
                <c:pt idx="9">
                  <c:v>5.0327102803738315</c:v>
                </c:pt>
                <c:pt idx="10">
                  <c:v>6.1750972762645917</c:v>
                </c:pt>
                <c:pt idx="11">
                  <c:v>5.7333333333333334</c:v>
                </c:pt>
                <c:pt idx="12">
                  <c:v>5.7455722070844688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41-446B-8E5A-6A9429F4D458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41-446B-8E5A-6A9429F4D4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6.2166377816291165</c:v>
                </c:pt>
                <c:pt idx="1">
                  <c:v>5.8491379310344831</c:v>
                </c:pt>
                <c:pt idx="2">
                  <c:v>6.2137404580152671</c:v>
                </c:pt>
                <c:pt idx="3">
                  <c:v>6.225609756097561</c:v>
                </c:pt>
                <c:pt idx="4">
                  <c:v>6.3229461756373935</c:v>
                </c:pt>
                <c:pt idx="5">
                  <c:v>7.3047858942065496</c:v>
                </c:pt>
                <c:pt idx="6">
                  <c:v>6.6871088861076347</c:v>
                </c:pt>
                <c:pt idx="7">
                  <c:v>7.7</c:v>
                </c:pt>
                <c:pt idx="8">
                  <c:v>7.0376506024096388</c:v>
                </c:pt>
                <c:pt idx="9">
                  <c:v>5.7731811697574891</c:v>
                </c:pt>
                <c:pt idx="10">
                  <c:v>6.7342419080068145</c:v>
                </c:pt>
                <c:pt idx="11">
                  <c:v>5.8972267536704734</c:v>
                </c:pt>
                <c:pt idx="12">
                  <c:v>6.5394661308840414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41-446B-8E5A-6A9429F4D458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41-446B-8E5A-6A9429F4D4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41-446B-8E5A-6A9429F4D45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6.5090579710144931</c:v>
                </c:pt>
                <c:pt idx="1">
                  <c:v>6.1761102603369062</c:v>
                </c:pt>
                <c:pt idx="2">
                  <c:v>6.0576923076923075</c:v>
                </c:pt>
                <c:pt idx="3">
                  <c:v>7.2930693069306933</c:v>
                </c:pt>
                <c:pt idx="4">
                  <c:v>6.0445544554455441</c:v>
                </c:pt>
                <c:pt idx="5">
                  <c:v>6.8105413105413106</c:v>
                </c:pt>
                <c:pt idx="6">
                  <c:v>7.3509060955518946</c:v>
                </c:pt>
                <c:pt idx="7">
                  <c:v>7.4824120603015079</c:v>
                </c:pt>
                <c:pt idx="8">
                  <c:v>6.6914634146341463</c:v>
                </c:pt>
                <c:pt idx="12">
                  <c:v>6.7830655129789861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41-446B-8E5A-6A9429F4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41-446B-8E5A-6A9429F4D4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41-446B-8E5A-6A9429F4D4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41-446B-8E5A-6A9429F4D4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41-446B-8E5A-6A9429F4D4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41-446B-8E5A-6A9429F4D4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41-446B-8E5A-6A9429F4D4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41-446B-8E5A-6A9429F4D4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41-446B-8E5A-6A9429F4D4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41-446B-8E5A-6A9429F4D4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41-446B-8E5A-6A9429F4D4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41-446B-8E5A-6A9429F4D4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41-446B-8E5A-6A9429F4D4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41-446B-8E5A-6A9429F4D458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0.29242018938537662</c:v>
                </c:pt>
                <c:pt idx="1">
                  <c:v>0.32697232930242315</c:v>
                </c:pt>
                <c:pt idx="2">
                  <c:v>-0.1560481503229596</c:v>
                </c:pt>
                <c:pt idx="3">
                  <c:v>1.0674595508331324</c:v>
                </c:pt>
                <c:pt idx="4">
                  <c:v>-0.27839172019184932</c:v>
                </c:pt>
                <c:pt idx="5">
                  <c:v>-0.49424458366523893</c:v>
                </c:pt>
                <c:pt idx="6">
                  <c:v>0.66379720944425991</c:v>
                </c:pt>
                <c:pt idx="7">
                  <c:v>-0.21758793969849233</c:v>
                </c:pt>
                <c:pt idx="8">
                  <c:v>-0.34618718777549251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8.2453711123845252E-2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41-446B-8E5A-6A9429F4D458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-0.6499944824542041</c:v>
                </c:pt>
                <c:pt idx="1">
                  <c:v>-1.9556101697706199</c:v>
                </c:pt>
                <c:pt idx="2">
                  <c:v>-1.5358690605169478</c:v>
                </c:pt>
                <c:pt idx="3">
                  <c:v>0.22236223622362239</c:v>
                </c:pt>
                <c:pt idx="4">
                  <c:v>-1.3600967073451535</c:v>
                </c:pt>
                <c:pt idx="5">
                  <c:v>-1.5302294805337393</c:v>
                </c:pt>
                <c:pt idx="6">
                  <c:v>0.72845711596005813</c:v>
                </c:pt>
                <c:pt idx="7">
                  <c:v>-1.2901783011442749</c:v>
                </c:pt>
                <c:pt idx="8">
                  <c:v>-1.2286109348082332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-0.83410152308790853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41-446B-8E5A-6A9429F4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D2-4320-9847-5B5573DEBA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9.1760221760221761</c:v>
                </c:pt>
                <c:pt idx="1">
                  <c:v>9.6782690498588906</c:v>
                </c:pt>
                <c:pt idx="2">
                  <c:v>8.2767978290366351</c:v>
                </c:pt>
                <c:pt idx="3">
                  <c:v>11.862612612612613</c:v>
                </c:pt>
                <c:pt idx="4">
                  <c:v>9.7226277372262775</c:v>
                </c:pt>
                <c:pt idx="5">
                  <c:v>6.907692307692308</c:v>
                </c:pt>
                <c:pt idx="6">
                  <c:v>7.6974789915966388</c:v>
                </c:pt>
                <c:pt idx="7">
                  <c:v>9.0276679841897227</c:v>
                </c:pt>
                <c:pt idx="8">
                  <c:v>8.1308016877637126</c:v>
                </c:pt>
                <c:pt idx="9">
                  <c:v>7.4550195567144719</c:v>
                </c:pt>
                <c:pt idx="10">
                  <c:v>8.7460184409052815</c:v>
                </c:pt>
                <c:pt idx="11">
                  <c:v>8.2935420743639927</c:v>
                </c:pt>
                <c:pt idx="12">
                  <c:v>8.7808685446009385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2-4320-9847-5B5573DEBA0C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D2-4320-9847-5B5573DEBA0C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9.5601799775028127</c:v>
                </c:pt>
                <c:pt idx="1">
                  <c:v>9.1644144144144146</c:v>
                </c:pt>
                <c:pt idx="2">
                  <c:v>7.5493107104984096</c:v>
                </c:pt>
                <c:pt idx="3">
                  <c:v>8.5870020964360592</c:v>
                </c:pt>
                <c:pt idx="4">
                  <c:v>7.4805194805194803</c:v>
                </c:pt>
                <c:pt idx="5">
                  <c:v>6.5588235294117645</c:v>
                </c:pt>
                <c:pt idx="6">
                  <c:v>6.9949622166246854</c:v>
                </c:pt>
                <c:pt idx="7">
                  <c:v>8.3677685950413228</c:v>
                </c:pt>
                <c:pt idx="8">
                  <c:v>6.8025210084033612</c:v>
                </c:pt>
                <c:pt idx="9">
                  <c:v>7.2698048220436284</c:v>
                </c:pt>
                <c:pt idx="10">
                  <c:v>7.8936464088397793</c:v>
                </c:pt>
                <c:pt idx="11">
                  <c:v>10.09217046580773</c:v>
                </c:pt>
                <c:pt idx="12">
                  <c:v>8.3713230444532378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D2-4320-9847-5B5573DEBA0C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D2-4320-9847-5B5573DEBA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8.4134045077105579</c:v>
                </c:pt>
                <c:pt idx="1">
                  <c:v>9.496240601503759</c:v>
                </c:pt>
                <c:pt idx="2">
                  <c:v>10.062709030100335</c:v>
                </c:pt>
                <c:pt idx="3">
                  <c:v>8.5347490347490353</c:v>
                </c:pt>
                <c:pt idx="4">
                  <c:v>7.7313432835820892</c:v>
                </c:pt>
                <c:pt idx="5">
                  <c:v>7.1062500000000002</c:v>
                </c:pt>
                <c:pt idx="6">
                  <c:v>8.7642857142857142</c:v>
                </c:pt>
                <c:pt idx="7">
                  <c:v>7.4968152866242042</c:v>
                </c:pt>
                <c:pt idx="8">
                  <c:v>7.2480000000000002</c:v>
                </c:pt>
                <c:pt idx="9">
                  <c:v>6.4125560538116595</c:v>
                </c:pt>
                <c:pt idx="10">
                  <c:v>8.7702589807852966</c:v>
                </c:pt>
                <c:pt idx="11">
                  <c:v>9.4980237154150196</c:v>
                </c:pt>
                <c:pt idx="12">
                  <c:v>8.7910605349601134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D2-4320-9847-5B5573DEBA0C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D2-4320-9847-5B5573DEBA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D2-4320-9847-5B5573DEBA0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8.7924667651403254</c:v>
                </c:pt>
                <c:pt idx="1">
                  <c:v>10.563145353455123</c:v>
                </c:pt>
                <c:pt idx="2">
                  <c:v>10.274442538593481</c:v>
                </c:pt>
                <c:pt idx="3">
                  <c:v>9.3033333333333328</c:v>
                </c:pt>
                <c:pt idx="4">
                  <c:v>12.324324324324325</c:v>
                </c:pt>
                <c:pt idx="5">
                  <c:v>7.359375</c:v>
                </c:pt>
                <c:pt idx="6">
                  <c:v>7.4109589041095889</c:v>
                </c:pt>
                <c:pt idx="7">
                  <c:v>7.0512820512820511</c:v>
                </c:pt>
                <c:pt idx="8">
                  <c:v>9.0243902439024382</c:v>
                </c:pt>
                <c:pt idx="12">
                  <c:v>9.5713403335392222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D2-4320-9847-5B5573DEB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2-4320-9847-5B5573DEBA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2-4320-9847-5B5573DEBA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2-4320-9847-5B5573DEBA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2-4320-9847-5B5573DEBA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2-4320-9847-5B5573DEBA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2-4320-9847-5B5573DEBA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D2-4320-9847-5B5573DEBA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D2-4320-9847-5B5573DEBA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D2-4320-9847-5B5573DEBA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D2-4320-9847-5B5573DEBA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D2-4320-9847-5B5573DEBA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D2-4320-9847-5B5573DEBA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D2-4320-9847-5B5573DEBA0C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0.37906225742976751</c:v>
                </c:pt>
                <c:pt idx="1">
                  <c:v>1.0669047519513644</c:v>
                </c:pt>
                <c:pt idx="2">
                  <c:v>0.21173350849314687</c:v>
                </c:pt>
                <c:pt idx="3">
                  <c:v>0.76858429858429744</c:v>
                </c:pt>
                <c:pt idx="4">
                  <c:v>4.5929810407422353</c:v>
                </c:pt>
                <c:pt idx="5">
                  <c:v>0.25312499999999982</c:v>
                </c:pt>
                <c:pt idx="6">
                  <c:v>-1.3533268101761253</c:v>
                </c:pt>
                <c:pt idx="7">
                  <c:v>-0.44553323534215306</c:v>
                </c:pt>
                <c:pt idx="8">
                  <c:v>1.7763902439024379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0.62075584894836133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D2-4320-9847-5B5573DEBA0C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-0.38355541088185063</c:v>
                </c:pt>
                <c:pt idx="1">
                  <c:v>0.88487630359623282</c:v>
                </c:pt>
                <c:pt idx="2">
                  <c:v>1.9976447095568464</c:v>
                </c:pt>
                <c:pt idx="3">
                  <c:v>-2.5592792792792807</c:v>
                </c:pt>
                <c:pt idx="4">
                  <c:v>2.6016965870980471</c:v>
                </c:pt>
                <c:pt idx="5">
                  <c:v>0.45168269230769198</c:v>
                </c:pt>
                <c:pt idx="6">
                  <c:v>-0.28652008748704993</c:v>
                </c:pt>
                <c:pt idx="7">
                  <c:v>-1.9763859329076716</c:v>
                </c:pt>
                <c:pt idx="8">
                  <c:v>0.89358855613872556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0.50940461667392789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D2-4320-9847-5B5573DEB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F3-4C45-870C-2CC06B1604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9.2667893284268636</c:v>
                </c:pt>
                <c:pt idx="1">
                  <c:v>9.3773119605425403</c:v>
                </c:pt>
                <c:pt idx="2">
                  <c:v>7.6190949776230728</c:v>
                </c:pt>
                <c:pt idx="3">
                  <c:v>11.323485967503693</c:v>
                </c:pt>
                <c:pt idx="4">
                  <c:v>7.6984126984126986</c:v>
                </c:pt>
                <c:pt idx="5">
                  <c:v>7.9226190476190474</c:v>
                </c:pt>
                <c:pt idx="6">
                  <c:v>8.0138408304498263</c:v>
                </c:pt>
                <c:pt idx="7">
                  <c:v>8.384615384615385</c:v>
                </c:pt>
                <c:pt idx="8">
                  <c:v>8.4054054054054053</c:v>
                </c:pt>
                <c:pt idx="9">
                  <c:v>6.5905567300916141</c:v>
                </c:pt>
                <c:pt idx="10">
                  <c:v>8.4270318814548713</c:v>
                </c:pt>
                <c:pt idx="11">
                  <c:v>8.8075868372943322</c:v>
                </c:pt>
                <c:pt idx="12">
                  <c:v>8.5535998786131557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3-4C45-870C-2CC06B1604E6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F3-4C45-870C-2CC06B1604E6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8.8008705114254617</c:v>
                </c:pt>
                <c:pt idx="1">
                  <c:v>8.0541310541310533</c:v>
                </c:pt>
                <c:pt idx="2">
                  <c:v>8.6628930817610055</c:v>
                </c:pt>
                <c:pt idx="3">
                  <c:v>8.3247999999999998</c:v>
                </c:pt>
                <c:pt idx="4">
                  <c:v>10.846153846153847</c:v>
                </c:pt>
                <c:pt idx="5">
                  <c:v>6.3466666666666667</c:v>
                </c:pt>
                <c:pt idx="6">
                  <c:v>6.798657718120805</c:v>
                </c:pt>
                <c:pt idx="7">
                  <c:v>6.5476190476190474</c:v>
                </c:pt>
                <c:pt idx="8">
                  <c:v>5.1529411764705886</c:v>
                </c:pt>
                <c:pt idx="9">
                  <c:v>6.176154672395274</c:v>
                </c:pt>
                <c:pt idx="10">
                  <c:v>7.768624641833811</c:v>
                </c:pt>
                <c:pt idx="11">
                  <c:v>8.3785276073619634</c:v>
                </c:pt>
                <c:pt idx="12">
                  <c:v>7.8920910646137648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3-4C45-870C-2CC06B1604E6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F3-4C45-870C-2CC06B1604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8.1389693109438337</c:v>
                </c:pt>
                <c:pt idx="1">
                  <c:v>8.5094637223974772</c:v>
                </c:pt>
                <c:pt idx="2">
                  <c:v>8.5167827739075364</c:v>
                </c:pt>
                <c:pt idx="3">
                  <c:v>8.1567436208991495</c:v>
                </c:pt>
                <c:pt idx="4">
                  <c:v>8.5614035087719298</c:v>
                </c:pt>
                <c:pt idx="5">
                  <c:v>7.9863945578231297</c:v>
                </c:pt>
                <c:pt idx="6">
                  <c:v>9.247863247863247</c:v>
                </c:pt>
                <c:pt idx="7">
                  <c:v>6.8297872340425529</c:v>
                </c:pt>
                <c:pt idx="8">
                  <c:v>6.7029702970297027</c:v>
                </c:pt>
                <c:pt idx="9">
                  <c:v>6.3087885985748215</c:v>
                </c:pt>
                <c:pt idx="10">
                  <c:v>9.0835714285714282</c:v>
                </c:pt>
                <c:pt idx="11">
                  <c:v>8.0674671240708982</c:v>
                </c:pt>
                <c:pt idx="12">
                  <c:v>8.2016865776528469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F3-4C45-870C-2CC06B1604E6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F3-4C45-870C-2CC06B1604E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F3-4C45-870C-2CC06B1604E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8.8081096516276407</c:v>
                </c:pt>
                <c:pt idx="1">
                  <c:v>8.6939151813153046</c:v>
                </c:pt>
                <c:pt idx="2">
                  <c:v>7.8153126826417303</c:v>
                </c:pt>
                <c:pt idx="3">
                  <c:v>9.968036529680365</c:v>
                </c:pt>
                <c:pt idx="4">
                  <c:v>7.6216216216216219</c:v>
                </c:pt>
                <c:pt idx="5">
                  <c:v>6.5042016806722689</c:v>
                </c:pt>
                <c:pt idx="6">
                  <c:v>6.2028985507246377</c:v>
                </c:pt>
                <c:pt idx="7">
                  <c:v>6.564516129032258</c:v>
                </c:pt>
                <c:pt idx="8">
                  <c:v>9.7278106508875748</c:v>
                </c:pt>
                <c:pt idx="12">
                  <c:v>8.5439974354864567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F3-4C45-870C-2CC06B1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3-4C45-870C-2CC06B1604E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3-4C45-870C-2CC06B1604E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3-4C45-870C-2CC06B1604E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3-4C45-870C-2CC06B1604E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3-4C45-870C-2CC06B1604E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3-4C45-870C-2CC06B1604E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3-4C45-870C-2CC06B1604E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F3-4C45-870C-2CC06B1604E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F3-4C45-870C-2CC06B1604E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F3-4C45-870C-2CC06B1604E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F3-4C45-870C-2CC06B1604E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F3-4C45-870C-2CC06B1604E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F3-4C45-870C-2CC06B1604E6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0.66914034068380701</c:v>
                </c:pt>
                <c:pt idx="1">
                  <c:v>0.18445145891782744</c:v>
                </c:pt>
                <c:pt idx="2">
                  <c:v>-0.70147009126580606</c:v>
                </c:pt>
                <c:pt idx="3">
                  <c:v>1.8112929087812155</c:v>
                </c:pt>
                <c:pt idx="4">
                  <c:v>-0.93978188715030786</c:v>
                </c:pt>
                <c:pt idx="5">
                  <c:v>-1.4821928771508608</c:v>
                </c:pt>
                <c:pt idx="6">
                  <c:v>-3.0449646971386093</c:v>
                </c:pt>
                <c:pt idx="7">
                  <c:v>-0.26527110501029494</c:v>
                </c:pt>
                <c:pt idx="8">
                  <c:v>3.0248403538578721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0.24282490617322416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F3-4C45-870C-2CC06B1604E6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-0.45867967679922295</c:v>
                </c:pt>
                <c:pt idx="1">
                  <c:v>-0.68339677922723574</c:v>
                </c:pt>
                <c:pt idx="2">
                  <c:v>0.19621770501865754</c:v>
                </c:pt>
                <c:pt idx="3">
                  <c:v>-1.3554494378233279</c:v>
                </c:pt>
                <c:pt idx="4">
                  <c:v>-7.6791076791076662E-2</c:v>
                </c:pt>
                <c:pt idx="5">
                  <c:v>-1.4184173669467786</c:v>
                </c:pt>
                <c:pt idx="6">
                  <c:v>-1.8109422797251886</c:v>
                </c:pt>
                <c:pt idx="7">
                  <c:v>-1.820099255583127</c:v>
                </c:pt>
                <c:pt idx="8">
                  <c:v>1.3224052454821695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-0.35147010228406117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F3-4C45-870C-2CC06B1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7-48A1-8F02-E1E154BD8A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8.5183170302174336</c:v>
                </c:pt>
                <c:pt idx="1">
                  <c:v>8.2067644338750156</c:v>
                </c:pt>
                <c:pt idx="2">
                  <c:v>6.8938655708834755</c:v>
                </c:pt>
                <c:pt idx="3">
                  <c:v>6.6985993429016082</c:v>
                </c:pt>
                <c:pt idx="4">
                  <c:v>6.283599228343081</c:v>
                </c:pt>
                <c:pt idx="5">
                  <c:v>6.3301280243641083</c:v>
                </c:pt>
                <c:pt idx="6">
                  <c:v>6.6953218712514992</c:v>
                </c:pt>
                <c:pt idx="7">
                  <c:v>6.7390698530378312</c:v>
                </c:pt>
                <c:pt idx="8">
                  <c:v>6.8203205304532881</c:v>
                </c:pt>
                <c:pt idx="9">
                  <c:v>6.2663492110880563</c:v>
                </c:pt>
                <c:pt idx="10">
                  <c:v>6.9515244176634585</c:v>
                </c:pt>
                <c:pt idx="11">
                  <c:v>7.4343465290655484</c:v>
                </c:pt>
                <c:pt idx="12">
                  <c:v>6.9374830274806403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7-48A1-8F02-E1E154BD8A14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B7-48A1-8F02-E1E154BD8A14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7.2707658219083227</c:v>
                </c:pt>
                <c:pt idx="1">
                  <c:v>5.9475019322618365</c:v>
                </c:pt>
                <c:pt idx="2">
                  <c:v>6.4008498583569402</c:v>
                </c:pt>
                <c:pt idx="3">
                  <c:v>5.741822968081606</c:v>
                </c:pt>
                <c:pt idx="4">
                  <c:v>5.7990297602388283</c:v>
                </c:pt>
                <c:pt idx="5">
                  <c:v>5.7599316531396836</c:v>
                </c:pt>
                <c:pt idx="6">
                  <c:v>5.6479330349294781</c:v>
                </c:pt>
                <c:pt idx="7">
                  <c:v>6.327599318610452</c:v>
                </c:pt>
                <c:pt idx="8">
                  <c:v>6.0842648738198255</c:v>
                </c:pt>
                <c:pt idx="9">
                  <c:v>5.8589082295741068</c:v>
                </c:pt>
                <c:pt idx="10">
                  <c:v>6.5084693613162328</c:v>
                </c:pt>
                <c:pt idx="11">
                  <c:v>6.7109165302782321</c:v>
                </c:pt>
                <c:pt idx="12">
                  <c:v>6.1281889542046537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7-48A1-8F02-E1E154BD8A14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7-48A1-8F02-E1E154BD8A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7.6495140460657698</c:v>
                </c:pt>
                <c:pt idx="1">
                  <c:v>7.1207352712306973</c:v>
                </c:pt>
                <c:pt idx="2">
                  <c:v>6.5608761101911783</c:v>
                </c:pt>
                <c:pt idx="3">
                  <c:v>5.8235402468226196</c:v>
                </c:pt>
                <c:pt idx="4">
                  <c:v>5.8624737512478911</c:v>
                </c:pt>
                <c:pt idx="5">
                  <c:v>5.5192868356133662</c:v>
                </c:pt>
                <c:pt idx="6">
                  <c:v>6.1112336431001788</c:v>
                </c:pt>
                <c:pt idx="7">
                  <c:v>6.5705482072584172</c:v>
                </c:pt>
                <c:pt idx="8">
                  <c:v>6.1392882492936769</c:v>
                </c:pt>
                <c:pt idx="9">
                  <c:v>6.0482481494536486</c:v>
                </c:pt>
                <c:pt idx="10">
                  <c:v>6.9049731284535616</c:v>
                </c:pt>
                <c:pt idx="11">
                  <c:v>7.0489614480564127</c:v>
                </c:pt>
                <c:pt idx="12">
                  <c:v>6.4214324031645127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B7-48A1-8F02-E1E154BD8A14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7-48A1-8F02-E1E154BD8A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B7-48A1-8F02-E1E154BD8A1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7.4799863525689734</c:v>
                </c:pt>
                <c:pt idx="1">
                  <c:v>7.130149994765886</c:v>
                </c:pt>
                <c:pt idx="2">
                  <c:v>6.5438265292744955</c:v>
                </c:pt>
                <c:pt idx="3">
                  <c:v>6.1835149147193631</c:v>
                </c:pt>
                <c:pt idx="4">
                  <c:v>5.2644131577239994</c:v>
                </c:pt>
                <c:pt idx="5">
                  <c:v>5.5214346527886038</c:v>
                </c:pt>
                <c:pt idx="6">
                  <c:v>5.9086820362473347</c:v>
                </c:pt>
                <c:pt idx="7">
                  <c:v>6.1984073500011228</c:v>
                </c:pt>
                <c:pt idx="8">
                  <c:v>6.305475355743452</c:v>
                </c:pt>
                <c:pt idx="12">
                  <c:v>6.2332456238056873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B7-48A1-8F02-E1E154BD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7-48A1-8F02-E1E154BD8A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7-48A1-8F02-E1E154BD8A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7-48A1-8F02-E1E154BD8A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7-48A1-8F02-E1E154BD8A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B7-48A1-8F02-E1E154BD8A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B7-48A1-8F02-E1E154BD8A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7-48A1-8F02-E1E154BD8A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7-48A1-8F02-E1E154BD8A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7-48A1-8F02-E1E154BD8A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7-48A1-8F02-E1E154BD8A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B7-48A1-8F02-E1E154BD8A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B7-48A1-8F02-E1E154BD8A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B7-48A1-8F02-E1E154BD8A14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-0.16952769349679642</c:v>
                </c:pt>
                <c:pt idx="1">
                  <c:v>9.4147235351886849E-3</c:v>
                </c:pt>
                <c:pt idx="2">
                  <c:v>-1.7049580916682849E-2</c:v>
                </c:pt>
                <c:pt idx="3">
                  <c:v>0.35997466789674348</c:v>
                </c:pt>
                <c:pt idx="4">
                  <c:v>-0.59806059352389163</c:v>
                </c:pt>
                <c:pt idx="5">
                  <c:v>2.1478171752375985E-3</c:v>
                </c:pt>
                <c:pt idx="6">
                  <c:v>-0.20255160685284412</c:v>
                </c:pt>
                <c:pt idx="7">
                  <c:v>-0.3721408572572944</c:v>
                </c:pt>
                <c:pt idx="8">
                  <c:v>0.16618710644977508</c:v>
                </c:pt>
                <c:pt idx="9">
                  <c:v>-6.0482481494536486</c:v>
                </c:pt>
                <c:pt idx="10">
                  <c:v>-6.9049731284535616</c:v>
                </c:pt>
                <c:pt idx="11">
                  <c:v>-7.0489614480564127</c:v>
                </c:pt>
                <c:pt idx="12">
                  <c:v>-0.11344992329298265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B7-48A1-8F02-E1E154BD8A14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-1.0383306776484602</c:v>
                </c:pt>
                <c:pt idx="1">
                  <c:v>-1.0766144391091297</c:v>
                </c:pt>
                <c:pt idx="2">
                  <c:v>-0.35003904160898003</c:v>
                </c:pt>
                <c:pt idx="3">
                  <c:v>-0.51508442818224509</c:v>
                </c:pt>
                <c:pt idx="4">
                  <c:v>-1.0191860706190816</c:v>
                </c:pt>
                <c:pt idx="5">
                  <c:v>-0.80869337157550447</c:v>
                </c:pt>
                <c:pt idx="6">
                  <c:v>-0.78663983500416457</c:v>
                </c:pt>
                <c:pt idx="7">
                  <c:v>-0.54066250303670849</c:v>
                </c:pt>
                <c:pt idx="8">
                  <c:v>-0.51484517470983615</c:v>
                </c:pt>
                <c:pt idx="9">
                  <c:v>-6.2663492110880563</c:v>
                </c:pt>
                <c:pt idx="10">
                  <c:v>-6.9515244176634585</c:v>
                </c:pt>
                <c:pt idx="11">
                  <c:v>-7.4343465290655484</c:v>
                </c:pt>
                <c:pt idx="12">
                  <c:v>-0.72640209490619423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B7-48A1-8F02-E1E154BD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6-40D6-AA13-5E4C48873B6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8.133783992754104</c:v>
                </c:pt>
                <c:pt idx="1">
                  <c:v>7.7673200168405296</c:v>
                </c:pt>
                <c:pt idx="2">
                  <c:v>6.7402277394063841</c:v>
                </c:pt>
                <c:pt idx="3">
                  <c:v>6.5989966954652228</c:v>
                </c:pt>
                <c:pt idx="4">
                  <c:v>6.1684452855219778</c:v>
                </c:pt>
                <c:pt idx="5">
                  <c:v>6.3381482487102909</c:v>
                </c:pt>
                <c:pt idx="6">
                  <c:v>6.527745965642894</c:v>
                </c:pt>
                <c:pt idx="7">
                  <c:v>6.6000425156163125</c:v>
                </c:pt>
                <c:pt idx="8">
                  <c:v>6.6955531223509466</c:v>
                </c:pt>
                <c:pt idx="9">
                  <c:v>6.0229738585888004</c:v>
                </c:pt>
                <c:pt idx="10">
                  <c:v>6.6276748554381051</c:v>
                </c:pt>
                <c:pt idx="11">
                  <c:v>7.0996168582375478</c:v>
                </c:pt>
                <c:pt idx="12">
                  <c:v>6.7360246237900334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6-40D6-AA13-5E4C48873B65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16-40D6-AA13-5E4C48873B65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6.9119119825093449</c:v>
                </c:pt>
                <c:pt idx="1">
                  <c:v>5.5299104363235791</c:v>
                </c:pt>
                <c:pt idx="2">
                  <c:v>6.1933873720136523</c:v>
                </c:pt>
                <c:pt idx="3">
                  <c:v>5.6651906319189127</c:v>
                </c:pt>
                <c:pt idx="4">
                  <c:v>5.8009572649572654</c:v>
                </c:pt>
                <c:pt idx="5">
                  <c:v>5.7954434531362864</c:v>
                </c:pt>
                <c:pt idx="6">
                  <c:v>5.6538348920925268</c:v>
                </c:pt>
                <c:pt idx="7">
                  <c:v>6.3208030592734223</c:v>
                </c:pt>
                <c:pt idx="8">
                  <c:v>6.0728080637094601</c:v>
                </c:pt>
                <c:pt idx="9">
                  <c:v>5.8925504254648597</c:v>
                </c:pt>
                <c:pt idx="10">
                  <c:v>6.2818283121741549</c:v>
                </c:pt>
                <c:pt idx="11">
                  <c:v>6.3477289055639821</c:v>
                </c:pt>
                <c:pt idx="12">
                  <c:v>6.0107846207376481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16-40D6-AA13-5E4C48873B65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6-40D6-AA13-5E4C48873B6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7.2951352442470734</c:v>
                </c:pt>
                <c:pt idx="1">
                  <c:v>6.6877820526151606</c:v>
                </c:pt>
                <c:pt idx="2">
                  <c:v>6.3821791406468451</c:v>
                </c:pt>
                <c:pt idx="3">
                  <c:v>5.8500116090085905</c:v>
                </c:pt>
                <c:pt idx="4">
                  <c:v>5.9152615464228733</c:v>
                </c:pt>
                <c:pt idx="5">
                  <c:v>5.5275941664043646</c:v>
                </c:pt>
                <c:pt idx="6">
                  <c:v>5.9000261028452101</c:v>
                </c:pt>
                <c:pt idx="7">
                  <c:v>6.5134050880626226</c:v>
                </c:pt>
                <c:pt idx="8">
                  <c:v>6.2223256455338367</c:v>
                </c:pt>
                <c:pt idx="9">
                  <c:v>5.9883141112618725</c:v>
                </c:pt>
                <c:pt idx="10">
                  <c:v>6.5813258435058151</c:v>
                </c:pt>
                <c:pt idx="11">
                  <c:v>6.8286991646731243</c:v>
                </c:pt>
                <c:pt idx="12">
                  <c:v>6.292885291918461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16-40D6-AA13-5E4C48873B65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16-40D6-AA13-5E4C48873B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16-40D6-AA13-5E4C48873B6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7.1438314612938214</c:v>
                </c:pt>
                <c:pt idx="1">
                  <c:v>6.8093968971177432</c:v>
                </c:pt>
                <c:pt idx="2">
                  <c:v>6.3870607741853203</c:v>
                </c:pt>
                <c:pt idx="3">
                  <c:v>6.3142779576877581</c:v>
                </c:pt>
                <c:pt idx="4">
                  <c:v>5.4284928225793401</c:v>
                </c:pt>
                <c:pt idx="5">
                  <c:v>5.6843582161607626</c:v>
                </c:pt>
                <c:pt idx="6">
                  <c:v>5.9975975975975979</c:v>
                </c:pt>
                <c:pt idx="7">
                  <c:v>6.1746327130264449</c:v>
                </c:pt>
                <c:pt idx="8">
                  <c:v>6.434873568898773</c:v>
                </c:pt>
                <c:pt idx="12">
                  <c:v>6.2351720771296071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16-40D6-AA13-5E4C4887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16-40D6-AA13-5E4C48873B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16-40D6-AA13-5E4C48873B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16-40D6-AA13-5E4C48873B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16-40D6-AA13-5E4C48873B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16-40D6-AA13-5E4C48873B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16-40D6-AA13-5E4C48873B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16-40D6-AA13-5E4C48873B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16-40D6-AA13-5E4C48873B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16-40D6-AA13-5E4C48873B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16-40D6-AA13-5E4C48873B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16-40D6-AA13-5E4C48873B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16-40D6-AA13-5E4C48873B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16-40D6-AA13-5E4C48873B6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-0.15130378295325198</c:v>
                </c:pt>
                <c:pt idx="1">
                  <c:v>0.12161484450258264</c:v>
                </c:pt>
                <c:pt idx="2">
                  <c:v>4.8816335384751497E-3</c:v>
                </c:pt>
                <c:pt idx="3">
                  <c:v>0.46426634867916761</c:v>
                </c:pt>
                <c:pt idx="4">
                  <c:v>-0.4867687238435332</c:v>
                </c:pt>
                <c:pt idx="5">
                  <c:v>0.15676404975639802</c:v>
                </c:pt>
                <c:pt idx="6">
                  <c:v>9.75714947523878E-2</c:v>
                </c:pt>
                <c:pt idx="7">
                  <c:v>-0.33877237503617774</c:v>
                </c:pt>
                <c:pt idx="8">
                  <c:v>0.21254792336493633</c:v>
                </c:pt>
                <c:pt idx="9">
                  <c:v>-5.9883141112618725</c:v>
                </c:pt>
                <c:pt idx="10">
                  <c:v>-6.5813258435058151</c:v>
                </c:pt>
                <c:pt idx="11">
                  <c:v>-6.8286991646731243</c:v>
                </c:pt>
                <c:pt idx="12">
                  <c:v>-5.5966420276103435E-3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16-40D6-AA13-5E4C48873B65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-0.98995253146028261</c:v>
                </c:pt>
                <c:pt idx="1">
                  <c:v>-0.95792311972278643</c:v>
                </c:pt>
                <c:pt idx="2">
                  <c:v>-0.35316696522106383</c:v>
                </c:pt>
                <c:pt idx="3">
                  <c:v>-0.2847187377774647</c:v>
                </c:pt>
                <c:pt idx="4">
                  <c:v>-0.73995246294263772</c:v>
                </c:pt>
                <c:pt idx="5">
                  <c:v>-0.65379003254952828</c:v>
                </c:pt>
                <c:pt idx="6">
                  <c:v>-0.53014836804529608</c:v>
                </c:pt>
                <c:pt idx="7">
                  <c:v>-0.4254098025898676</c:v>
                </c:pt>
                <c:pt idx="8">
                  <c:v>-0.26067955345217353</c:v>
                </c:pt>
                <c:pt idx="9">
                  <c:v>-6.0229738585888004</c:v>
                </c:pt>
                <c:pt idx="10">
                  <c:v>-6.6276748554381051</c:v>
                </c:pt>
                <c:pt idx="11">
                  <c:v>-7.0996168582375478</c:v>
                </c:pt>
                <c:pt idx="12">
                  <c:v>-0.55789366637678395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16-40D6-AA13-5E4C4887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8-4DB6-A08E-56B70CB5FF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8.4101365305185869</c:v>
                </c:pt>
                <c:pt idx="1">
                  <c:v>7.9652919927754366</c:v>
                </c:pt>
                <c:pt idx="2">
                  <c:v>7.0266923632859548</c:v>
                </c:pt>
                <c:pt idx="3">
                  <c:v>6.7685224359772036</c:v>
                </c:pt>
                <c:pt idx="4">
                  <c:v>6.4127248664281167</c:v>
                </c:pt>
                <c:pt idx="5">
                  <c:v>6.5926338271380533</c:v>
                </c:pt>
                <c:pt idx="6">
                  <c:v>6.8911155644622575</c:v>
                </c:pt>
                <c:pt idx="7">
                  <c:v>7.023291222583433</c:v>
                </c:pt>
                <c:pt idx="8">
                  <c:v>6.9763059535463201</c:v>
                </c:pt>
                <c:pt idx="9">
                  <c:v>6.2493775654397412</c:v>
                </c:pt>
                <c:pt idx="10">
                  <c:v>6.9830768867144108</c:v>
                </c:pt>
                <c:pt idx="11">
                  <c:v>7.305640071412407</c:v>
                </c:pt>
                <c:pt idx="12">
                  <c:v>7.0082480891128816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8-4DB6-A08E-56B70CB5FFFF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8-4DB6-A08E-56B70CB5FFFF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7.3537526837513134</c:v>
                </c:pt>
                <c:pt idx="1">
                  <c:v>5.9991786188159475</c:v>
                </c:pt>
                <c:pt idx="2">
                  <c:v>6.6894059676977831</c:v>
                </c:pt>
                <c:pt idx="3">
                  <c:v>6.0060613557644729</c:v>
                </c:pt>
                <c:pt idx="4">
                  <c:v>6.1274882823269916</c:v>
                </c:pt>
                <c:pt idx="5">
                  <c:v>6.0414866831443028</c:v>
                </c:pt>
                <c:pt idx="6">
                  <c:v>5.830469000963701</c:v>
                </c:pt>
                <c:pt idx="7">
                  <c:v>6.6544105936156175</c:v>
                </c:pt>
                <c:pt idx="8">
                  <c:v>6.2479502657897106</c:v>
                </c:pt>
                <c:pt idx="9">
                  <c:v>6.0814325500034521</c:v>
                </c:pt>
                <c:pt idx="10">
                  <c:v>6.5263070024804426</c:v>
                </c:pt>
                <c:pt idx="11">
                  <c:v>6.4088591608587864</c:v>
                </c:pt>
                <c:pt idx="12">
                  <c:v>6.2852371395462105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88-4DB6-A08E-56B70CB5FFFF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88-4DB6-A08E-56B70CB5FF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7.4522752628955304</c:v>
                </c:pt>
                <c:pt idx="1">
                  <c:v>6.8233836393824499</c:v>
                </c:pt>
                <c:pt idx="2">
                  <c:v>6.649440715883669</c:v>
                </c:pt>
                <c:pt idx="3">
                  <c:v>6.0809907379465633</c:v>
                </c:pt>
                <c:pt idx="4">
                  <c:v>6.1505074160811866</c:v>
                </c:pt>
                <c:pt idx="5">
                  <c:v>5.7960487723120755</c:v>
                </c:pt>
                <c:pt idx="6">
                  <c:v>6.2268733148410371</c:v>
                </c:pt>
                <c:pt idx="7">
                  <c:v>6.8111707717883556</c:v>
                </c:pt>
                <c:pt idx="8">
                  <c:v>6.4222709551656916</c:v>
                </c:pt>
                <c:pt idx="9">
                  <c:v>6.1433065569229548</c:v>
                </c:pt>
                <c:pt idx="10">
                  <c:v>6.6964430937807649</c:v>
                </c:pt>
                <c:pt idx="11">
                  <c:v>6.9909702299769556</c:v>
                </c:pt>
                <c:pt idx="12">
                  <c:v>6.5094102291985605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8-4DB6-A08E-56B70CB5FFFF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88-4DB6-A08E-56B70CB5FF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88-4DB6-A08E-56B70CB5FF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7.2061604213434638</c:v>
                </c:pt>
                <c:pt idx="1">
                  <c:v>6.9122049926699844</c:v>
                </c:pt>
                <c:pt idx="2">
                  <c:v>6.5643052542213001</c:v>
                </c:pt>
                <c:pt idx="3">
                  <c:v>6.674921068752651</c:v>
                </c:pt>
                <c:pt idx="4">
                  <c:v>5.7345799120519905</c:v>
                </c:pt>
                <c:pt idx="5">
                  <c:v>6.0057444356407119</c:v>
                </c:pt>
                <c:pt idx="6">
                  <c:v>6.2800901752117628</c:v>
                </c:pt>
                <c:pt idx="7">
                  <c:v>6.3516104231756989</c:v>
                </c:pt>
                <c:pt idx="8">
                  <c:v>6.665046939687846</c:v>
                </c:pt>
                <c:pt idx="12">
                  <c:v>6.4635765816173487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88-4DB6-A08E-56B70CB5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88-4DB6-A08E-56B70CB5FF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88-4DB6-A08E-56B70CB5FF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88-4DB6-A08E-56B70CB5FF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88-4DB6-A08E-56B70CB5FF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88-4DB6-A08E-56B70CB5FF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88-4DB6-A08E-56B70CB5FF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88-4DB6-A08E-56B70CB5FF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88-4DB6-A08E-56B70CB5FF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88-4DB6-A08E-56B70CB5FF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88-4DB6-A08E-56B70CB5FF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88-4DB6-A08E-56B70CB5FF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88-4DB6-A08E-56B70CB5FF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88-4DB6-A08E-56B70CB5FFFF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-0.24611484155206664</c:v>
                </c:pt>
                <c:pt idx="1">
                  <c:v>8.8821353287534599E-2</c:v>
                </c:pt>
                <c:pt idx="2">
                  <c:v>-8.5135461662368961E-2</c:v>
                </c:pt>
                <c:pt idx="3">
                  <c:v>0.5939303308060877</c:v>
                </c:pt>
                <c:pt idx="4">
                  <c:v>-0.41592750402919609</c:v>
                </c:pt>
                <c:pt idx="5">
                  <c:v>0.20969566332863643</c:v>
                </c:pt>
                <c:pt idx="6">
                  <c:v>5.3216860370725705E-2</c:v>
                </c:pt>
                <c:pt idx="7">
                  <c:v>-0.45956034861265671</c:v>
                </c:pt>
                <c:pt idx="8">
                  <c:v>0.24277598452215443</c:v>
                </c:pt>
                <c:pt idx="9">
                  <c:v>-6.1433065569229548</c:v>
                </c:pt>
                <c:pt idx="10">
                  <c:v>-6.6964430937807649</c:v>
                </c:pt>
                <c:pt idx="11">
                  <c:v>-6.9909702299769556</c:v>
                </c:pt>
                <c:pt idx="12">
                  <c:v>-1.9672310472846455E-2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88-4DB6-A08E-56B70CB5FFFF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-1.2039761091751231</c:v>
                </c:pt>
                <c:pt idx="1">
                  <c:v>-1.0530870001054522</c:v>
                </c:pt>
                <c:pt idx="2">
                  <c:v>-0.46238710906465474</c:v>
                </c:pt>
                <c:pt idx="3">
                  <c:v>-9.360136722455259E-2</c:v>
                </c:pt>
                <c:pt idx="4">
                  <c:v>-0.67814495437612621</c:v>
                </c:pt>
                <c:pt idx="5">
                  <c:v>-0.58688939149734143</c:v>
                </c:pt>
                <c:pt idx="6">
                  <c:v>-0.61102538925049465</c:v>
                </c:pt>
                <c:pt idx="7">
                  <c:v>-0.67168079940773406</c:v>
                </c:pt>
                <c:pt idx="8">
                  <c:v>-0.3112590138584741</c:v>
                </c:pt>
                <c:pt idx="9">
                  <c:v>-6.2493775654397412</c:v>
                </c:pt>
                <c:pt idx="10">
                  <c:v>-6.9830768867144108</c:v>
                </c:pt>
                <c:pt idx="11">
                  <c:v>-7.305640071412407</c:v>
                </c:pt>
                <c:pt idx="12">
                  <c:v>-0.6062679768614494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88-4DB6-A08E-56B70CB5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B4-4116-8943-9B73A208A4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7.2076324137268095</c:v>
                </c:pt>
                <c:pt idx="1">
                  <c:v>7.0775120620935601</c:v>
                </c:pt>
                <c:pt idx="2">
                  <c:v>5.7542288557213928</c:v>
                </c:pt>
                <c:pt idx="3">
                  <c:v>5.9214164925892767</c:v>
                </c:pt>
                <c:pt idx="4">
                  <c:v>5.2151123864179816</c:v>
                </c:pt>
                <c:pt idx="5">
                  <c:v>5.3410486958069976</c:v>
                </c:pt>
                <c:pt idx="6">
                  <c:v>5.0252160741334757</c:v>
                </c:pt>
                <c:pt idx="7">
                  <c:v>4.961201402166985</c:v>
                </c:pt>
                <c:pt idx="8">
                  <c:v>5.614765330592669</c:v>
                </c:pt>
                <c:pt idx="9">
                  <c:v>5.0476374528939996</c:v>
                </c:pt>
                <c:pt idx="10">
                  <c:v>5.3738847661135658</c:v>
                </c:pt>
                <c:pt idx="11">
                  <c:v>6.2653497607168314</c:v>
                </c:pt>
                <c:pt idx="12">
                  <c:v>5.6972866800657771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4-4116-8943-9B73A208A41F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B4-4116-8943-9B73A208A41F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5.4162672027215093</c:v>
                </c:pt>
                <c:pt idx="1">
                  <c:v>4.0597783056215357</c:v>
                </c:pt>
                <c:pt idx="2">
                  <c:v>4.442705314009662</c:v>
                </c:pt>
                <c:pt idx="3">
                  <c:v>4.1014640789921692</c:v>
                </c:pt>
                <c:pt idx="4">
                  <c:v>4.2436554898093357</c:v>
                </c:pt>
                <c:pt idx="5">
                  <c:v>4.4525970751386792</c:v>
                </c:pt>
                <c:pt idx="6">
                  <c:v>4.5875651436189555</c:v>
                </c:pt>
                <c:pt idx="7">
                  <c:v>4.5646185171876867</c:v>
                </c:pt>
                <c:pt idx="8">
                  <c:v>5.0483530961791834</c:v>
                </c:pt>
                <c:pt idx="9">
                  <c:v>4.7716158994672861</c:v>
                </c:pt>
                <c:pt idx="10">
                  <c:v>5.0506846024501559</c:v>
                </c:pt>
                <c:pt idx="11">
                  <c:v>5.992108843537415</c:v>
                </c:pt>
                <c:pt idx="12">
                  <c:v>4.682944665637442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B4-4116-8943-9B73A208A41F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B4-4116-8943-9B73A208A4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6.402131390799946</c:v>
                </c:pt>
                <c:pt idx="1">
                  <c:v>5.980082772891878</c:v>
                </c:pt>
                <c:pt idx="2">
                  <c:v>5.0466182224706539</c:v>
                </c:pt>
                <c:pt idx="3">
                  <c:v>4.6936664729808255</c:v>
                </c:pt>
                <c:pt idx="4">
                  <c:v>4.7778057372924003</c:v>
                </c:pt>
                <c:pt idx="5">
                  <c:v>4.1722022424370637</c:v>
                </c:pt>
                <c:pt idx="6">
                  <c:v>4.170584009032126</c:v>
                </c:pt>
                <c:pt idx="7">
                  <c:v>4.779459218871704</c:v>
                </c:pt>
                <c:pt idx="8">
                  <c:v>5.0990189368012775</c:v>
                </c:pt>
                <c:pt idx="9">
                  <c:v>5.0577334283677837</c:v>
                </c:pt>
                <c:pt idx="10">
                  <c:v>5.9711887477313974</c:v>
                </c:pt>
                <c:pt idx="11">
                  <c:v>6.0141643059490084</c:v>
                </c:pt>
                <c:pt idx="12">
                  <c:v>5.1413953668476946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B4-4116-8943-9B73A208A41F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B4-4116-8943-9B73A208A4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EB4-4116-8943-9B73A208A41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6.7859710001239311</c:v>
                </c:pt>
                <c:pt idx="1">
                  <c:v>6.2041089229273041</c:v>
                </c:pt>
                <c:pt idx="2">
                  <c:v>5.4204136228006998</c:v>
                </c:pt>
                <c:pt idx="3">
                  <c:v>4.637230196121398</c:v>
                </c:pt>
                <c:pt idx="4">
                  <c:v>3.9154563816485526</c:v>
                </c:pt>
                <c:pt idx="5">
                  <c:v>4.0244605654761907</c:v>
                </c:pt>
                <c:pt idx="6">
                  <c:v>4.4851792687255942</c:v>
                </c:pt>
                <c:pt idx="7">
                  <c:v>5.1279868433781566</c:v>
                </c:pt>
                <c:pt idx="8">
                  <c:v>5.1554667242869492</c:v>
                </c:pt>
                <c:pt idx="12">
                  <c:v>5.0032931349037879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B4-4116-8943-9B73A208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B4-4116-8943-9B73A208A4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B4-4116-8943-9B73A208A4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B4-4116-8943-9B73A208A4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B4-4116-8943-9B73A208A4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B4-4116-8943-9B73A208A4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B4-4116-8943-9B73A208A4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B4-4116-8943-9B73A208A4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B4-4116-8943-9B73A208A4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B4-4116-8943-9B73A208A4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B4-4116-8943-9B73A208A4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B4-4116-8943-9B73A208A4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B4-4116-8943-9B73A208A4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B4-4116-8943-9B73A208A41F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0.38383960932398509</c:v>
                </c:pt>
                <c:pt idx="1">
                  <c:v>0.22402615003542614</c:v>
                </c:pt>
                <c:pt idx="2">
                  <c:v>0.37379540033004588</c:v>
                </c:pt>
                <c:pt idx="3">
                  <c:v>-5.6436276859427537E-2</c:v>
                </c:pt>
                <c:pt idx="4">
                  <c:v>-0.86234935564384774</c:v>
                </c:pt>
                <c:pt idx="5">
                  <c:v>-0.14774167696087304</c:v>
                </c:pt>
                <c:pt idx="6">
                  <c:v>0.31459525969346824</c:v>
                </c:pt>
                <c:pt idx="7">
                  <c:v>0.34852762450645258</c:v>
                </c:pt>
                <c:pt idx="8">
                  <c:v>5.6447787485671697E-2</c:v>
                </c:pt>
                <c:pt idx="9">
                  <c:v>-5.0577334283677837</c:v>
                </c:pt>
                <c:pt idx="10">
                  <c:v>-5.9711887477313974</c:v>
                </c:pt>
                <c:pt idx="11">
                  <c:v>-6.0141643059490084</c:v>
                </c:pt>
                <c:pt idx="12">
                  <c:v>4.2394600242156244E-2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B4-4116-8943-9B73A208A41F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-0.42166141360287845</c:v>
                </c:pt>
                <c:pt idx="1">
                  <c:v>-0.873403139166256</c:v>
                </c:pt>
                <c:pt idx="2">
                  <c:v>-0.33381523292069293</c:v>
                </c:pt>
                <c:pt idx="3">
                  <c:v>-1.2841862964678787</c:v>
                </c:pt>
                <c:pt idx="4">
                  <c:v>-1.299656004769429</c:v>
                </c:pt>
                <c:pt idx="5">
                  <c:v>-1.3165881303308069</c:v>
                </c:pt>
                <c:pt idx="6">
                  <c:v>-0.54003680540788146</c:v>
                </c:pt>
                <c:pt idx="7">
                  <c:v>0.16678544121117156</c:v>
                </c:pt>
                <c:pt idx="8">
                  <c:v>-0.45929860630571984</c:v>
                </c:pt>
                <c:pt idx="9">
                  <c:v>-5.0476374528939996</c:v>
                </c:pt>
                <c:pt idx="10">
                  <c:v>-5.3738847661135658</c:v>
                </c:pt>
                <c:pt idx="11">
                  <c:v>-6.2653497607168314</c:v>
                </c:pt>
                <c:pt idx="12">
                  <c:v>-0.74463254233864795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B4-4116-8943-9B73A208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2B-42FD-B9B1-38AB0A3B1C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9.9587884806355511</c:v>
                </c:pt>
                <c:pt idx="1">
                  <c:v>10.043503763808779</c:v>
                </c:pt>
                <c:pt idx="2">
                  <c:v>7.4587508579272477</c:v>
                </c:pt>
                <c:pt idx="3">
                  <c:v>7.0725764257418344</c:v>
                </c:pt>
                <c:pt idx="4">
                  <c:v>6.7034929216760331</c:v>
                </c:pt>
                <c:pt idx="5">
                  <c:v>6.3018687416289305</c:v>
                </c:pt>
                <c:pt idx="6">
                  <c:v>7.3435129874488219</c:v>
                </c:pt>
                <c:pt idx="7">
                  <c:v>7.3089142091152812</c:v>
                </c:pt>
                <c:pt idx="8">
                  <c:v>7.3878223150453852</c:v>
                </c:pt>
                <c:pt idx="9">
                  <c:v>7.3749896342980348</c:v>
                </c:pt>
                <c:pt idx="10">
                  <c:v>8.3683532065742838</c:v>
                </c:pt>
                <c:pt idx="11">
                  <c:v>8.7703018108651918</c:v>
                </c:pt>
                <c:pt idx="12">
                  <c:v>7.7381410135585131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B-42FD-B9B1-38AB0A3B1CCE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2B-42FD-B9B1-38AB0A3B1CCE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8.5843552342842386</c:v>
                </c:pt>
                <c:pt idx="1">
                  <c:v>7.9516147569244913</c:v>
                </c:pt>
                <c:pt idx="2">
                  <c:v>7.3445565689889385</c:v>
                </c:pt>
                <c:pt idx="3">
                  <c:v>6.0684907784223743</c:v>
                </c:pt>
                <c:pt idx="4">
                  <c:v>5.7903292181069963</c:v>
                </c:pt>
                <c:pt idx="5">
                  <c:v>5.6081441922563418</c:v>
                </c:pt>
                <c:pt idx="6">
                  <c:v>5.626368785399622</c:v>
                </c:pt>
                <c:pt idx="7">
                  <c:v>6.354030339083879</c:v>
                </c:pt>
                <c:pt idx="8">
                  <c:v>6.1427309315794636</c:v>
                </c:pt>
                <c:pt idx="9">
                  <c:v>5.7314780273073191</c:v>
                </c:pt>
                <c:pt idx="10">
                  <c:v>7.4990433118803272</c:v>
                </c:pt>
                <c:pt idx="11">
                  <c:v>8.3665393013100431</c:v>
                </c:pt>
                <c:pt idx="12">
                  <c:v>6.6265017537382311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B-42FD-B9B1-38AB0A3B1CCE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2B-42FD-B9B1-38AB0A3B1C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9.3138983693591211</c:v>
                </c:pt>
                <c:pt idx="1">
                  <c:v>9.257286535303777</c:v>
                </c:pt>
                <c:pt idx="2">
                  <c:v>7.3106765741102855</c:v>
                </c:pt>
                <c:pt idx="3">
                  <c:v>5.7219251336898393</c:v>
                </c:pt>
                <c:pt idx="4">
                  <c:v>5.6535836177474401</c:v>
                </c:pt>
                <c:pt idx="5">
                  <c:v>5.485732448085888</c:v>
                </c:pt>
                <c:pt idx="6">
                  <c:v>7.1024423857285051</c:v>
                </c:pt>
                <c:pt idx="7">
                  <c:v>6.8658968307484827</c:v>
                </c:pt>
                <c:pt idx="8">
                  <c:v>5.7911396979113974</c:v>
                </c:pt>
                <c:pt idx="9">
                  <c:v>6.3435854575846218</c:v>
                </c:pt>
                <c:pt idx="10">
                  <c:v>8.6148577951108152</c:v>
                </c:pt>
                <c:pt idx="11">
                  <c:v>8.0222684342777928</c:v>
                </c:pt>
                <c:pt idx="12">
                  <c:v>6.9992286501377414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2B-42FD-B9B1-38AB0A3B1CCE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2B-42FD-B9B1-38AB0A3B1C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2B-42FD-B9B1-38AB0A3B1CC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9.293335977786592</c:v>
                </c:pt>
                <c:pt idx="1">
                  <c:v>8.9097140618879749</c:v>
                </c:pt>
                <c:pt idx="2">
                  <c:v>7.2692931975800503</c:v>
                </c:pt>
                <c:pt idx="3">
                  <c:v>5.7332398504273501</c:v>
                </c:pt>
                <c:pt idx="4">
                  <c:v>4.600628519051984</c:v>
                </c:pt>
                <c:pt idx="5">
                  <c:v>4.8902332105909174</c:v>
                </c:pt>
                <c:pt idx="6">
                  <c:v>5.563702379016962</c:v>
                </c:pt>
                <c:pt idx="7">
                  <c:v>6.2951491687542704</c:v>
                </c:pt>
                <c:pt idx="8">
                  <c:v>5.840097162154156</c:v>
                </c:pt>
                <c:pt idx="12">
                  <c:v>6.2252414153088997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2B-42FD-B9B1-38AB0A3B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2B-42FD-B9B1-38AB0A3B1C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2B-42FD-B9B1-38AB0A3B1C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2B-42FD-B9B1-38AB0A3B1C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2B-42FD-B9B1-38AB0A3B1C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2B-42FD-B9B1-38AB0A3B1C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2B-42FD-B9B1-38AB0A3B1C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2B-42FD-B9B1-38AB0A3B1C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2B-42FD-B9B1-38AB0A3B1C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2B-42FD-B9B1-38AB0A3B1C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2B-42FD-B9B1-38AB0A3B1C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2B-42FD-B9B1-38AB0A3B1C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2B-42FD-B9B1-38AB0A3B1C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2B-42FD-B9B1-38AB0A3B1CCE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-2.0562391572529037E-2</c:v>
                </c:pt>
                <c:pt idx="1">
                  <c:v>-0.34757247341580211</c:v>
                </c:pt>
                <c:pt idx="2">
                  <c:v>-4.1383376530235161E-2</c:v>
                </c:pt>
                <c:pt idx="3">
                  <c:v>1.1314716737510722E-2</c:v>
                </c:pt>
                <c:pt idx="4">
                  <c:v>-1.0529550986954561</c:v>
                </c:pt>
                <c:pt idx="5">
                  <c:v>-0.59549923749497058</c:v>
                </c:pt>
                <c:pt idx="6">
                  <c:v>-1.5387400067115431</c:v>
                </c:pt>
                <c:pt idx="7">
                  <c:v>-0.57074766199421223</c:v>
                </c:pt>
                <c:pt idx="8">
                  <c:v>4.8957464242758597E-2</c:v>
                </c:pt>
                <c:pt idx="9">
                  <c:v>-6.3435854575846218</c:v>
                </c:pt>
                <c:pt idx="10">
                  <c:v>-8.6148577951108152</c:v>
                </c:pt>
                <c:pt idx="11">
                  <c:v>-8.0222684342777928</c:v>
                </c:pt>
                <c:pt idx="12">
                  <c:v>-0.58558057765752469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2B-42FD-B9B1-38AB0A3B1CCE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-0.66545250284895907</c:v>
                </c:pt>
                <c:pt idx="1">
                  <c:v>-1.1337897019208043</c:v>
                </c:pt>
                <c:pt idx="2">
                  <c:v>-0.18945766034719735</c:v>
                </c:pt>
                <c:pt idx="3">
                  <c:v>-1.3393365753144844</c:v>
                </c:pt>
                <c:pt idx="4">
                  <c:v>-2.1028644026240491</c:v>
                </c:pt>
                <c:pt idx="5">
                  <c:v>-1.4116355310380131</c:v>
                </c:pt>
                <c:pt idx="6">
                  <c:v>-1.7798106084318599</c:v>
                </c:pt>
                <c:pt idx="7">
                  <c:v>-1.0137650403610108</c:v>
                </c:pt>
                <c:pt idx="8">
                  <c:v>-1.5477251528912292</c:v>
                </c:pt>
                <c:pt idx="9">
                  <c:v>-7.3749896342980348</c:v>
                </c:pt>
                <c:pt idx="10">
                  <c:v>-8.3683532065742838</c:v>
                </c:pt>
                <c:pt idx="11">
                  <c:v>-8.7703018108651918</c:v>
                </c:pt>
                <c:pt idx="12">
                  <c:v>-1.3798491249884846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2B-42FD-B9B1-38AB0A3B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E4-44FD-9F05-E73BD5C5D9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0.73620000000000008</c:v>
                </c:pt>
                <c:pt idx="1">
                  <c:v>0.72540000000000004</c:v>
                </c:pt>
                <c:pt idx="2">
                  <c:v>0.70829999999999993</c:v>
                </c:pt>
                <c:pt idx="3">
                  <c:v>0.6603</c:v>
                </c:pt>
                <c:pt idx="4">
                  <c:v>0.65040000000000009</c:v>
                </c:pt>
                <c:pt idx="5">
                  <c:v>0.70819999999999994</c:v>
                </c:pt>
                <c:pt idx="6">
                  <c:v>0.72829999999999995</c:v>
                </c:pt>
                <c:pt idx="7">
                  <c:v>0.76890000000000003</c:v>
                </c:pt>
                <c:pt idx="8">
                  <c:v>0.73010000000000008</c:v>
                </c:pt>
                <c:pt idx="9">
                  <c:v>0.62960000000000005</c:v>
                </c:pt>
                <c:pt idx="10">
                  <c:v>0.72180000000000011</c:v>
                </c:pt>
                <c:pt idx="11">
                  <c:v>0.69400000000000006</c:v>
                </c:pt>
                <c:pt idx="12">
                  <c:v>0.70518161483742259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E4-44FD-9F05-E73BD5C5D9D7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E4-44FD-9F05-E73BD5C5D9D7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0.46729999999999999</c:v>
                </c:pt>
                <c:pt idx="1">
                  <c:v>0.58499999999999996</c:v>
                </c:pt>
                <c:pt idx="2">
                  <c:v>0.64450000000000007</c:v>
                </c:pt>
                <c:pt idx="3">
                  <c:v>0.61619999999999997</c:v>
                </c:pt>
                <c:pt idx="4">
                  <c:v>0.56340000000000001</c:v>
                </c:pt>
                <c:pt idx="5">
                  <c:v>0.66049999999999998</c:v>
                </c:pt>
                <c:pt idx="6">
                  <c:v>0.7229000000000001</c:v>
                </c:pt>
                <c:pt idx="7">
                  <c:v>0.72010000000000007</c:v>
                </c:pt>
                <c:pt idx="8">
                  <c:v>0.69769999999999999</c:v>
                </c:pt>
                <c:pt idx="9">
                  <c:v>0.67110000000000003</c:v>
                </c:pt>
                <c:pt idx="10">
                  <c:v>0.74129999999999996</c:v>
                </c:pt>
                <c:pt idx="11">
                  <c:v>0.69389999999999996</c:v>
                </c:pt>
                <c:pt idx="12">
                  <c:v>0.6493275173640638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E4-44FD-9F05-E73BD5C5D9D7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E4-44FD-9F05-E73BD5C5D9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0.77790000000000004</c:v>
                </c:pt>
                <c:pt idx="1">
                  <c:v>0.76489999999999991</c:v>
                </c:pt>
                <c:pt idx="2">
                  <c:v>0.73129999999999995</c:v>
                </c:pt>
                <c:pt idx="3">
                  <c:v>0.65780000000000005</c:v>
                </c:pt>
                <c:pt idx="4">
                  <c:v>0.59040000000000004</c:v>
                </c:pt>
                <c:pt idx="5">
                  <c:v>0.70200000000000007</c:v>
                </c:pt>
                <c:pt idx="6">
                  <c:v>0.75970000000000004</c:v>
                </c:pt>
                <c:pt idx="7">
                  <c:v>0.79819999999999991</c:v>
                </c:pt>
                <c:pt idx="8">
                  <c:v>0.75659999999999994</c:v>
                </c:pt>
                <c:pt idx="9">
                  <c:v>0.71200000000000008</c:v>
                </c:pt>
                <c:pt idx="10">
                  <c:v>0.7823</c:v>
                </c:pt>
                <c:pt idx="11">
                  <c:v>0.73170000000000002</c:v>
                </c:pt>
                <c:pt idx="12">
                  <c:v>0.73071425433679682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4-44FD-9F05-E73BD5C5D9D7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E4-44FD-9F05-E73BD5C5D9D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1E4-44FD-9F05-E73BD5C5D9D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0.78709999999999991</c:v>
                </c:pt>
                <c:pt idx="1">
                  <c:v>0.83169999999999999</c:v>
                </c:pt>
                <c:pt idx="2">
                  <c:v>0.81389999999999996</c:v>
                </c:pt>
                <c:pt idx="3">
                  <c:v>0.68099999999999994</c:v>
                </c:pt>
                <c:pt idx="4">
                  <c:v>0.64980000000000004</c:v>
                </c:pt>
                <c:pt idx="5">
                  <c:v>0.76209999999999989</c:v>
                </c:pt>
                <c:pt idx="6">
                  <c:v>0.85219999999999996</c:v>
                </c:pt>
                <c:pt idx="7">
                  <c:v>0.88090000000000002</c:v>
                </c:pt>
                <c:pt idx="8">
                  <c:v>0.80830000000000002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E4-44FD-9F05-E73BD5C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E4-44FD-9F05-E73BD5C5D9D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4-44FD-9F05-E73BD5C5D9D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4-44FD-9F05-E73BD5C5D9D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4-44FD-9F05-E73BD5C5D9D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4-44FD-9F05-E73BD5C5D9D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4-44FD-9F05-E73BD5C5D9D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4-44FD-9F05-E73BD5C5D9D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4-44FD-9F05-E73BD5C5D9D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4-44FD-9F05-E73BD5C5D9D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4-44FD-9F05-E73BD5C5D9D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4-44FD-9F05-E73BD5C5D9D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4-44FD-9F05-E73BD5C5D9D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4-44FD-9F05-E73BD5C5D9D7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1.1826712945108397E-2</c:v>
                </c:pt>
                <c:pt idx="1">
                  <c:v>8.7331677343443603E-2</c:v>
                </c:pt>
                <c:pt idx="2">
                  <c:v>0.11294954191166418</c:v>
                </c:pt>
                <c:pt idx="3">
                  <c:v>3.5269078747339533E-2</c:v>
                </c:pt>
                <c:pt idx="4">
                  <c:v>0.10060975609756095</c:v>
                </c:pt>
                <c:pt idx="5">
                  <c:v>8.5612535612535456E-2</c:v>
                </c:pt>
                <c:pt idx="6">
                  <c:v>0.12175858891667746</c:v>
                </c:pt>
                <c:pt idx="7">
                  <c:v>0.10360811826609884</c:v>
                </c:pt>
                <c:pt idx="8">
                  <c:v>6.8332011630980904E-2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E4-44FD-9F05-E73BD5C5D9D7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6.9138820972561632E-2</c:v>
                </c:pt>
                <c:pt idx="1">
                  <c:v>0.14653984008822718</c:v>
                </c:pt>
                <c:pt idx="2">
                  <c:v>0.14908936891147828</c:v>
                </c:pt>
                <c:pt idx="3">
                  <c:v>3.1349386642435251E-2</c:v>
                </c:pt>
                <c:pt idx="4">
                  <c:v>-9.2250922509229394E-4</c:v>
                </c:pt>
                <c:pt idx="5">
                  <c:v>7.6108443942389137E-2</c:v>
                </c:pt>
                <c:pt idx="6">
                  <c:v>0.17012220238912534</c:v>
                </c:pt>
                <c:pt idx="7">
                  <c:v>0.14566263493302123</c:v>
                </c:pt>
                <c:pt idx="8">
                  <c:v>0.10710861525818371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E4-44FD-9F05-E73BD5C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1-4459-AF5A-8C5AE6C6559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0.54770000000000008</c:v>
                </c:pt>
                <c:pt idx="1">
                  <c:v>0.60609999999999997</c:v>
                </c:pt>
                <c:pt idx="2">
                  <c:v>0.59889999999999999</c:v>
                </c:pt>
                <c:pt idx="3">
                  <c:v>0.57189999999999996</c:v>
                </c:pt>
                <c:pt idx="4">
                  <c:v>0.44439999999999996</c:v>
                </c:pt>
                <c:pt idx="5">
                  <c:v>0.5484</c:v>
                </c:pt>
                <c:pt idx="6">
                  <c:v>0.66310000000000002</c:v>
                </c:pt>
                <c:pt idx="7">
                  <c:v>0.63380000000000003</c:v>
                </c:pt>
                <c:pt idx="8">
                  <c:v>0.47960000000000003</c:v>
                </c:pt>
                <c:pt idx="9">
                  <c:v>0.56979999999999997</c:v>
                </c:pt>
                <c:pt idx="10">
                  <c:v>0.66090000000000004</c:v>
                </c:pt>
                <c:pt idx="11">
                  <c:v>0.68209999999999993</c:v>
                </c:pt>
                <c:pt idx="12">
                  <c:v>0.58389166666666659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1-4459-AF5A-8C5AE6C65594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01-4459-AF5A-8C5AE6C6559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0.72870000000000001</c:v>
                </c:pt>
                <c:pt idx="1">
                  <c:v>0.74080000000000001</c:v>
                </c:pt>
                <c:pt idx="2">
                  <c:v>0.69359999999999999</c:v>
                </c:pt>
                <c:pt idx="3">
                  <c:v>0.59079999999999999</c:v>
                </c:pt>
                <c:pt idx="4">
                  <c:v>0.49170000000000003</c:v>
                </c:pt>
                <c:pt idx="5">
                  <c:v>0.59560000000000002</c:v>
                </c:pt>
                <c:pt idx="6">
                  <c:v>0.68840000000000001</c:v>
                </c:pt>
                <c:pt idx="7">
                  <c:v>0.60450000000000004</c:v>
                </c:pt>
                <c:pt idx="8">
                  <c:v>0.61450000000000005</c:v>
                </c:pt>
                <c:pt idx="9">
                  <c:v>0.56320000000000003</c:v>
                </c:pt>
                <c:pt idx="10">
                  <c:v>0.69450000000000001</c:v>
                </c:pt>
                <c:pt idx="11">
                  <c:v>0.68709999999999993</c:v>
                </c:pt>
                <c:pt idx="12">
                  <c:v>0.64111666666666667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1-4459-AF5A-8C5AE6C65594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1-4459-AF5A-8C5AE6C6559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0.69540000000000002</c:v>
                </c:pt>
                <c:pt idx="1">
                  <c:v>0.74750000000000005</c:v>
                </c:pt>
                <c:pt idx="2">
                  <c:v>0.72849999999999993</c:v>
                </c:pt>
                <c:pt idx="3">
                  <c:v>0.65599999999999992</c:v>
                </c:pt>
                <c:pt idx="4">
                  <c:v>0.51950000000000007</c:v>
                </c:pt>
                <c:pt idx="5">
                  <c:v>0.63919999999999999</c:v>
                </c:pt>
                <c:pt idx="6">
                  <c:v>0.7591</c:v>
                </c:pt>
                <c:pt idx="7">
                  <c:v>0.80459999999999998</c:v>
                </c:pt>
                <c:pt idx="8">
                  <c:v>0.74120000000000008</c:v>
                </c:pt>
                <c:pt idx="12">
                  <c:v>0.69899999999999995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01-4459-AF5A-8C5AE6C6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01-4459-AF5A-8C5AE6C655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01-4459-AF5A-8C5AE6C655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01-4459-AF5A-8C5AE6C655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01-4459-AF5A-8C5AE6C655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01-4459-AF5A-8C5AE6C655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01-4459-AF5A-8C5AE6C655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01-4459-AF5A-8C5AE6C655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1-4459-AF5A-8C5AE6C655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1-4459-AF5A-8C5AE6C655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1-4459-AF5A-8C5AE6C655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1-4459-AF5A-8C5AE6C655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1-4459-AF5A-8C5AE6C655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1-4459-AF5A-8C5AE6C65594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-4.5697818032111925E-2</c:v>
                </c:pt>
                <c:pt idx="1">
                  <c:v>9.0442764578835266E-3</c:v>
                </c:pt>
                <c:pt idx="2">
                  <c:v>5.0317185697808409E-2</c:v>
                </c:pt>
                <c:pt idx="3">
                  <c:v>0.11035883547731884</c:v>
                </c:pt>
                <c:pt idx="4">
                  <c:v>5.6538539760016437E-2</c:v>
                </c:pt>
                <c:pt idx="5">
                  <c:v>7.3203492276695759E-2</c:v>
                </c:pt>
                <c:pt idx="6">
                  <c:v>0.10270191748983137</c:v>
                </c:pt>
                <c:pt idx="7">
                  <c:v>0.33101736972704709</c:v>
                </c:pt>
                <c:pt idx="8">
                  <c:v>0.20618388934092757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9.5576071597418766E-2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01-4459-AF5A-8C5AE6C65594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-7.7106834771068278E-2</c:v>
                </c:pt>
                <c:pt idx="1">
                  <c:v>4.9564729008705566E-2</c:v>
                </c:pt>
                <c:pt idx="2">
                  <c:v>6.8181818181817899E-2</c:v>
                </c:pt>
                <c:pt idx="3">
                  <c:v>9.570736595957885E-2</c:v>
                </c:pt>
                <c:pt idx="4">
                  <c:v>-9.9653379549393351E-2</c:v>
                </c:pt>
                <c:pt idx="5">
                  <c:v>2.2392834293026187E-2</c:v>
                </c:pt>
                <c:pt idx="6">
                  <c:v>0.14684997733796656</c:v>
                </c:pt>
                <c:pt idx="7">
                  <c:v>0.21964529331514338</c:v>
                </c:pt>
                <c:pt idx="8">
                  <c:v>0.28904347826086974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7.7422406339127781E-2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01-4459-AF5A-8C5AE6C65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AD-4BC5-B331-BFF897581CF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0.48100000000000004</c:v>
                </c:pt>
                <c:pt idx="1">
                  <c:v>0.61370000000000002</c:v>
                </c:pt>
                <c:pt idx="2">
                  <c:v>0.62139999999999995</c:v>
                </c:pt>
                <c:pt idx="3">
                  <c:v>0.49450000000000005</c:v>
                </c:pt>
                <c:pt idx="4">
                  <c:v>0.54649999999999999</c:v>
                </c:pt>
                <c:pt idx="5">
                  <c:v>0.61799999999999999</c:v>
                </c:pt>
                <c:pt idx="6">
                  <c:v>0.6409999999999999</c:v>
                </c:pt>
                <c:pt idx="7">
                  <c:v>0.64529999999999998</c:v>
                </c:pt>
                <c:pt idx="8">
                  <c:v>0.67049999999999998</c:v>
                </c:pt>
                <c:pt idx="9">
                  <c:v>0.59150000000000003</c:v>
                </c:pt>
                <c:pt idx="10">
                  <c:v>0.73580000000000001</c:v>
                </c:pt>
                <c:pt idx="11">
                  <c:v>0.74580000000000002</c:v>
                </c:pt>
                <c:pt idx="12">
                  <c:v>0.61708333333333332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D-4BC5-B331-BFF897581CF0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AD-4BC5-B331-BFF897581CF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0.80359999999999998</c:v>
                </c:pt>
                <c:pt idx="1">
                  <c:v>0.79700000000000004</c:v>
                </c:pt>
                <c:pt idx="2">
                  <c:v>0.70279999999999998</c:v>
                </c:pt>
                <c:pt idx="3">
                  <c:v>0.64980000000000004</c:v>
                </c:pt>
                <c:pt idx="4">
                  <c:v>0.60970000000000002</c:v>
                </c:pt>
                <c:pt idx="5">
                  <c:v>0.62639999999999996</c:v>
                </c:pt>
                <c:pt idx="6">
                  <c:v>0.62450000000000006</c:v>
                </c:pt>
                <c:pt idx="7">
                  <c:v>0.66010000000000002</c:v>
                </c:pt>
                <c:pt idx="8">
                  <c:v>0.70979999999999999</c:v>
                </c:pt>
                <c:pt idx="9">
                  <c:v>0.6543000000000001</c:v>
                </c:pt>
                <c:pt idx="10">
                  <c:v>0.83599999999999997</c:v>
                </c:pt>
                <c:pt idx="11">
                  <c:v>0.78299999999999992</c:v>
                </c:pt>
                <c:pt idx="12">
                  <c:v>0.7047500000000001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AD-4BC5-B331-BFF897581CF0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AD-4BC5-B331-BFF897581CF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0.83989999999999998</c:v>
                </c:pt>
                <c:pt idx="1">
                  <c:v>0.86670000000000003</c:v>
                </c:pt>
                <c:pt idx="2">
                  <c:v>0.80810000000000004</c:v>
                </c:pt>
                <c:pt idx="3">
                  <c:v>0.67090000000000005</c:v>
                </c:pt>
                <c:pt idx="4">
                  <c:v>0.62439999999999996</c:v>
                </c:pt>
                <c:pt idx="5">
                  <c:v>0.68590000000000007</c:v>
                </c:pt>
                <c:pt idx="6">
                  <c:v>0.7752</c:v>
                </c:pt>
                <c:pt idx="7">
                  <c:v>0.81310000000000004</c:v>
                </c:pt>
                <c:pt idx="8">
                  <c:v>0.75639999999999996</c:v>
                </c:pt>
                <c:pt idx="12">
                  <c:v>0.76006666666666667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AD-4BC5-B331-BFF89758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AD-4BC5-B331-BFF897581C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AD-4BC5-B331-BFF897581C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AD-4BC5-B331-BFF897581C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AD-4BC5-B331-BFF897581C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AD-4BC5-B331-BFF897581C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D-4BC5-B331-BFF897581C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AD-4BC5-B331-BFF897581C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D-4BC5-B331-BFF897581C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D-4BC5-B331-BFF897581C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AD-4BC5-B331-BFF897581C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D-4BC5-B331-BFF897581C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AD-4BC5-B331-BFF897581C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AD-4BC5-B331-BFF897581CF0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4.517172722747631E-2</c:v>
                </c:pt>
                <c:pt idx="1">
                  <c:v>8.7452948557088961E-2</c:v>
                </c:pt>
                <c:pt idx="2">
                  <c:v>0.14982925441092787</c:v>
                </c:pt>
                <c:pt idx="3">
                  <c:v>3.2471529701446622E-2</c:v>
                </c:pt>
                <c:pt idx="4">
                  <c:v>2.4110218140068751E-2</c:v>
                </c:pt>
                <c:pt idx="5">
                  <c:v>9.4987228607918528E-2</c:v>
                </c:pt>
                <c:pt idx="6">
                  <c:v>0.24131305044035223</c:v>
                </c:pt>
                <c:pt idx="7">
                  <c:v>0.23178306317224662</c:v>
                </c:pt>
                <c:pt idx="8">
                  <c:v>6.5652296421527145E-2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0.10934337495984137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AD-4BC5-B331-BFF897581CF0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0.12271086753107863</c:v>
                </c:pt>
                <c:pt idx="1">
                  <c:v>0.16273141937214919</c:v>
                </c:pt>
                <c:pt idx="2">
                  <c:v>0.16709994222992508</c:v>
                </c:pt>
                <c:pt idx="3">
                  <c:v>8.9123376623376771E-2</c:v>
                </c:pt>
                <c:pt idx="4">
                  <c:v>6.3895041744760572E-2</c:v>
                </c:pt>
                <c:pt idx="5">
                  <c:v>0.10468674504751174</c:v>
                </c:pt>
                <c:pt idx="6">
                  <c:v>0.3439667128987518</c:v>
                </c:pt>
                <c:pt idx="7">
                  <c:v>0.27665253571989323</c:v>
                </c:pt>
                <c:pt idx="8">
                  <c:v>9.1643815846442322E-2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0.1562423729517135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AD-4BC5-B331-BFF89758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B-4E21-9D7A-C51037FFB8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0.72959999999999992</c:v>
                </c:pt>
                <c:pt idx="2">
                  <c:v>0.71660000000000001</c:v>
                </c:pt>
                <c:pt idx="3">
                  <c:v>0.68030000000000002</c:v>
                </c:pt>
                <c:pt idx="4">
                  <c:v>0.67610000000000003</c:v>
                </c:pt>
                <c:pt idx="5">
                  <c:v>0.73580000000000001</c:v>
                </c:pt>
                <c:pt idx="6">
                  <c:v>0.75019999999999998</c:v>
                </c:pt>
                <c:pt idx="7">
                  <c:v>0.80489999999999995</c:v>
                </c:pt>
                <c:pt idx="8">
                  <c:v>0.78129999999999999</c:v>
                </c:pt>
                <c:pt idx="9">
                  <c:v>0.65980000000000005</c:v>
                </c:pt>
                <c:pt idx="10">
                  <c:v>0.73860000000000003</c:v>
                </c:pt>
                <c:pt idx="11">
                  <c:v>0.69920000000000004</c:v>
                </c:pt>
                <c:pt idx="12">
                  <c:v>0.7253556911866621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B-4E21-9D7A-C51037FFB877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BB-4E21-9D7A-C51037FFB877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0.4451</c:v>
                </c:pt>
                <c:pt idx="1">
                  <c:v>0.57899999999999996</c:v>
                </c:pt>
                <c:pt idx="2">
                  <c:v>0.65749999999999997</c:v>
                </c:pt>
                <c:pt idx="3">
                  <c:v>0.62850000000000006</c:v>
                </c:pt>
                <c:pt idx="4">
                  <c:v>0.59889999999999999</c:v>
                </c:pt>
                <c:pt idx="5">
                  <c:v>0.6926000000000001</c:v>
                </c:pt>
                <c:pt idx="6">
                  <c:v>0.74109999999999998</c:v>
                </c:pt>
                <c:pt idx="7">
                  <c:v>0.74629999999999996</c:v>
                </c:pt>
                <c:pt idx="8">
                  <c:v>0.76680000000000004</c:v>
                </c:pt>
                <c:pt idx="9">
                  <c:v>0.70319999999999994</c:v>
                </c:pt>
                <c:pt idx="10">
                  <c:v>0.76680000000000004</c:v>
                </c:pt>
                <c:pt idx="11">
                  <c:v>0.69739999999999991</c:v>
                </c:pt>
                <c:pt idx="12">
                  <c:v>0.66840723443186234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B-4E21-9D7A-C51037FFB877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BB-4E21-9D7A-C51037FFB8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0.79239999999999999</c:v>
                </c:pt>
                <c:pt idx="1">
                  <c:v>0.77190000000000003</c:v>
                </c:pt>
                <c:pt idx="2">
                  <c:v>0.74230000000000007</c:v>
                </c:pt>
                <c:pt idx="3">
                  <c:v>0.6774</c:v>
                </c:pt>
                <c:pt idx="4">
                  <c:v>0.62049999999999994</c:v>
                </c:pt>
                <c:pt idx="5">
                  <c:v>0.73419999999999996</c:v>
                </c:pt>
                <c:pt idx="6">
                  <c:v>0.78040000000000009</c:v>
                </c:pt>
                <c:pt idx="7">
                  <c:v>0.85400000000000009</c:v>
                </c:pt>
                <c:pt idx="8">
                  <c:v>0.79760000000000009</c:v>
                </c:pt>
                <c:pt idx="9">
                  <c:v>0.7548999999999999</c:v>
                </c:pt>
                <c:pt idx="10">
                  <c:v>0.8076000000000001</c:v>
                </c:pt>
                <c:pt idx="11">
                  <c:v>0.74459999999999993</c:v>
                </c:pt>
                <c:pt idx="12">
                  <c:v>0.75711049413019116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BB-4E21-9D7A-C51037FFB877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BB-4E21-9D7A-C51037FFB87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BB-4E21-9D7A-C51037FFB87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0.81290000000000007</c:v>
                </c:pt>
                <c:pt idx="1">
                  <c:v>0.89349999999999996</c:v>
                </c:pt>
                <c:pt idx="2">
                  <c:v>0.83799999999999997</c:v>
                </c:pt>
                <c:pt idx="3">
                  <c:v>0.68799999999999994</c:v>
                </c:pt>
                <c:pt idx="4">
                  <c:v>0.68579999999999997</c:v>
                </c:pt>
                <c:pt idx="5">
                  <c:v>0.79610000000000003</c:v>
                </c:pt>
                <c:pt idx="6">
                  <c:v>0.878</c:v>
                </c:pt>
                <c:pt idx="7">
                  <c:v>0.90229999999999999</c:v>
                </c:pt>
                <c:pt idx="8">
                  <c:v>0.82719999999999994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BB-4E21-9D7A-C51037FF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B-4E21-9D7A-C51037FFB8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B-4E21-9D7A-C51037FFB8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B-4E21-9D7A-C51037FFB8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B-4E21-9D7A-C51037FFB8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B-4E21-9D7A-C51037FFB8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B-4E21-9D7A-C51037FFB8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BB-4E21-9D7A-C51037FFB8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BB-4E21-9D7A-C51037FFB8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BB-4E21-9D7A-C51037FFB8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BB-4E21-9D7A-C51037FFB8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BB-4E21-9D7A-C51037FFB8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BB-4E21-9D7A-C51037FFB8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BB-4E21-9D7A-C51037FFB877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2.5870772337203585E-2</c:v>
                </c:pt>
                <c:pt idx="1">
                  <c:v>0.15753335924342515</c:v>
                </c:pt>
                <c:pt idx="2">
                  <c:v>0.12892361578876455</c:v>
                </c:pt>
                <c:pt idx="3">
                  <c:v>1.5648066135222738E-2</c:v>
                </c:pt>
                <c:pt idx="4">
                  <c:v>0.10523771152296546</c:v>
                </c:pt>
                <c:pt idx="5">
                  <c:v>8.4309452465268331E-2</c:v>
                </c:pt>
                <c:pt idx="6">
                  <c:v>0.12506406970784201</c:v>
                </c:pt>
                <c:pt idx="7">
                  <c:v>5.6557377049180291E-2</c:v>
                </c:pt>
                <c:pt idx="8">
                  <c:v>3.7111334002005725E-2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BB-4E21-9D7A-C51037FFB877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0.11249486793485719</c:v>
                </c:pt>
                <c:pt idx="1">
                  <c:v>0.22464364035087736</c:v>
                </c:pt>
                <c:pt idx="2">
                  <c:v>0.16941110801004733</c:v>
                </c:pt>
                <c:pt idx="3">
                  <c:v>1.1318535940026297E-2</c:v>
                </c:pt>
                <c:pt idx="4">
                  <c:v>1.4346990090223333E-2</c:v>
                </c:pt>
                <c:pt idx="5">
                  <c:v>8.1951617287306266E-2</c:v>
                </c:pt>
                <c:pt idx="6">
                  <c:v>0.17035457211410288</c:v>
                </c:pt>
                <c:pt idx="7">
                  <c:v>0.12100882097154941</c:v>
                </c:pt>
                <c:pt idx="8">
                  <c:v>5.8748240112632688E-2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8BB-4E21-9D7A-C51037FF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4-43F3-8E7A-D981A4C351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0.72629999999999995</c:v>
                </c:pt>
                <c:pt idx="1">
                  <c:v>0.7256999999999999</c:v>
                </c:pt>
                <c:pt idx="2">
                  <c:v>0.72250000000000003</c:v>
                </c:pt>
                <c:pt idx="3">
                  <c:v>0.69620000000000004</c:v>
                </c:pt>
                <c:pt idx="4">
                  <c:v>0.69819999999999993</c:v>
                </c:pt>
                <c:pt idx="5">
                  <c:v>0.7651</c:v>
                </c:pt>
                <c:pt idx="6">
                  <c:v>0.79220000000000002</c:v>
                </c:pt>
                <c:pt idx="7">
                  <c:v>0.84560000000000002</c:v>
                </c:pt>
                <c:pt idx="8">
                  <c:v>0.80269999999999997</c:v>
                </c:pt>
                <c:pt idx="9">
                  <c:v>0.69019999999999992</c:v>
                </c:pt>
                <c:pt idx="10">
                  <c:v>0.75629999999999997</c:v>
                </c:pt>
                <c:pt idx="11">
                  <c:v>0.71970000000000001</c:v>
                </c:pt>
                <c:pt idx="12">
                  <c:v>0.74534296318442883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4-43F3-8E7A-D981A4C35198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94-43F3-8E7A-D981A4C35198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0.43799999999999994</c:v>
                </c:pt>
                <c:pt idx="1">
                  <c:v>0.57200000000000006</c:v>
                </c:pt>
                <c:pt idx="2">
                  <c:v>0.66480000000000006</c:v>
                </c:pt>
                <c:pt idx="3">
                  <c:v>0.65489999999999993</c:v>
                </c:pt>
                <c:pt idx="4">
                  <c:v>0.60740000000000005</c:v>
                </c:pt>
                <c:pt idx="5">
                  <c:v>0.70400000000000007</c:v>
                </c:pt>
                <c:pt idx="6">
                  <c:v>0.75650000000000006</c:v>
                </c:pt>
                <c:pt idx="7">
                  <c:v>0.76190000000000002</c:v>
                </c:pt>
                <c:pt idx="8">
                  <c:v>0.7823</c:v>
                </c:pt>
                <c:pt idx="9">
                  <c:v>0.72109999999999996</c:v>
                </c:pt>
                <c:pt idx="10">
                  <c:v>0.77170000000000005</c:v>
                </c:pt>
                <c:pt idx="11">
                  <c:v>0.69019999999999992</c:v>
                </c:pt>
                <c:pt idx="12">
                  <c:v>0.67804411957207555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4-43F3-8E7A-D981A4C35198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4-43F3-8E7A-D981A4C351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0.79079999999999995</c:v>
                </c:pt>
                <c:pt idx="1">
                  <c:v>0.76780000000000004</c:v>
                </c:pt>
                <c:pt idx="2">
                  <c:v>0.74870000000000003</c:v>
                </c:pt>
                <c:pt idx="3">
                  <c:v>0.68180000000000007</c:v>
                </c:pt>
                <c:pt idx="4">
                  <c:v>0.62229999999999996</c:v>
                </c:pt>
                <c:pt idx="5">
                  <c:v>0.75269999999999992</c:v>
                </c:pt>
                <c:pt idx="6">
                  <c:v>0.80590000000000006</c:v>
                </c:pt>
                <c:pt idx="7">
                  <c:v>0.88529999999999998</c:v>
                </c:pt>
                <c:pt idx="8">
                  <c:v>0.81169999999999998</c:v>
                </c:pt>
                <c:pt idx="9">
                  <c:v>0.7712</c:v>
                </c:pt>
                <c:pt idx="10">
                  <c:v>0.80299999999999994</c:v>
                </c:pt>
                <c:pt idx="11">
                  <c:v>0.73840000000000006</c:v>
                </c:pt>
                <c:pt idx="12">
                  <c:v>0.76577549497344044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94-43F3-8E7A-D981A4C35198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94-43F3-8E7A-D981A4C351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F94-43F3-8E7A-D981A4C351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0.80859999999999999</c:v>
                </c:pt>
                <c:pt idx="1">
                  <c:v>0.89769999999999994</c:v>
                </c:pt>
                <c:pt idx="2">
                  <c:v>0.84279999999999999</c:v>
                </c:pt>
                <c:pt idx="3">
                  <c:v>0.69059999999999999</c:v>
                </c:pt>
                <c:pt idx="4">
                  <c:v>0.69530000000000003</c:v>
                </c:pt>
                <c:pt idx="5">
                  <c:v>0.81299999999999994</c:v>
                </c:pt>
                <c:pt idx="6">
                  <c:v>0.89379999999999993</c:v>
                </c:pt>
                <c:pt idx="7">
                  <c:v>0.91599999999999993</c:v>
                </c:pt>
                <c:pt idx="8">
                  <c:v>0.83810000000000007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94-43F3-8E7A-D981A4C3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4-43F3-8E7A-D981A4C351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4-43F3-8E7A-D981A4C351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4-43F3-8E7A-D981A4C351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4-43F3-8E7A-D981A4C351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94-43F3-8E7A-D981A4C351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94-43F3-8E7A-D981A4C351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94-43F3-8E7A-D981A4C351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94-43F3-8E7A-D981A4C351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94-43F3-8E7A-D981A4C351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94-43F3-8E7A-D981A4C351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94-43F3-8E7A-D981A4C351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94-43F3-8E7A-D981A4C351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94-43F3-8E7A-D981A4C3519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2.2508851795649987E-2</c:v>
                </c:pt>
                <c:pt idx="1">
                  <c:v>0.16918468351133087</c:v>
                </c:pt>
                <c:pt idx="2">
                  <c:v>0.12568451983437945</c:v>
                </c:pt>
                <c:pt idx="3">
                  <c:v>1.2907010853622669E-2</c:v>
                </c:pt>
                <c:pt idx="4">
                  <c:v>0.11730676522577554</c:v>
                </c:pt>
                <c:pt idx="5">
                  <c:v>8.0111598246313198E-2</c:v>
                </c:pt>
                <c:pt idx="6">
                  <c:v>0.10907060429333648</c:v>
                </c:pt>
                <c:pt idx="7">
                  <c:v>3.4677510448435589E-2</c:v>
                </c:pt>
                <c:pt idx="8">
                  <c:v>3.2524331649624427E-2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94-43F3-8E7A-D981A4C35198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0.11331405755197577</c:v>
                </c:pt>
                <c:pt idx="1">
                  <c:v>0.23701253961692159</c:v>
                </c:pt>
                <c:pt idx="2">
                  <c:v>0.16650519031141853</c:v>
                </c:pt>
                <c:pt idx="3">
                  <c:v>-8.043665613329587E-3</c:v>
                </c:pt>
                <c:pt idx="4">
                  <c:v>-4.1535376682897418E-3</c:v>
                </c:pt>
                <c:pt idx="5">
                  <c:v>6.2606195268592346E-2</c:v>
                </c:pt>
                <c:pt idx="6">
                  <c:v>0.12825044180762424</c:v>
                </c:pt>
                <c:pt idx="7">
                  <c:v>8.3254493850520195E-2</c:v>
                </c:pt>
                <c:pt idx="8">
                  <c:v>4.4101158589759715E-2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94-43F3-8E7A-D981A4C3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201213</c:v>
                </c:pt>
                <c:pt idx="1">
                  <c:v>41980</c:v>
                </c:pt>
                <c:pt idx="2">
                  <c:v>34099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762-8D73-887881269DE0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219443</c:v>
                </c:pt>
                <c:pt idx="1">
                  <c:v>36994</c:v>
                </c:pt>
                <c:pt idx="2">
                  <c:v>49388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7-4762-8D73-88788126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B7-4762-8D73-887881269DE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B7-4762-8D73-887881269DE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B7-4762-8D73-887881269DE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7-4762-8D73-887881269DE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7-4762-8D73-887881269DE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7-4762-8D73-887881269DE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7-4762-8D73-887881269DE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7-4762-8D73-887881269DE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7-4762-8D73-887881269DE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0.71754434725741845</c:v>
                </c:pt>
                <c:pt idx="1">
                  <c:v>0.12096460394016186</c:v>
                </c:pt>
                <c:pt idx="2">
                  <c:v>0.16149104880241968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B7-4762-8D73-88788126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7-4762-8D73-887881269D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7-4762-8D73-887881269D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7-4762-8D73-887881269D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7-4762-8D73-887881269D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7-4762-8D73-887881269D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7-4762-8D73-887881269DE0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7-4762-8D73-887881269DE0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7-4762-8D73-887881269DE0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7-4762-8D73-887881269DE0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7-4762-8D73-887881269DE0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7-4762-8D73-887881269DE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7-4762-8D73-887881269DE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9.0600507919468498E-2</c:v>
                </c:pt>
                <c:pt idx="1">
                  <c:v>-0.11877084325869458</c:v>
                </c:pt>
                <c:pt idx="2">
                  <c:v>0.44837091996832745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7-4762-8D73-887881269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CA-4041-A837-CE8D0720A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CA-4041-A837-CE8D0720A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CA-4041-A837-CE8D0720A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CA-4041-A837-CE8D0720A4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CA-4041-A837-CE8D0720A412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A-4041-A837-CE8D0720A412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A-4041-A837-CE8D0720A412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A-4041-A837-CE8D0720A41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A-4041-A837-CE8D0720A41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A-4041-A837-CE8D0720A41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A-4041-A837-CE8D0720A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219443</c:v>
                </c:pt>
                <c:pt idx="1">
                  <c:v>36994</c:v>
                </c:pt>
                <c:pt idx="2">
                  <c:v>49388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CA-4041-A837-CE8D0720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B-47D3-AD6A-D0EE69238F9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B-47D3-AD6A-D0EE69238F9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B-47D3-AD6A-D0EE69238F9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B-47D3-AD6A-D0EE69238F9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B-47D3-AD6A-D0EE69238F9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B-47D3-AD6A-D0EE69238F9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B-47D3-AD6A-D0EE69238F9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B-47D3-AD6A-D0EE69238F9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B-47D3-AD6A-D0EE69238F9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B-47D3-AD6A-D0EE6923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FFB-47D3-AD6A-D0EE69238F9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B-47D3-AD6A-D0EE69238F9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B-47D3-AD6A-D0EE69238F9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B-47D3-AD6A-D0EE69238F9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B-47D3-AD6A-D0EE6923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FFB-47D3-AD6A-D0EE69238F9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FFB-47D3-AD6A-D0EE69238F9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B-47D3-AD6A-D0EE69238F9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B-47D3-AD6A-D0EE69238F9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B-47D3-AD6A-D0EE69238F9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B-47D3-AD6A-D0EE69238F9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B-47D3-AD6A-D0EE69238F9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FB-47D3-AD6A-D0EE69238F9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B-47D3-AD6A-D0EE69238F9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B-47D3-AD6A-D0EE69238F9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B-47D3-AD6A-D0EE69238F9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B-47D3-AD6A-D0EE69238F9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B-47D3-AD6A-D0EE69238F9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B-47D3-AD6A-D0EE69238F9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B-47D3-AD6A-D0EE69238F9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B-47D3-AD6A-D0EE69238F9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FB-47D3-AD6A-D0EE69238F9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FB-47D3-AD6A-D0EE69238F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FFB-47D3-AD6A-D0EE69238F9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FB-47D3-AD6A-D0EE69238F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FFB-47D3-AD6A-D0EE69238F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FFB-47D3-AD6A-D0EE69238F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FFB-47D3-AD6A-D0EE69238F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FFB-47D3-AD6A-D0EE69238F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FFB-47D3-AD6A-D0EE69238F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FFB-47D3-AD6A-D0EE69238F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FFB-47D3-AD6A-D0EE69238F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FFB-47D3-AD6A-D0EE69238F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FFB-47D3-AD6A-D0EE69238F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FFB-47D3-AD6A-D0EE69238F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FFB-47D3-AD6A-D0EE69238F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FFB-47D3-AD6A-D0EE69238F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FFB-47D3-AD6A-D0EE69238F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FFB-47D3-AD6A-D0EE69238F9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FFB-47D3-AD6A-D0EE69238F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FB-47D3-AD6A-D0EE69238F9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FB-47D3-AD6A-D0EE69238F9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FB-47D3-AD6A-D0EE69238F9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FB-47D3-AD6A-D0EE69238F9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FB-47D3-AD6A-D0EE69238F9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FB-47D3-AD6A-D0EE69238F9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FB-47D3-AD6A-D0EE69238F9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FB-47D3-AD6A-D0EE69238F9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FB-47D3-AD6A-D0EE69238F9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FB-47D3-AD6A-D0EE69238F9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FB-47D3-AD6A-D0EE69238F9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FFB-47D3-AD6A-D0EE69238F9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FB-47D3-AD6A-D0EE69238F9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FB-47D3-AD6A-D0EE69238F9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FB-47D3-AD6A-D0EE69238F9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FFB-47D3-AD6A-D0EE69238F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FFB-47D3-AD6A-D0EE69238F9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FB-47D3-AD6A-D0EE69238F9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FB-47D3-AD6A-D0EE69238F9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FFB-47D3-AD6A-D0EE69238F9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FB-47D3-AD6A-D0EE69238F9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FFB-47D3-AD6A-D0EE69238F9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FB-47D3-AD6A-D0EE69238F9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FFB-47D3-AD6A-D0EE69238F9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FB-47D3-AD6A-D0EE69238F9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FFB-47D3-AD6A-D0EE69238F9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FB-47D3-AD6A-D0EE69238F9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FFB-47D3-AD6A-D0EE69238F9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FB-47D3-AD6A-D0EE69238F9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FFB-47D3-AD6A-D0EE69238F9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FFB-47D3-AD6A-D0EE69238F9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FFB-47D3-AD6A-D0EE69238F9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FFB-47D3-AD6A-D0EE69238F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FFB-47D3-AD6A-D0EE6923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C9-4715-9D46-AFB5DBB8B07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C9-4715-9D46-AFB5DBB8B07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9-4715-9D46-AFB5DBB8B07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9-4715-9D46-AFB5DBB8B07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43179</c:v>
                </c:pt>
                <c:pt idx="1">
                  <c:v>194018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9-4715-9D46-AFB5DBB8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63362</c:v>
                </c:pt>
                <c:pt idx="1">
                  <c:v>10700</c:v>
                </c:pt>
                <c:pt idx="2">
                  <c:v>52662</c:v>
                </c:pt>
                <c:pt idx="3">
                  <c:v>11706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0-4C72-A042-6F2E583F52E4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224955</c:v>
                </c:pt>
                <c:pt idx="1">
                  <c:v>39900</c:v>
                </c:pt>
                <c:pt idx="2">
                  <c:v>185055</c:v>
                </c:pt>
                <c:pt idx="3">
                  <c:v>52337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0-4C72-A042-6F2E583F52E4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237197</c:v>
                </c:pt>
                <c:pt idx="1">
                  <c:v>43179</c:v>
                </c:pt>
                <c:pt idx="2">
                  <c:v>194018</c:v>
                </c:pt>
                <c:pt idx="3">
                  <c:v>68628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0-4C72-A042-6F2E583F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5.441977284345767E-2</c:v>
                </c:pt>
                <c:pt idx="1">
                  <c:v>8.2180451127819465E-2</c:v>
                </c:pt>
                <c:pt idx="2">
                  <c:v>4.8434249277241825E-2</c:v>
                </c:pt>
                <c:pt idx="3">
                  <c:v>0.31127118482144556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0-4C72-A042-6F2E583F52E4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7.5791660241466552E-2</c:v>
                </c:pt>
                <c:pt idx="1">
                  <c:v>-4.9820654446229296E-2</c:v>
                </c:pt>
                <c:pt idx="2">
                  <c:v>0.10840193552441391</c:v>
                </c:pt>
                <c:pt idx="3">
                  <c:v>0.15205640423031719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0-4C72-A042-6F2E583F52E4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0.79926470009368378</c:v>
                </c:pt>
                <c:pt idx="1">
                  <c:v>0.20868661580973524</c:v>
                </c:pt>
                <c:pt idx="2">
                  <c:v>0.59057808428394853</c:v>
                </c:pt>
                <c:pt idx="3">
                  <c:v>0.20073529990631617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0-4C72-A042-6F2E583F52E4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0.7755971552358375</c:v>
                </c:pt>
                <c:pt idx="1">
                  <c:v>0.14118858824491132</c:v>
                </c:pt>
                <c:pt idx="2">
                  <c:v>0.63440856699092618</c:v>
                </c:pt>
                <c:pt idx="3">
                  <c:v>0.2244028447641625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A0-4C72-A042-6F2E583F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74-473E-B768-F57A7FD85A9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74-473E-B768-F57A7FD85A9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4-473E-B768-F57A7FD85A9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4-473E-B768-F57A7FD85A9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20292</c:v>
                </c:pt>
                <c:pt idx="1">
                  <c:v>158591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74-473E-B768-F57A7FD8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50517</c:v>
                </c:pt>
                <c:pt idx="1">
                  <c:v>6203</c:v>
                </c:pt>
                <c:pt idx="2">
                  <c:v>44314</c:v>
                </c:pt>
                <c:pt idx="3">
                  <c:v>8310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C30-B39C-9CE0BC287667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176126</c:v>
                </c:pt>
                <c:pt idx="1">
                  <c:v>14605</c:v>
                </c:pt>
                <c:pt idx="2">
                  <c:v>161521</c:v>
                </c:pt>
                <c:pt idx="3">
                  <c:v>25087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C30-B39C-9CE0BC287667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178883</c:v>
                </c:pt>
                <c:pt idx="1">
                  <c:v>20292</c:v>
                </c:pt>
                <c:pt idx="2">
                  <c:v>158591</c:v>
                </c:pt>
                <c:pt idx="3">
                  <c:v>40560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5-4C30-B39C-9CE0BC28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1.565356619692726E-2</c:v>
                </c:pt>
                <c:pt idx="1">
                  <c:v>0.38938719616569673</c:v>
                </c:pt>
                <c:pt idx="2">
                  <c:v>-1.814005609177749E-2</c:v>
                </c:pt>
                <c:pt idx="3">
                  <c:v>0.61677362777534173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C30-B39C-9CE0BC287667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-2.0216460175052298E-2</c:v>
                </c:pt>
                <c:pt idx="1">
                  <c:v>-0.32199538908750713</c:v>
                </c:pt>
                <c:pt idx="2">
                  <c:v>3.8953126535425264E-2</c:v>
                </c:pt>
                <c:pt idx="3">
                  <c:v>-1.7822549399457599E-2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5-4C30-B39C-9CE0BC287667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0.84509545022643973</c:v>
                </c:pt>
                <c:pt idx="1">
                  <c:v>0.12114219430630453</c:v>
                </c:pt>
                <c:pt idx="2">
                  <c:v>0.72395325592013526</c:v>
                </c:pt>
                <c:pt idx="3">
                  <c:v>0.15490454977356022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F5-4C30-B39C-9CE0BC287667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0.81516840364012522</c:v>
                </c:pt>
                <c:pt idx="1">
                  <c:v>9.2470482084185873E-2</c:v>
                </c:pt>
                <c:pt idx="2">
                  <c:v>0.72269792155593937</c:v>
                </c:pt>
                <c:pt idx="3">
                  <c:v>0.18483159635987478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F5-4C30-B39C-9CE0BC28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AA-413D-B8D2-9125394AD0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A-413D-B8D2-9125394AD0F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A-413D-B8D2-9125394AD0F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A-413D-B8D2-9125394AD0F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22887</c:v>
                </c:pt>
                <c:pt idx="1">
                  <c:v>35427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A-413D-B8D2-9125394A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Puerto de la Cruz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12845</c:v>
                </c:pt>
                <c:pt idx="1">
                  <c:v>4497</c:v>
                </c:pt>
                <c:pt idx="2">
                  <c:v>8348</c:v>
                </c:pt>
                <c:pt idx="3">
                  <c:v>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E-413B-8381-202A3791AF60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48829</c:v>
                </c:pt>
                <c:pt idx="1">
                  <c:v>25295</c:v>
                </c:pt>
                <c:pt idx="2">
                  <c:v>23534</c:v>
                </c:pt>
                <c:pt idx="3">
                  <c:v>27250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E-413B-8381-202A3791AF60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58314</c:v>
                </c:pt>
                <c:pt idx="1">
                  <c:v>22887</c:v>
                </c:pt>
                <c:pt idx="2">
                  <c:v>35427</c:v>
                </c:pt>
                <c:pt idx="3">
                  <c:v>28068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E-413B-8381-202A3791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0.19424931905220255</c:v>
                </c:pt>
                <c:pt idx="1">
                  <c:v>-9.5196679185609812E-2</c:v>
                </c:pt>
                <c:pt idx="2">
                  <c:v>0.50535395597858423</c:v>
                </c:pt>
                <c:pt idx="3">
                  <c:v>3.0018348623853219E-2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E-413B-8381-202A3791AF60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0.53814095800801853</c:v>
                </c:pt>
                <c:pt idx="1">
                  <c:v>0.47524816294959393</c:v>
                </c:pt>
                <c:pt idx="2">
                  <c:v>0.58170372354674527</c:v>
                </c:pt>
                <c:pt idx="3">
                  <c:v>0.53595271971106495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E-413B-8381-202A3791AF60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0.71850128299917371</c:v>
                </c:pt>
                <c:pt idx="1">
                  <c:v>0.36295829165398164</c:v>
                </c:pt>
                <c:pt idx="2">
                  <c:v>0.35554299134519202</c:v>
                </c:pt>
                <c:pt idx="3">
                  <c:v>0.28149871700082635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E-413B-8381-202A3791AF60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0.67507119538792804</c:v>
                </c:pt>
                <c:pt idx="1">
                  <c:v>0.26495103146488852</c:v>
                </c:pt>
                <c:pt idx="2">
                  <c:v>0.41012016392303952</c:v>
                </c:pt>
                <c:pt idx="3">
                  <c:v>0.32492880461207196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E-413B-8381-202A3791A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0-4761-9A16-7F6DD6153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A0-4761-9A16-7F6DD6153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A0-4761-9A16-7F6DD6153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A0-4761-9A16-7F6DD615310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A0-4761-9A16-7F6DD6153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A0-4761-9A16-7F6DD6153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A0-4761-9A16-7F6DD6153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A0-4761-9A16-7F6DD6153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A0-4761-9A16-7F6DD6153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A0-4761-9A16-7F6DD615310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0-4761-9A16-7F6DD615310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0-4761-9A16-7F6DD615310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0-4761-9A16-7F6DD615310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0-4761-9A16-7F6DD615310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A0-4761-9A16-7F6DD615310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A0-4761-9A16-7F6DD615310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A0-4761-9A16-7F6DD615310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A0-4761-9A16-7F6DD615310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A0-4761-9A16-7F6DD615310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EA0-4761-9A16-7F6DD615310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132009</c:v>
                </c:pt>
                <c:pt idx="1">
                  <c:v>91109</c:v>
                </c:pt>
                <c:pt idx="2">
                  <c:v>8742</c:v>
                </c:pt>
                <c:pt idx="3">
                  <c:v>305825</c:v>
                </c:pt>
                <c:pt idx="4">
                  <c:v>40492</c:v>
                </c:pt>
                <c:pt idx="5">
                  <c:v>115851</c:v>
                </c:pt>
                <c:pt idx="6">
                  <c:v>26153</c:v>
                </c:pt>
                <c:pt idx="7">
                  <c:v>22996</c:v>
                </c:pt>
                <c:pt idx="8">
                  <c:v>48762</c:v>
                </c:pt>
                <c:pt idx="9">
                  <c:v>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EA0-4761-9A16-7F6DD615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C-4EC4-89CD-FDC4201F88E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C-4EC4-89CD-FDC4201F88E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C-4EC4-89CD-FDC4201F88E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C-4EC4-89CD-FDC4201F88E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C-4EC4-89CD-FDC4201F88E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C-4EC4-89CD-FDC4201F88E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C-4EC4-89CD-FDC4201F88E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C-4EC4-89CD-FDC4201F88E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1C-4EC4-89CD-FDC4201F88E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C-4EC4-89CD-FDC4201F8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21C-4EC4-89CD-FDC4201F88E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1C-4EC4-89CD-FDC4201F88E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1C-4EC4-89CD-FDC4201F88E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1C-4EC4-89CD-FDC4201F88E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1C-4EC4-89CD-FDC4201F8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21C-4EC4-89CD-FDC4201F88E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21C-4EC4-89CD-FDC4201F88E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1C-4EC4-89CD-FDC4201F88E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1C-4EC4-89CD-FDC4201F88E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1C-4EC4-89CD-FDC4201F88E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1C-4EC4-89CD-FDC4201F88E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1C-4EC4-89CD-FDC4201F88E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1C-4EC4-89CD-FDC4201F88E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1C-4EC4-89CD-FDC4201F88E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1C-4EC4-89CD-FDC4201F88E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1C-4EC4-89CD-FDC4201F88E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1C-4EC4-89CD-FDC4201F88E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1C-4EC4-89CD-FDC4201F88E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1C-4EC4-89CD-FDC4201F88E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1C-4EC4-89CD-FDC4201F88E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1C-4EC4-89CD-FDC4201F88E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1C-4EC4-89CD-FDC4201F88E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1C-4EC4-89CD-FDC4201F88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21C-4EC4-89CD-FDC4201F88E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1C-4EC4-89CD-FDC4201F88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21C-4EC4-89CD-FDC4201F88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21C-4EC4-89CD-FDC4201F88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21C-4EC4-89CD-FDC4201F88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21C-4EC4-89CD-FDC4201F88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21C-4EC4-89CD-FDC4201F88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21C-4EC4-89CD-FDC4201F88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21C-4EC4-89CD-FDC4201F88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21C-4EC4-89CD-FDC4201F88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21C-4EC4-89CD-FDC4201F88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21C-4EC4-89CD-FDC4201F88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21C-4EC4-89CD-FDC4201F88E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21C-4EC4-89CD-FDC4201F88E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21C-4EC4-89CD-FDC4201F88E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21C-4EC4-89CD-FDC4201F88E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21C-4EC4-89CD-FDC4201F88E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1C-4EC4-89CD-FDC4201F88E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1C-4EC4-89CD-FDC4201F88E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1C-4EC4-89CD-FDC4201F88E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1C-4EC4-89CD-FDC4201F88E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1C-4EC4-89CD-FDC4201F88E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1C-4EC4-89CD-FDC4201F88E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1C-4EC4-89CD-FDC4201F88E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1C-4EC4-89CD-FDC4201F88E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1C-4EC4-89CD-FDC4201F88E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1C-4EC4-89CD-FDC4201F88E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1C-4EC4-89CD-FDC4201F88E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1C-4EC4-89CD-FDC4201F88E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1C-4EC4-89CD-FDC4201F88E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1C-4EC4-89CD-FDC4201F88E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1C-4EC4-89CD-FDC4201F88E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1C-4EC4-89CD-FDC4201F88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21C-4EC4-89CD-FDC4201F88E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1C-4EC4-89CD-FDC4201F88E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1C-4EC4-89CD-FDC4201F88E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1C-4EC4-89CD-FDC4201F88E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1C-4EC4-89CD-FDC4201F88E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21C-4EC4-89CD-FDC4201F88E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1C-4EC4-89CD-FDC4201F88E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1C-4EC4-89CD-FDC4201F88E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1C-4EC4-89CD-FDC4201F88E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1C-4EC4-89CD-FDC4201F88E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1C-4EC4-89CD-FDC4201F88E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1C-4EC4-89CD-FDC4201F88E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1C-4EC4-89CD-FDC4201F88E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1C-4EC4-89CD-FDC4201F88E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1C-4EC4-89CD-FDC4201F88E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1C-4EC4-89CD-FDC4201F88E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1C-4EC4-89CD-FDC4201F88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21C-4EC4-89CD-FDC4201F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76613</c:v>
                </c:pt>
                <c:pt idx="1">
                  <c:v>34195</c:v>
                </c:pt>
                <c:pt idx="2">
                  <c:v>2129</c:v>
                </c:pt>
                <c:pt idx="3">
                  <c:v>75068</c:v>
                </c:pt>
                <c:pt idx="4">
                  <c:v>24373</c:v>
                </c:pt>
                <c:pt idx="5">
                  <c:v>36330</c:v>
                </c:pt>
                <c:pt idx="6">
                  <c:v>11031</c:v>
                </c:pt>
                <c:pt idx="7">
                  <c:v>14652</c:v>
                </c:pt>
                <c:pt idx="8">
                  <c:v>16922</c:v>
                </c:pt>
                <c:pt idx="9">
                  <c:v>64322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7-458B-A9A0-BD8EEAEDB9A0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148781</c:v>
                </c:pt>
                <c:pt idx="1">
                  <c:v>94395</c:v>
                </c:pt>
                <c:pt idx="2">
                  <c:v>16405</c:v>
                </c:pt>
                <c:pt idx="3">
                  <c:v>277292</c:v>
                </c:pt>
                <c:pt idx="4">
                  <c:v>43389</c:v>
                </c:pt>
                <c:pt idx="5">
                  <c:v>108324</c:v>
                </c:pt>
                <c:pt idx="6">
                  <c:v>29860</c:v>
                </c:pt>
                <c:pt idx="7">
                  <c:v>26474</c:v>
                </c:pt>
                <c:pt idx="8">
                  <c:v>39183</c:v>
                </c:pt>
                <c:pt idx="9">
                  <c:v>46703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7-458B-A9A0-BD8EEAEDB9A0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132009</c:v>
                </c:pt>
                <c:pt idx="1">
                  <c:v>91109</c:v>
                </c:pt>
                <c:pt idx="2">
                  <c:v>8742</c:v>
                </c:pt>
                <c:pt idx="3">
                  <c:v>305825</c:v>
                </c:pt>
                <c:pt idx="4">
                  <c:v>40492</c:v>
                </c:pt>
                <c:pt idx="5">
                  <c:v>115851</c:v>
                </c:pt>
                <c:pt idx="6">
                  <c:v>26153</c:v>
                </c:pt>
                <c:pt idx="7">
                  <c:v>22996</c:v>
                </c:pt>
                <c:pt idx="8">
                  <c:v>48762</c:v>
                </c:pt>
                <c:pt idx="9">
                  <c:v>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7-458B-A9A0-BD8EEAED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-0.11272944798058893</c:v>
                </c:pt>
                <c:pt idx="1">
                  <c:v>-3.4811165845648584E-2</c:v>
                </c:pt>
                <c:pt idx="2">
                  <c:v>-0.46711368485217919</c:v>
                </c:pt>
                <c:pt idx="3">
                  <c:v>0.10289874933283327</c:v>
                </c:pt>
                <c:pt idx="4">
                  <c:v>-6.6768074857682769E-2</c:v>
                </c:pt>
                <c:pt idx="5">
                  <c:v>6.9485986484989493E-2</c:v>
                </c:pt>
                <c:pt idx="6">
                  <c:v>-0.12414601473543196</c:v>
                </c:pt>
                <c:pt idx="7">
                  <c:v>-0.13137417843922339</c:v>
                </c:pt>
                <c:pt idx="8">
                  <c:v>0.24446826429829271</c:v>
                </c:pt>
                <c:pt idx="9">
                  <c:v>-8.003768494529262E-2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7-458B-A9A0-BD8EEAEDB9A0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-0.2790963105353983</c:v>
                </c:pt>
                <c:pt idx="1">
                  <c:v>-9.8715970243748008E-2</c:v>
                </c:pt>
                <c:pt idx="2">
                  <c:v>2.9681978798586472E-2</c:v>
                </c:pt>
                <c:pt idx="3">
                  <c:v>9.2013740109121001E-2</c:v>
                </c:pt>
                <c:pt idx="4">
                  <c:v>0.7050699006232104</c:v>
                </c:pt>
                <c:pt idx="5">
                  <c:v>0.32379962063212742</c:v>
                </c:pt>
                <c:pt idx="6">
                  <c:v>-3.9987813237870595E-3</c:v>
                </c:pt>
                <c:pt idx="7">
                  <c:v>-0.38798105072656619</c:v>
                </c:pt>
                <c:pt idx="8">
                  <c:v>0.43874660686887768</c:v>
                </c:pt>
                <c:pt idx="9">
                  <c:v>1.5600992790450352E-2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7-458B-A9A0-BD8EEAEDB9A0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0.34293463475759051</c:v>
                </c:pt>
                <c:pt idx="1">
                  <c:v>0.10269985078687255</c:v>
                </c:pt>
                <c:pt idx="2">
                  <c:v>6.5010758184051503E-3</c:v>
                </c:pt>
                <c:pt idx="3">
                  <c:v>0.20943092916086165</c:v>
                </c:pt>
                <c:pt idx="4">
                  <c:v>6.2415603900975246E-2</c:v>
                </c:pt>
                <c:pt idx="5">
                  <c:v>0.11350090269820202</c:v>
                </c:pt>
                <c:pt idx="6">
                  <c:v>2.3013445669109584E-2</c:v>
                </c:pt>
                <c:pt idx="7">
                  <c:v>6.2019900579540488E-2</c:v>
                </c:pt>
                <c:pt idx="8">
                  <c:v>3.1857414903176347E-2</c:v>
                </c:pt>
                <c:pt idx="9">
                  <c:v>4.5626241725266484E-2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57-458B-A9A0-BD8EEAEDB9A0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0.15811278901526404</c:v>
                </c:pt>
                <c:pt idx="1">
                  <c:v>0.10912512097199199</c:v>
                </c:pt>
                <c:pt idx="2">
                  <c:v>1.0470664890813794E-2</c:v>
                </c:pt>
                <c:pt idx="3">
                  <c:v>0.36629959851671567</c:v>
                </c:pt>
                <c:pt idx="4">
                  <c:v>4.8498989105334268E-2</c:v>
                </c:pt>
                <c:pt idx="5">
                  <c:v>0.13875966578193422</c:v>
                </c:pt>
                <c:pt idx="6">
                  <c:v>3.1324559470310362E-2</c:v>
                </c:pt>
                <c:pt idx="7">
                  <c:v>2.7543286413767333E-2</c:v>
                </c:pt>
                <c:pt idx="8">
                  <c:v>5.8404319538533769E-2</c:v>
                </c:pt>
                <c:pt idx="9">
                  <c:v>5.1461006295334552E-2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57-458B-A9A0-BD8EEAED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FD-40C9-BE4A-BB5D2712AA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FD-40C9-BE4A-BB5D2712AA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FD-40C9-BE4A-BB5D2712AA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FD-40C9-BE4A-BB5D2712AAD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FD-40C9-BE4A-BB5D2712AA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FD-40C9-BE4A-BB5D2712AA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FD-40C9-BE4A-BB5D2712AA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FD-40C9-BE4A-BB5D2712AA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FD-40C9-BE4A-BB5D2712AA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FD-40C9-BE4A-BB5D2712AAD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D-40C9-BE4A-BB5D2712AAD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D-40C9-BE4A-BB5D2712AAD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D-40C9-BE4A-BB5D2712AAD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D-40C9-BE4A-BB5D2712AAD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D-40C9-BE4A-BB5D2712AAD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D-40C9-BE4A-BB5D2712AAD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D-40C9-BE4A-BB5D2712AAD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FD-40C9-BE4A-BB5D2712AAD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FD-40C9-BE4A-BB5D2712AAD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BFD-40C9-BE4A-BB5D2712AAD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81243</c:v>
                </c:pt>
                <c:pt idx="1">
                  <c:v>49661</c:v>
                </c:pt>
                <c:pt idx="2">
                  <c:v>2811</c:v>
                </c:pt>
                <c:pt idx="3">
                  <c:v>219443</c:v>
                </c:pt>
                <c:pt idx="4">
                  <c:v>27150</c:v>
                </c:pt>
                <c:pt idx="5">
                  <c:v>58416</c:v>
                </c:pt>
                <c:pt idx="6">
                  <c:v>17951</c:v>
                </c:pt>
                <c:pt idx="7">
                  <c:v>7991</c:v>
                </c:pt>
                <c:pt idx="8">
                  <c:v>17927</c:v>
                </c:pt>
                <c:pt idx="9">
                  <c:v>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BFD-40C9-BE4A-BB5D2712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0-47BE-8F2B-6DC89742CB3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0-47BE-8F2B-6DC89742CB3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0-47BE-8F2B-6DC89742CB3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0-47BE-8F2B-6DC89742CB3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0-47BE-8F2B-6DC89742CB3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0-47BE-8F2B-6DC89742CB3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0-47BE-8F2B-6DC89742CB3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0-47BE-8F2B-6DC89742CB3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0-47BE-8F2B-6DC89742CB3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0-47BE-8F2B-6DC89742C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420-47BE-8F2B-6DC89742CB3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0-47BE-8F2B-6DC89742CB3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0-47BE-8F2B-6DC89742CB3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0-47BE-8F2B-6DC89742CB3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0-47BE-8F2B-6DC89742C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420-47BE-8F2B-6DC89742CB3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420-47BE-8F2B-6DC89742CB3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0-47BE-8F2B-6DC89742CB3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0-47BE-8F2B-6DC89742CB3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0-47BE-8F2B-6DC89742CB3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0-47BE-8F2B-6DC89742CB3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0-47BE-8F2B-6DC89742CB3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20-47BE-8F2B-6DC89742CB3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0-47BE-8F2B-6DC89742CB3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0-47BE-8F2B-6DC89742CB3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0-47BE-8F2B-6DC89742CB3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0-47BE-8F2B-6DC89742CB3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0-47BE-8F2B-6DC89742CB3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0-47BE-8F2B-6DC89742CB3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0-47BE-8F2B-6DC89742CB3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20-47BE-8F2B-6DC89742CB3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20-47BE-8F2B-6DC89742CB3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20-47BE-8F2B-6DC89742CB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420-47BE-8F2B-6DC89742CB3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20-47BE-8F2B-6DC89742CB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420-47BE-8F2B-6DC89742CB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420-47BE-8F2B-6DC89742CB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420-47BE-8F2B-6DC89742CB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420-47BE-8F2B-6DC89742CB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420-47BE-8F2B-6DC89742CB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420-47BE-8F2B-6DC89742CB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420-47BE-8F2B-6DC89742CB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420-47BE-8F2B-6DC89742CB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420-47BE-8F2B-6DC89742CB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420-47BE-8F2B-6DC89742CB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420-47BE-8F2B-6DC89742CB3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420-47BE-8F2B-6DC89742CB3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420-47BE-8F2B-6DC89742CB3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420-47BE-8F2B-6DC89742CB3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420-47BE-8F2B-6DC89742CB3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20-47BE-8F2B-6DC89742CB3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20-47BE-8F2B-6DC89742CB3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20-47BE-8F2B-6DC89742CB3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20-47BE-8F2B-6DC89742CB3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20-47BE-8F2B-6DC89742CB3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20-47BE-8F2B-6DC89742CB3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20-47BE-8F2B-6DC89742CB3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20-47BE-8F2B-6DC89742CB3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20-47BE-8F2B-6DC89742CB3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20-47BE-8F2B-6DC89742CB3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420-47BE-8F2B-6DC89742CB3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420-47BE-8F2B-6DC89742CB3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420-47BE-8F2B-6DC89742CB3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420-47BE-8F2B-6DC89742CB3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420-47BE-8F2B-6DC89742CB3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420-47BE-8F2B-6DC89742CB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420-47BE-8F2B-6DC89742CB3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420-47BE-8F2B-6DC89742CB3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420-47BE-8F2B-6DC89742CB3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420-47BE-8F2B-6DC89742CB3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420-47BE-8F2B-6DC89742CB3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420-47BE-8F2B-6DC89742CB3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420-47BE-8F2B-6DC89742CB3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420-47BE-8F2B-6DC89742CB3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420-47BE-8F2B-6DC89742CB3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420-47BE-8F2B-6DC89742CB3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420-47BE-8F2B-6DC89742CB3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420-47BE-8F2B-6DC89742CB3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420-47BE-8F2B-6DC89742CB3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420-47BE-8F2B-6DC89742CB3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420-47BE-8F2B-6DC89742CB3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420-47BE-8F2B-6DC89742CB3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420-47BE-8F2B-6DC89742CB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420-47BE-8F2B-6DC89742C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33771</c:v>
                </c:pt>
                <c:pt idx="1">
                  <c:v>18052</c:v>
                </c:pt>
                <c:pt idx="2">
                  <c:v>626</c:v>
                </c:pt>
                <c:pt idx="3">
                  <c:v>58827</c:v>
                </c:pt>
                <c:pt idx="4">
                  <c:v>22315</c:v>
                </c:pt>
                <c:pt idx="5">
                  <c:v>19639</c:v>
                </c:pt>
                <c:pt idx="6">
                  <c:v>5101</c:v>
                </c:pt>
                <c:pt idx="7">
                  <c:v>4587</c:v>
                </c:pt>
                <c:pt idx="8">
                  <c:v>10850</c:v>
                </c:pt>
                <c:pt idx="9">
                  <c:v>30441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3-42D5-B740-2F5D9E526B4F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85390</c:v>
                </c:pt>
                <c:pt idx="1">
                  <c:v>52383</c:v>
                </c:pt>
                <c:pt idx="2">
                  <c:v>4123</c:v>
                </c:pt>
                <c:pt idx="3">
                  <c:v>201213</c:v>
                </c:pt>
                <c:pt idx="4">
                  <c:v>26621</c:v>
                </c:pt>
                <c:pt idx="5">
                  <c:v>59509</c:v>
                </c:pt>
                <c:pt idx="6">
                  <c:v>20325</c:v>
                </c:pt>
                <c:pt idx="7">
                  <c:v>9010</c:v>
                </c:pt>
                <c:pt idx="8">
                  <c:v>10712</c:v>
                </c:pt>
                <c:pt idx="9">
                  <c:v>12728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3-42D5-B740-2F5D9E526B4F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81243</c:v>
                </c:pt>
                <c:pt idx="1">
                  <c:v>49661</c:v>
                </c:pt>
                <c:pt idx="2">
                  <c:v>2811</c:v>
                </c:pt>
                <c:pt idx="3">
                  <c:v>219443</c:v>
                </c:pt>
                <c:pt idx="4">
                  <c:v>27150</c:v>
                </c:pt>
                <c:pt idx="5">
                  <c:v>58416</c:v>
                </c:pt>
                <c:pt idx="6">
                  <c:v>17951</c:v>
                </c:pt>
                <c:pt idx="7">
                  <c:v>7991</c:v>
                </c:pt>
                <c:pt idx="8">
                  <c:v>17927</c:v>
                </c:pt>
                <c:pt idx="9">
                  <c:v>14118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3-42D5-B740-2F5D9E52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-4.8565405785220728E-2</c:v>
                </c:pt>
                <c:pt idx="1">
                  <c:v>-5.1963423248000296E-2</c:v>
                </c:pt>
                <c:pt idx="2">
                  <c:v>-0.31821489206888187</c:v>
                </c:pt>
                <c:pt idx="3">
                  <c:v>9.0600507919468498E-2</c:v>
                </c:pt>
                <c:pt idx="4">
                  <c:v>1.9871529995116655E-2</c:v>
                </c:pt>
                <c:pt idx="5">
                  <c:v>-1.8366969702061864E-2</c:v>
                </c:pt>
                <c:pt idx="6">
                  <c:v>-0.11680196801968024</c:v>
                </c:pt>
                <c:pt idx="7">
                  <c:v>-0.11309655937846841</c:v>
                </c:pt>
                <c:pt idx="8">
                  <c:v>0.67354368932038833</c:v>
                </c:pt>
                <c:pt idx="9">
                  <c:v>0.10920804525455696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83-42D5-B740-2F5D9E526B4F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-8.2331812226087764E-2</c:v>
                </c:pt>
                <c:pt idx="1">
                  <c:v>-0.17510755277976175</c:v>
                </c:pt>
                <c:pt idx="2">
                  <c:v>-0.20390824129141882</c:v>
                </c:pt>
                <c:pt idx="3">
                  <c:v>-1.977486934381556E-2</c:v>
                </c:pt>
                <c:pt idx="4">
                  <c:v>0.87060768912773878</c:v>
                </c:pt>
                <c:pt idx="5">
                  <c:v>0.35025310311351499</c:v>
                </c:pt>
                <c:pt idx="6">
                  <c:v>0.34484566976326048</c:v>
                </c:pt>
                <c:pt idx="7">
                  <c:v>-0.512951788870604</c:v>
                </c:pt>
                <c:pt idx="8">
                  <c:v>0.17492462970245115</c:v>
                </c:pt>
                <c:pt idx="9">
                  <c:v>-0.15939267639178323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83-42D5-B740-2F5D9E526B4F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0.34792393263580029</c:v>
                </c:pt>
                <c:pt idx="1">
                  <c:v>9.3978533616328394E-2</c:v>
                </c:pt>
                <c:pt idx="2">
                  <c:v>6.9291125829698125E-3</c:v>
                </c:pt>
                <c:pt idx="3">
                  <c:v>0.28810389758138777</c:v>
                </c:pt>
                <c:pt idx="4">
                  <c:v>5.6559903582589402E-2</c:v>
                </c:pt>
                <c:pt idx="5">
                  <c:v>0.12049332153002201</c:v>
                </c:pt>
                <c:pt idx="6">
                  <c:v>2.4687407786630262E-2</c:v>
                </c:pt>
                <c:pt idx="7">
                  <c:v>3.2064477365728448E-2</c:v>
                </c:pt>
                <c:pt idx="8">
                  <c:v>9.1511214923367355E-3</c:v>
                </c:pt>
                <c:pt idx="9">
                  <c:v>2.0108291826206905E-2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83-42D5-B740-2F5D9E526B4F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0.16356191024559552</c:v>
                </c:pt>
                <c:pt idx="1">
                  <c:v>9.9979666244556689E-2</c:v>
                </c:pt>
                <c:pt idx="2">
                  <c:v>5.659226391201322E-3</c:v>
                </c:pt>
                <c:pt idx="3">
                  <c:v>0.4417921084896449</c:v>
                </c:pt>
                <c:pt idx="4">
                  <c:v>5.4659550523342544E-2</c:v>
                </c:pt>
                <c:pt idx="5">
                  <c:v>0.11760560970061061</c:v>
                </c:pt>
                <c:pt idx="6">
                  <c:v>3.6139727125028435E-2</c:v>
                </c:pt>
                <c:pt idx="7">
                  <c:v>1.6087825717570177E-2</c:v>
                </c:pt>
                <c:pt idx="8">
                  <c:v>3.6091409290311668E-2</c:v>
                </c:pt>
                <c:pt idx="9">
                  <c:v>2.8422966272138125E-2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83-42D5-B740-2F5D9E52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septiembre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septiembre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5-4086-B43A-F6A9D16FBE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25-4086-B43A-F6A9D16FBE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25-4086-B43A-F6A9D16FBE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025-4086-B43A-F6A9D16FBE4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025-4086-B43A-F6A9D16FBE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25-4086-B43A-F6A9D16FBE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25-4086-B43A-F6A9D16FBE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25-4086-B43A-F6A9D16FBE4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25-4086-B43A-F6A9D16FBE4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25-4086-B43A-F6A9D16FBE4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25-4086-B43A-F6A9D16FBE4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5-4086-B43A-F6A9D16FBE4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25-4086-B43A-F6A9D16FBE4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25-4086-B43A-F6A9D16FBE4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25-4086-B43A-F6A9D16FBE4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25-4086-B43A-F6A9D16FBE4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25-4086-B43A-F6A9D16FBE4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25-4086-B43A-F6A9D16FBE4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25-4086-B43A-F6A9D16FBE4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025-4086-B43A-F6A9D16FBE4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50766</c:v>
                </c:pt>
                <c:pt idx="1">
                  <c:v>41448</c:v>
                </c:pt>
                <c:pt idx="2">
                  <c:v>5931</c:v>
                </c:pt>
                <c:pt idx="3">
                  <c:v>86382</c:v>
                </c:pt>
                <c:pt idx="4">
                  <c:v>13342</c:v>
                </c:pt>
                <c:pt idx="5">
                  <c:v>57435</c:v>
                </c:pt>
                <c:pt idx="6">
                  <c:v>8202</c:v>
                </c:pt>
                <c:pt idx="7">
                  <c:v>15005</c:v>
                </c:pt>
                <c:pt idx="8">
                  <c:v>30835</c:v>
                </c:pt>
                <c:pt idx="9">
                  <c:v>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25-4086-B43A-F6A9D16FB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7-4D1C-9794-C6F6F305F85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7-4D1C-9794-C6F6F305F85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7-4D1C-9794-C6F6F305F85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7-4D1C-9794-C6F6F305F85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7-4D1C-9794-C6F6F305F85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7-4D1C-9794-C6F6F305F85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7-4D1C-9794-C6F6F305F85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A7-4D1C-9794-C6F6F305F85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7-4D1C-9794-C6F6F305F85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7-4D1C-9794-C6F6F305F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4A7-4D1C-9794-C6F6F305F85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7-4D1C-9794-C6F6F305F85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A7-4D1C-9794-C6F6F305F85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7-4D1C-9794-C6F6F305F85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A7-4D1C-9794-C6F6F305F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4A7-4D1C-9794-C6F6F305F85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4A7-4D1C-9794-C6F6F305F85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A7-4D1C-9794-C6F6F305F85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A7-4D1C-9794-C6F6F305F85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A7-4D1C-9794-C6F6F305F85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A7-4D1C-9794-C6F6F305F85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A7-4D1C-9794-C6F6F305F85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A7-4D1C-9794-C6F6F305F85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A7-4D1C-9794-C6F6F305F85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A7-4D1C-9794-C6F6F305F85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A7-4D1C-9794-C6F6F305F85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A7-4D1C-9794-C6F6F305F85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A7-4D1C-9794-C6F6F305F85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A7-4D1C-9794-C6F6F305F85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A7-4D1C-9794-C6F6F305F85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A7-4D1C-9794-C6F6F305F85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A7-4D1C-9794-C6F6F305F85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A7-4D1C-9794-C6F6F305F8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4A7-4D1C-9794-C6F6F305F85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A7-4D1C-9794-C6F6F305F8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A7-4D1C-9794-C6F6F305F8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A7-4D1C-9794-C6F6F305F8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A7-4D1C-9794-C6F6F305F8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A7-4D1C-9794-C6F6F305F8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4A7-4D1C-9794-C6F6F305F8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4A7-4D1C-9794-C6F6F305F8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4A7-4D1C-9794-C6F6F305F8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4A7-4D1C-9794-C6F6F305F8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4A7-4D1C-9794-C6F6F305F8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4A7-4D1C-9794-C6F6F305F8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4A7-4D1C-9794-C6F6F305F85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4A7-4D1C-9794-C6F6F305F85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4A7-4D1C-9794-C6F6F305F85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4A7-4D1C-9794-C6F6F305F85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4A7-4D1C-9794-C6F6F305F85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A7-4D1C-9794-C6F6F305F85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A7-4D1C-9794-C6F6F305F85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A7-4D1C-9794-C6F6F305F85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A7-4D1C-9794-C6F6F305F85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A7-4D1C-9794-C6F6F305F85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A7-4D1C-9794-C6F6F305F85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A7-4D1C-9794-C6F6F305F85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A7-4D1C-9794-C6F6F305F85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A7-4D1C-9794-C6F6F305F85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A7-4D1C-9794-C6F6F305F85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4A7-4D1C-9794-C6F6F305F85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4A7-4D1C-9794-C6F6F305F85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4A7-4D1C-9794-C6F6F305F85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4A7-4D1C-9794-C6F6F305F85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4A7-4D1C-9794-C6F6F305F85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4A7-4D1C-9794-C6F6F305F8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4A7-4D1C-9794-C6F6F305F85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4A7-4D1C-9794-C6F6F305F85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4A7-4D1C-9794-C6F6F305F85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4A7-4D1C-9794-C6F6F305F85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4A7-4D1C-9794-C6F6F305F85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4A7-4D1C-9794-C6F6F305F85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4A7-4D1C-9794-C6F6F305F85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4A7-4D1C-9794-C6F6F305F85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4A7-4D1C-9794-C6F6F305F85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4A7-4D1C-9794-C6F6F305F85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4A7-4D1C-9794-C6F6F305F85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4A7-4D1C-9794-C6F6F305F85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4A7-4D1C-9794-C6F6F305F85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4A7-4D1C-9794-C6F6F305F85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4A7-4D1C-9794-C6F6F305F85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4A7-4D1C-9794-C6F6F305F85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4A7-4D1C-9794-C6F6F305F8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4A7-4D1C-9794-C6F6F305F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42842</c:v>
                </c:pt>
                <c:pt idx="1">
                  <c:v>16143</c:v>
                </c:pt>
                <c:pt idx="2">
                  <c:v>1503</c:v>
                </c:pt>
                <c:pt idx="3">
                  <c:v>16241</c:v>
                </c:pt>
                <c:pt idx="4">
                  <c:v>2058</c:v>
                </c:pt>
                <c:pt idx="5">
                  <c:v>16691</c:v>
                </c:pt>
                <c:pt idx="6">
                  <c:v>5930</c:v>
                </c:pt>
                <c:pt idx="7">
                  <c:v>10065</c:v>
                </c:pt>
                <c:pt idx="8">
                  <c:v>6072</c:v>
                </c:pt>
                <c:pt idx="9">
                  <c:v>33881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3-476E-BC65-1CC5908E7054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septiembre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63391</c:v>
                </c:pt>
                <c:pt idx="1">
                  <c:v>42012</c:v>
                </c:pt>
                <c:pt idx="2">
                  <c:v>12282</c:v>
                </c:pt>
                <c:pt idx="3">
                  <c:v>76079</c:v>
                </c:pt>
                <c:pt idx="4">
                  <c:v>16768</c:v>
                </c:pt>
                <c:pt idx="5">
                  <c:v>48815</c:v>
                </c:pt>
                <c:pt idx="6">
                  <c:v>9535</c:v>
                </c:pt>
                <c:pt idx="7">
                  <c:v>17464</c:v>
                </c:pt>
                <c:pt idx="8">
                  <c:v>28471</c:v>
                </c:pt>
                <c:pt idx="9">
                  <c:v>33975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3-476E-BC65-1CC5908E7054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septiembre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50766</c:v>
                </c:pt>
                <c:pt idx="1">
                  <c:v>41448</c:v>
                </c:pt>
                <c:pt idx="2">
                  <c:v>5931</c:v>
                </c:pt>
                <c:pt idx="3">
                  <c:v>86382</c:v>
                </c:pt>
                <c:pt idx="4">
                  <c:v>13342</c:v>
                </c:pt>
                <c:pt idx="5">
                  <c:v>57435</c:v>
                </c:pt>
                <c:pt idx="6">
                  <c:v>8202</c:v>
                </c:pt>
                <c:pt idx="7">
                  <c:v>15005</c:v>
                </c:pt>
                <c:pt idx="8">
                  <c:v>30835</c:v>
                </c:pt>
                <c:pt idx="9">
                  <c:v>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3-476E-BC65-1CC5908E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-0.19916076414632988</c:v>
                </c:pt>
                <c:pt idx="1">
                  <c:v>-1.3424735789774322E-2</c:v>
                </c:pt>
                <c:pt idx="2">
                  <c:v>-0.51709819247679534</c:v>
                </c:pt>
                <c:pt idx="3">
                  <c:v>0.13542501873053014</c:v>
                </c:pt>
                <c:pt idx="4">
                  <c:v>-0.20431774809160308</c:v>
                </c:pt>
                <c:pt idx="5">
                  <c:v>0.17658506606575841</c:v>
                </c:pt>
                <c:pt idx="6">
                  <c:v>-0.13980073413738858</c:v>
                </c:pt>
                <c:pt idx="7">
                  <c:v>-0.14080393953275305</c:v>
                </c:pt>
                <c:pt idx="8">
                  <c:v>8.303185697727522E-2</c:v>
                </c:pt>
                <c:pt idx="9">
                  <c:v>-0.15093451066961006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3-476E-BC65-1CC5908E7054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-0.4632707434661254</c:v>
                </c:pt>
                <c:pt idx="1">
                  <c:v>1.3770331417390258E-2</c:v>
                </c:pt>
                <c:pt idx="2">
                  <c:v>0.19600725952813058</c:v>
                </c:pt>
                <c:pt idx="3">
                  <c:v>0.5374292528387854</c:v>
                </c:pt>
                <c:pt idx="4">
                  <c:v>0.44487762616417581</c:v>
                </c:pt>
                <c:pt idx="5">
                  <c:v>0.29793676979051331</c:v>
                </c:pt>
                <c:pt idx="6">
                  <c:v>-0.36467854376452358</c:v>
                </c:pt>
                <c:pt idx="7">
                  <c:v>-0.29111352577124772</c:v>
                </c:pt>
                <c:pt idx="8">
                  <c:v>0.65477084898572513</c:v>
                </c:pt>
                <c:pt idx="9">
                  <c:v>0.13081144649157195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3-476E-BC65-1CC5908E7054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0.33861971848308009</c:v>
                </c:pt>
                <c:pt idx="1">
                  <c:v>0.11024234560537206</c:v>
                </c:pt>
                <c:pt idx="2">
                  <c:v>6.1308949138784517E-3</c:v>
                </c:pt>
                <c:pt idx="3">
                  <c:v>0.14139184228165222</c:v>
                </c:pt>
                <c:pt idx="4">
                  <c:v>6.7479814781790562E-2</c:v>
                </c:pt>
                <c:pt idx="5">
                  <c:v>0.10745361858085463</c:v>
                </c:pt>
                <c:pt idx="6">
                  <c:v>2.1565745700071946E-2</c:v>
                </c:pt>
                <c:pt idx="7">
                  <c:v>8.7926380066289916E-2</c:v>
                </c:pt>
                <c:pt idx="8">
                  <c:v>5.1494597802224831E-2</c:v>
                </c:pt>
                <c:pt idx="9">
                  <c:v>6.769504178478529E-2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3-476E-BC65-1CC5908E7054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0.15010955282930161</c:v>
                </c:pt>
                <c:pt idx="1">
                  <c:v>0.12255723802680718</c:v>
                </c:pt>
                <c:pt idx="2">
                  <c:v>1.7537323362695267E-2</c:v>
                </c:pt>
                <c:pt idx="3">
                  <c:v>0.25542219974984698</c:v>
                </c:pt>
                <c:pt idx="4">
                  <c:v>3.945084611449675E-2</c:v>
                </c:pt>
                <c:pt idx="5">
                  <c:v>0.16982906210359175</c:v>
                </c:pt>
                <c:pt idx="6">
                  <c:v>2.4252423911790014E-2</c:v>
                </c:pt>
                <c:pt idx="7">
                  <c:v>4.4368156644283001E-2</c:v>
                </c:pt>
                <c:pt idx="8">
                  <c:v>9.1175748758844807E-2</c:v>
                </c:pt>
                <c:pt idx="9">
                  <c:v>8.5297448498342657E-2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F3-476E-BC65-1CC5908E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9-4D7E-8177-45F1070C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9-4D7E-8177-45F1070C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249820</c:v>
                </c:pt>
                <c:pt idx="1">
                  <c:v>244952</c:v>
                </c:pt>
                <c:pt idx="2">
                  <c:v>114704</c:v>
                </c:pt>
                <c:pt idx="3">
                  <c:v>74813</c:v>
                </c:pt>
                <c:pt idx="4">
                  <c:v>284219</c:v>
                </c:pt>
                <c:pt idx="5">
                  <c:v>266656</c:v>
                </c:pt>
                <c:pt idx="6">
                  <c:v>241965</c:v>
                </c:pt>
                <c:pt idx="7">
                  <c:v>233787</c:v>
                </c:pt>
                <c:pt idx="8">
                  <c:v>202398</c:v>
                </c:pt>
                <c:pt idx="9">
                  <c:v>212513</c:v>
                </c:pt>
                <c:pt idx="10">
                  <c:v>237768</c:v>
                </c:pt>
                <c:pt idx="11">
                  <c:v>227454</c:v>
                </c:pt>
                <c:pt idx="12">
                  <c:v>238244</c:v>
                </c:pt>
                <c:pt idx="13">
                  <c:v>263304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B-47E9-813E-9F99F47E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1.987328129592747E-2</c:v>
                </c:pt>
                <c:pt idx="1">
                  <c:v>1.1355140186915889</c:v>
                </c:pt>
                <c:pt idx="2">
                  <c:v>0.53320946894256349</c:v>
                </c:pt>
                <c:pt idx="3">
                  <c:v>-0.73677692202139899</c:v>
                </c:pt>
                <c:pt idx="4">
                  <c:v>6.5863884555382279E-2</c:v>
                </c:pt>
                <c:pt idx="5">
                  <c:v>0.10204368400388475</c:v>
                </c:pt>
                <c:pt idx="6">
                  <c:v>3.4980559226988728E-2</c:v>
                </c:pt>
                <c:pt idx="7">
                  <c:v>0.15508552456051938</c:v>
                </c:pt>
                <c:pt idx="8">
                  <c:v>-4.7597088178135016E-2</c:v>
                </c:pt>
                <c:pt idx="9">
                  <c:v>-0.1062169846236668</c:v>
                </c:pt>
                <c:pt idx="10">
                  <c:v>4.5345432483051562E-2</c:v>
                </c:pt>
                <c:pt idx="11">
                  <c:v>-4.5289702993569603E-2</c:v>
                </c:pt>
                <c:pt idx="12">
                  <c:v>-9.5175158751861E-2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B-47E9-813E-9F99F47E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92103</c:v>
                </c:pt>
                <c:pt idx="1">
                  <c:v>97391</c:v>
                </c:pt>
                <c:pt idx="2">
                  <c:v>66989</c:v>
                </c:pt>
                <c:pt idx="3">
                  <c:v>28320</c:v>
                </c:pt>
                <c:pt idx="4">
                  <c:v>72064</c:v>
                </c:pt>
                <c:pt idx="5">
                  <c:v>89648</c:v>
                </c:pt>
                <c:pt idx="6">
                  <c:v>87379</c:v>
                </c:pt>
                <c:pt idx="7">
                  <c:v>85378</c:v>
                </c:pt>
                <c:pt idx="8">
                  <c:v>88765</c:v>
                </c:pt>
                <c:pt idx="9">
                  <c:v>85245</c:v>
                </c:pt>
                <c:pt idx="10">
                  <c:v>92480</c:v>
                </c:pt>
                <c:pt idx="11">
                  <c:v>85407</c:v>
                </c:pt>
                <c:pt idx="12">
                  <c:v>97362</c:v>
                </c:pt>
                <c:pt idx="13">
                  <c:v>114123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4-4913-A70F-43440E1B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-5.4296598248298134E-2</c:v>
                </c:pt>
                <c:pt idx="1">
                  <c:v>0.45383570436937415</c:v>
                </c:pt>
                <c:pt idx="2">
                  <c:v>1.3654307909604522</c:v>
                </c:pt>
                <c:pt idx="3">
                  <c:v>-0.6070159857904085</c:v>
                </c:pt>
                <c:pt idx="4">
                  <c:v>-0.19614492236301984</c:v>
                </c:pt>
                <c:pt idx="5">
                  <c:v>2.5967337689833947E-2</c:v>
                </c:pt>
                <c:pt idx="6">
                  <c:v>2.34369509709762E-2</c:v>
                </c:pt>
                <c:pt idx="7">
                  <c:v>-3.8156931222891877E-2</c:v>
                </c:pt>
                <c:pt idx="8">
                  <c:v>4.1292744442489315E-2</c:v>
                </c:pt>
                <c:pt idx="9">
                  <c:v>-7.823313148788924E-2</c:v>
                </c:pt>
                <c:pt idx="10">
                  <c:v>8.281522591825019E-2</c:v>
                </c:pt>
                <c:pt idx="11">
                  <c:v>-0.12278917852961113</c:v>
                </c:pt>
                <c:pt idx="12">
                  <c:v>-0.14686785310585948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4-4913-A70F-43440E1B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85B824-EEDA-4B70-8857-CDF26226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B102AF-ED40-4A22-B4BF-A1B655B9B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3A0A85-9E60-4580-B7A6-0B3DBD9C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27176-80E8-4280-A5C0-F7F5F3BD1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A6B4C0-CA2B-49DC-9D3F-F8D7DE89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61E2BF-5EA1-4647-A95A-E2D977B9449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380C2EC-49B2-6E4E-09CD-BF063A3493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9D23D8A-C109-EB25-CDCE-3C8FA4373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ACD99-C3D9-4E9C-AAA9-798ACF3B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B15D3C-D659-451B-9A2B-F0BB4453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76981-F536-414E-969C-815361AA0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C346B-A2BE-4C3B-8F7A-F4FB3BB5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05E7F-329E-40F0-AAC1-211278AD9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4D287-6053-4721-A0ED-C8A633FA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453BC2-012E-4E8C-9537-67117E3ABE56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732B190-11EB-C9BE-4705-6351C020FD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4308D1E-269E-F8DB-021F-BA8150E03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C5D12A-5754-4F8E-8A45-A0AD1C55D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2C1277-1450-4B63-A249-158C4880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12610E-56E4-454A-8FB0-485E47FCE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3DB168-888E-48F7-B021-7808FCA0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BCE490-A138-4133-AC4D-9DE146F98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036DDA8-ECA6-4321-8432-43D9D3C89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89A26E-80F1-4D95-9506-2DED6A19F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80636A3-3C58-4BE4-B5AA-BAF4BAD73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C7137A4A-4372-4386-BC52-D64A7C6ED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74819281-5E3D-4A33-8698-E046AA501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60DE005-4B27-49AD-A546-523A49244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FE40B3B-9EC5-4975-B16E-94DB9B788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2475FD2-1D31-439C-8CAC-8AC70AC35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F491783-5D6E-464B-94AC-8FCD94014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B81B45B-ABA0-462E-89AF-A71B0BB4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1A9E5-A4D4-4852-B916-600333E8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3334A9-84AA-4156-B778-D8264877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A7E28B-30BD-45E8-B7C1-ACA47E6C9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3729E3-917B-4DFC-B747-C1087391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693608-58BE-443A-B5C8-A30ECCA2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8C2CEE-92AC-4CFF-9080-C289BE95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7735D0-F5C3-4C5E-993E-63F74A34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DB2310-7C17-46A7-8966-F361F19AF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151C53-CA16-4475-A95A-A5B15B8B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Puerto de la Cruz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0CB499-BCBD-410E-96CA-71146D89F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A6633E-E114-4565-AE66-9BA0E116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6F6E6-89A8-4614-A691-82D69A32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37392B1-CBCF-460C-9948-11AA34BA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6F43C5-F694-4A76-96BE-299E5E34B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Puerto de la Cruz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Puerto de la Cruz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Puerto de la Cruz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9EAC6-9FC0-46CE-B578-6CA9BECB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F604E-D3CF-41CA-AA36-82DC52C4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1B787-733A-47A8-9284-3D46AB3E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DE37D5-CE47-4130-8DCA-AA1595B3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BC35EDE-60AB-45B2-983E-67BA61415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CEB60-C8AC-4EC0-A219-56BA2F9D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0D4E7C-F7AC-4B43-AE77-9DC9F5CE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466E8B-3AB4-4EDD-AC58-1BA828E7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EF041-C6CA-4859-9CC0-201E7236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2273FA-D17C-4E40-B297-30CBC9686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1417D6-1F2F-456E-96B7-69B6F742B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DC1F3-2521-4BAF-BD0A-6A37419E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09A481-5E16-4E3C-B27B-F6F50E18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AF7AA81-6A8B-46B5-9B46-B97DDCF73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4BB9B-7D3C-444E-90A2-E4FC1207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59933F-7C91-4D3D-9FCC-1716EDB6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FBD64A3-3A87-4D3D-A679-91DECE7F9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DADA36-3B63-4B25-A5B0-337CC0EE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BCB8FC-8237-427B-A5B5-31CB91C8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B474A-34A7-4D82-BB82-B13FD5FD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568D5E-B0EF-4AAD-8D16-F25450DE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E40E6B9-BA08-4BE4-9EFE-D9FD63C4BF8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2253B4A-7C58-8C87-42FD-8804A7DBBB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AE98038-6C46-AD27-46AD-992189510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64212-673E-4389-BE1B-E149C2C5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6F1B67-7E18-4979-9172-620A475A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5280B84-CF7A-43C9-BCCD-B03691448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EA4CB-FAFA-447B-9C8B-3524E6AA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C2DE73-107A-4089-8467-EBCE3E8D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8BEE017-2270-45F5-AA29-307361A0C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Puerto de la Cruz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854097C-098C-4B4D-A595-FE8DF939B901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3FCA38A-579B-90F8-197E-9E40D9BF1C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7F59E91-A923-F834-946A-843AD4E169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3BD48A-488F-497B-9753-F083E4DBC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58218D-5769-4E79-9D61-AD3F3B31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6618C4-A0EC-4548-A5DB-9BBEECE8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5D9965-3EB7-4DEA-9477-2CB20DB10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0FA1B6-5B9B-4758-9222-69BAE3FB6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EC6126-0D11-4F9A-AFBE-8BC39458F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066649F-BBEC-4CF7-ADDE-DE883D4E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10F252-5D7C-4C5D-936E-D7EAE5F5B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D5D1AC5-389D-46AD-8161-335C6B4FD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9B83F15-EEB8-4DD4-8FFA-9395A56F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1AB9FDF-5E4E-44C9-965B-AB2F94A9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B0D6E79-5608-4DBC-B971-0C3EE856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7A3D084-4814-4FDF-A23A-0DE8F7BB1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D0E5F1B-5CB4-4BBB-92AF-8513865EA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38A8F-F7FF-4AF8-B81F-E922AE202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B2C1A-B285-466A-BBBA-6922CCD7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465F74-0B8D-430D-88F3-CE880A1F7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E694AB-DD43-4ADE-818D-982797695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46356DC-C5B2-4DA3-99DC-99631D936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C28621-850A-4637-A09A-07FB304E6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347B82-17FE-4057-B53C-B06DE4E97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Puerto de la Cruz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Puerto de la Cruz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Puerto de la Cruz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40FB0-F425-48B6-AEFA-7563AD95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9189C-6B3A-4ACB-8321-062F965E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FF7FF-93C0-43BB-8D41-3E66EAAC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3BD400-10B5-4A1D-B522-2C2D9A13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C2856-4E75-42B7-AA4D-F31CF857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6F7E0C-0241-4A46-88B7-42E167F8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903237-0620-4285-83D4-49D86E80EAD4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8972C4C-7441-393B-1EC9-526C0E0E09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F47E2BC-7612-14FC-CF85-BD5C1019A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BDBF45-AC12-41C7-AD0B-A1C2BADA1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52FAB-707B-4B40-B28E-1BD6200A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E912A8-1BF7-4149-8155-6C4E1F0F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51A2E5-285A-4F2F-B778-A45F5E046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C3773C-0A0C-4186-855C-5BE7DE9FF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BF401D8-9BDA-4BDF-AE1C-D46C3E2E5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E2366E8-E5A1-47D1-8591-1DCF4288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35CBCF-8A7B-478E-B09D-FC608496F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C986DE7E-3B06-4A5F-B4D5-95FE49C75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D01F1AFE-7238-4343-A385-64B2066B1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69F0E43-6B0A-4C20-8514-819489987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4083AC6-0814-473E-BC6E-371AC030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001E64F-4D79-415A-A9ED-5DCD80E1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C0908FE-14D8-40CD-B513-824CD4113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59FFDD28-D011-4A96-B310-51251CD9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Puerto de la Cruz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DE2CEF-7B9B-45C7-A0B1-581F7E118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DFB757-B1B4-407D-ADC0-FFD0840E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305259-8CB8-427D-9B5A-0B2ACE02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9012ED-B412-4D9B-9820-4896905A2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8643B2-25F6-4839-8E3C-F25A66533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42885E9-41B2-4914-9688-B3743529C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B6977F7-23BA-4B12-93F2-7199115C4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Puerto de la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Puerto de la Cruz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Puerto de la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Puerto de la Cruz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3822C7-8995-40CD-8D60-9029EE6655B1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B64B0A7-D3FE-E9E9-FB55-E4B5CB262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223EDB7-509F-7F22-48A1-BDB0CC106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E8DF91-F1B4-4A84-828A-3B22CFF51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3158EED-263B-43F8-82F4-923E9D5CE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C41EA2C-68AE-4FE0-BC5B-7C69CC4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0D2AFE-FE01-4F0D-B71B-54D3C864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A4CD2A-CD0B-4987-A133-472F6787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5812E86-5BFD-47B9-B7C6-0BAF24632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89FFB56-3118-4952-A960-1A3C2944F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Puerto de la Cruz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Puerto de la Cruz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BA867B-9032-467F-A5F2-882F8EA0B44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DC804D5-771F-29F4-C3D3-CF0DCD127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F3CFC1D-A315-CE08-B16A-32AD3BBCCE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C1A41-85D0-4571-BC92-AA9AEFE6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FE9A5F-F7B9-4C1C-9331-41F55705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0DF07B9-31B9-495E-BFAF-168894AC144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3B7F107-2EDA-CCB0-B6FA-C1FD7D2FA7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3E65FA8-51BE-5819-000D-96D65B916E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6525E8-85E1-47D6-B854-2FF5CD923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F2216B-43C5-4EA1-A89F-44703024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01EB88-8FB1-4C93-AE29-B36168A2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8B8B4BB-AF83-40B2-8484-25E5B98DB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851C146-7634-43DE-B629-F362A9F2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13,5%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86.382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28,2%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Puerto de la Cruz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86.382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28,2%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C134867-C9C8-4795-9774-26776E1FD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F41DB6-BE8B-446C-B55E-CC6C8009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79236A3-BCE2-42A6-B55F-17C000C4B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CB6640B-7E03-4996-BD94-6A169A0D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237.197 viajeros 
cuota: 77,6%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68.628 viajeros
cuota: 22,4%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EE7C963-A2F9-4569-8697-F0917EB5F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5212A2-DD0C-4042-B379-5ED90677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ABDAF43-DD2E-43F6-AA7E-BFD71B80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020F162-B433-49EE-9253-F96639708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178.883 viajeros 
cuota: 81,5%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40.560 viajeros
cuota: 18,5%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43ACFB-ECC8-4E82-9C80-9F352B97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F2A98C-F1FE-4CA6-9E99-FB23273C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5F3CF31-1D75-4624-A064-ED74D8603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D85803A-3487-4449-9832-285A0D976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Puerto de la Cruz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58.314 viajeros 
cuota: 67,5%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28.068 viajeros
cuota: 32,5%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E5978BB-C9B5-4D81-82DD-D048733FC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31EC2A-8046-493A-81C1-1993DD21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E4A1D14-C75F-4440-A8CC-FE0AA7BDD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93CEF7A-98F8-43A5-8A48-B19B82AB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5511E5D-A497-4FD1-8677-30EA17D33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AD56A1D-20CB-4813-868A-A662CE30D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631B22-AF7A-42B2-9576-002C98A1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14072A9-53E3-43E1-A982-9F615ED22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C8F5F00-714F-4363-9563-E4CA0A2A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C33CBF-7B22-4115-A535-73057ABD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A750D25-5710-4321-BEAF-88AA28FB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7EA779-F540-4A7A-99A1-44A45AB1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1F0C3EE-0634-4786-B618-9A96A691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322BE4-0A7F-4CF3-8CB8-4C265327F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4640E6C-E2B3-4A32-A55B-D394E647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5FF0CB-E524-492F-85E9-3BB8B28D6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76D398-A64B-4F76-83B5-BD943D65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D82622-D96E-4E7C-8CF9-DA6C6795C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4C874D-9A99-4980-B1A4-66D915B6E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69AA5C-55D8-4BF7-8EA3-D84D515A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F79383-F188-4EEE-84AC-36140A1B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Puerto de la Cruz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F8563D-B7BF-4B6D-876F-86B82751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DEE97F-AA95-4BBF-9D87-3EDB268F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76DC2C-F760-4D80-98AB-8E8860D6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Puerto de la Cruz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D107-8E6F-4A7D-B201-31AD02198467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48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1DBDD762-4D1C-47B1-9273-ED0766154180}"/>
    <hyperlink ref="B19" location="'Viajeros entr evol mensu TF'!A1" tooltip="Evolución mensual de viajeros entrentrados en Tenerife según lugar de residencia" display="Evolución mensual de viajeros entrados en Tenerife según lugar de residencia" xr:uid="{199191D9-9CB5-455C-8F34-AF84DD0574D6}"/>
    <hyperlink ref="B14" location="'Establecim aloj islas cat y tip'!A1" tooltip="Establecimientos alojativos Canarias e islas" display="Establecimientos alojativos Canarias e islas" xr:uid="{7CA7FE6B-40B5-4E05-8156-4D4AC5D0CF67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3FC59095-F7C9-4F9D-90F8-F8685944452E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E78E597C-3C60-4F71-A2F4-28BCECD7D377}"/>
    <hyperlink ref="B37" location="'Pernoctaciones lugar reside'!A1" tooltip="Pernoctaciones registradas en establecimientos alojativos de Canarias e islas según tipología y categoría" display="'Pernoctaciones lugar reside'!A1" xr:uid="{0D51D0E0-0C1D-4637-82F9-6BF022396B54}"/>
    <hyperlink ref="B8" location="'Resumen indicadores (aloj)'!A1" tooltip="Resumen indicadores Tenerife" display="'Resumen indicadores (aloj)'!A1" xr:uid="{370161A7-BC7D-4902-863E-DD0BC938E16F}"/>
    <hyperlink ref="B9" location="'Resumen indicadores municipios '!A1" tooltip="Resumen indicadores municipios Tenerife" display="Resumen indicadores municipios Tenerife" xr:uid="{04E33B6A-3C8F-436A-9A54-4ACD0F465E7B}"/>
    <hyperlink ref="B20" location="'Viajeros entr evol mensu TF cat'!A1" tooltip="Evolución mensual de viajeros entrentrados en Tenerife según lugar de residencia" display="'Viajeros entr evol mensu TF cat'!A1" xr:uid="{1B66DDA5-0819-474B-A8B2-21B071B19869}"/>
    <hyperlink ref="B21" location="'Viajeros entr evol anual TF cat'!A1" tooltip="Evolución mensual de viajeros entrentrados en Tenerife según lugar de residencia" display="'Viajeros entr evol anual TF cat'!A1" xr:uid="{F2D97557-3D30-4F2C-9C8F-00966241C32D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EF2B72B8-EA59-484B-B8BF-2C6DCC58956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31BFCF86-CC92-44BA-8700-19C670B1313A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B1F3B6D6-0E95-4A06-A1FB-1F8D54C53863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1695EB1D-F81E-4607-AE03-42ED9137D43D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0F48D503-D011-43C1-99EE-EB905526A700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6FAF960-8899-4FDE-88AE-609118BFAF1B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4F0D046B-5E42-4D2C-8CF9-04EF01D2C520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93659C27-3721-4DF7-BBC7-28D307141836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668CD6B8-2EA3-4729-81F7-F728D98612E6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8F7EB28F-DCC6-48E5-AD9C-EEA0B24099D6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4F7C6A13-D6D9-4CFD-B82B-8E7132E65318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75B7618E-FB66-4577-838E-7E2B1A71D69F}"/>
    <hyperlink ref="B35" location="'Pernoctaciones evol mensu TF'!A1" tooltip="Evolución mensual de pernoctaciones en Tenerife según lugar de residencia" display="'Pernoctaciones evol mensu TF'!A1" xr:uid="{7EEB8AB0-A096-4842-9E7C-69F9DCAE05D8}"/>
    <hyperlink ref="B36" location="'Pernocta evol mensu TF cat'!A1" tooltip="Evolución mensual de pernoctaciones en Tenerife según lugar de residencia" display="'Pernocta evol mensu TF cat'!A1" xr:uid="{281EE9C6-BAB4-42CA-ADE2-E6048FAF2D3B}"/>
    <hyperlink ref="B38" location="'Pernoctaciones lugar residen ac'!A1" tooltip="Pernoctaciones registradas en establecimientos alojativos de Canarias e islas según tipología y categoría" display="'Pernoctaciones lugar residen ac'!A1" xr:uid="{17ADF395-1248-4099-B405-4D022E02D3F9}"/>
    <hyperlink ref="B39" location="'Pernoctaciones lugar reside año'!A1" tooltip="Pernoctaciones registradas en establecimientos alojativos de Canarias e islas según tipología y categoría" display="'Pernoctaciones lugar reside año'!A1" xr:uid="{E872E713-98F2-48A3-93E4-F0F7226B5112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759AD099-41E3-4241-98FD-6A5FF650BA18}"/>
    <hyperlink ref="B41" location="'EM evol menusual lugar resd'!A1" tooltip="Evolución mensual de estancia media en Tenerife según lugar de residencia" display="'EM evol menusual lugar resd'!A1" xr:uid="{C1F7814B-8B8D-4457-AE18-C467E887CB55}"/>
    <hyperlink ref="B42" location="'EM evol mensu TF cat '!A1" tooltip="Evolución mensual de estancia media en Tenerife según lugar de residencia" display="'EM evol mensu TF cat '!A1" xr:uid="{3557D1EF-1C11-46F1-927B-1508BAB87E68}"/>
    <hyperlink ref="B44" location="'tasa de ocupación evol mens'!A1" tooltip="Evolución mensual de estancia media en Tenerife según lugar de residencia" display="'tasa de ocupación evol mens'!A1" xr:uid="{0BF1D7B8-153B-4404-BC3A-81B582AA54A5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D64948C9-3622-4290-9117-DA7C41FAE0EA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3ACB0BE4-42CF-4C02-95F9-E6630E2B207D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77CF4F6-E1DC-4950-A300-62A91BB9033B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EC47DDBF-5642-461B-906E-D3DD3781C112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C4E2A5AC-0254-4322-82F6-FDACD2F7126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0911-33A7-4F1F-A215-A1DB50189F6C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septiembre 2024</v>
      </c>
    </row>
    <row r="7" spans="2:14" x14ac:dyDescent="0.25">
      <c r="B7" s="271" t="s">
        <v>48</v>
      </c>
      <c r="C7" s="274" t="s">
        <v>8</v>
      </c>
      <c r="D7" s="15" t="s">
        <v>30</v>
      </c>
      <c r="E7" s="16">
        <v>69073</v>
      </c>
      <c r="F7" s="16">
        <v>48518</v>
      </c>
      <c r="G7" s="16">
        <v>62173</v>
      </c>
      <c r="H7" s="16">
        <v>71851</v>
      </c>
      <c r="I7" s="16">
        <v>77584</v>
      </c>
      <c r="J7" s="17">
        <f>I7/H7-1</f>
        <v>7.9790121223086707E-2</v>
      </c>
      <c r="K7" s="16">
        <f>I7-H7</f>
        <v>5733</v>
      </c>
      <c r="L7" s="17">
        <f>I7/E7-1</f>
        <v>0.12321746557989366</v>
      </c>
      <c r="M7" s="16">
        <f>I7-E7</f>
        <v>8511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56624</v>
      </c>
      <c r="F8" s="20">
        <v>40728</v>
      </c>
      <c r="G8" s="20">
        <v>51986</v>
      </c>
      <c r="H8" s="20">
        <v>58014</v>
      </c>
      <c r="I8" s="20">
        <v>60705</v>
      </c>
      <c r="J8" s="21">
        <f t="shared" ref="J8:J20" si="0">I8/H8-1</f>
        <v>4.6385355259075389E-2</v>
      </c>
      <c r="K8" s="20">
        <f t="shared" ref="K8:K17" si="1">I8-H8</f>
        <v>2691</v>
      </c>
      <c r="L8" s="21">
        <f t="shared" ref="L8:L20" si="2">I8/E8-1</f>
        <v>7.2071912969765561E-2</v>
      </c>
      <c r="M8" s="20">
        <f t="shared" ref="M8:M17" si="3">I8-E8</f>
        <v>4081</v>
      </c>
      <c r="N8" s="22">
        <f>I8/$I$7</f>
        <v>0.78244225613528562</v>
      </c>
    </row>
    <row r="9" spans="2:14" x14ac:dyDescent="0.25">
      <c r="B9" s="272"/>
      <c r="C9" s="276"/>
      <c r="D9" s="23" t="s">
        <v>32</v>
      </c>
      <c r="E9" s="24">
        <v>12449</v>
      </c>
      <c r="F9" s="24">
        <v>7790</v>
      </c>
      <c r="G9" s="24">
        <v>10187</v>
      </c>
      <c r="H9" s="24">
        <v>13837</v>
      </c>
      <c r="I9" s="24">
        <v>16879</v>
      </c>
      <c r="J9" s="25">
        <f>IFERROR(I9/H9-1,"-")</f>
        <v>0.21984534219845342</v>
      </c>
      <c r="K9" s="24">
        <f>IFERROR(I9-H9,"-")</f>
        <v>3042</v>
      </c>
      <c r="L9" s="25">
        <f>IFERROR(I9/E9-1,"-")</f>
        <v>0.35585187565266296</v>
      </c>
      <c r="M9" s="24">
        <f>IFERROR(I9-E9,"-")</f>
        <v>4430</v>
      </c>
      <c r="N9" s="25">
        <f>IFERROR(I9/$I$7,"-")</f>
        <v>0.21755774386471438</v>
      </c>
    </row>
    <row r="10" spans="2:14" x14ac:dyDescent="0.25">
      <c r="B10" s="272"/>
      <c r="C10" s="277" t="s">
        <v>33</v>
      </c>
      <c r="D10" s="26" t="s">
        <v>30</v>
      </c>
      <c r="E10" s="27">
        <v>81941</v>
      </c>
      <c r="F10" s="27">
        <v>55397</v>
      </c>
      <c r="G10" s="27">
        <v>71676</v>
      </c>
      <c r="H10" s="27">
        <v>83171</v>
      </c>
      <c r="I10" s="27">
        <v>91131</v>
      </c>
      <c r="J10" s="28">
        <f t="shared" si="0"/>
        <v>9.5706436137596107E-2</v>
      </c>
      <c r="K10" s="27">
        <f t="shared" si="1"/>
        <v>7960</v>
      </c>
      <c r="L10" s="28">
        <f t="shared" si="2"/>
        <v>0.11215386680660466</v>
      </c>
      <c r="M10" s="27">
        <f t="shared" si="3"/>
        <v>9190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67021</v>
      </c>
      <c r="F11" s="29">
        <v>46188</v>
      </c>
      <c r="G11" s="29">
        <v>59937</v>
      </c>
      <c r="H11" s="29">
        <v>67357</v>
      </c>
      <c r="I11" s="29">
        <v>71415</v>
      </c>
      <c r="J11" s="30">
        <f t="shared" si="0"/>
        <v>6.0246151105304513E-2</v>
      </c>
      <c r="K11" s="29">
        <f t="shared" si="1"/>
        <v>4058</v>
      </c>
      <c r="L11" s="30">
        <f t="shared" si="2"/>
        <v>6.5561540412706565E-2</v>
      </c>
      <c r="M11" s="29">
        <f t="shared" si="3"/>
        <v>4394</v>
      </c>
      <c r="N11" s="31">
        <f>I11/$I$10</f>
        <v>0.78365210521117956</v>
      </c>
    </row>
    <row r="12" spans="2:14" x14ac:dyDescent="0.25">
      <c r="B12" s="272"/>
      <c r="C12" s="279"/>
      <c r="D12" s="32" t="s">
        <v>32</v>
      </c>
      <c r="E12" s="33">
        <v>14920</v>
      </c>
      <c r="F12" s="33">
        <v>9209</v>
      </c>
      <c r="G12" s="33">
        <v>11739</v>
      </c>
      <c r="H12" s="33">
        <v>15814</v>
      </c>
      <c r="I12" s="33">
        <v>19716</v>
      </c>
      <c r="J12" s="34">
        <f>IFERROR(I12/H12-1,"-")</f>
        <v>0.2467433919312001</v>
      </c>
      <c r="K12" s="33">
        <f>IFERROR(I12-H12,"-")</f>
        <v>3902</v>
      </c>
      <c r="L12" s="34">
        <f>IFERROR(I12/E12-1,"-")</f>
        <v>0.32144772117962472</v>
      </c>
      <c r="M12" s="33">
        <f>IFERROR(I12-E12,"-")</f>
        <v>4796</v>
      </c>
      <c r="N12" s="34">
        <f>IFERROR(I12/$I$10,"-")</f>
        <v>0.21634789478882049</v>
      </c>
    </row>
    <row r="13" spans="2:14" x14ac:dyDescent="0.25">
      <c r="B13" s="272"/>
      <c r="C13" s="274" t="s">
        <v>21</v>
      </c>
      <c r="D13" s="15" t="s">
        <v>30</v>
      </c>
      <c r="E13" s="16">
        <v>471100</v>
      </c>
      <c r="F13" s="16">
        <v>281990</v>
      </c>
      <c r="G13" s="16">
        <v>378277</v>
      </c>
      <c r="H13" s="16">
        <v>441114</v>
      </c>
      <c r="I13" s="16">
        <v>489204</v>
      </c>
      <c r="J13" s="17">
        <f t="shared" si="0"/>
        <v>0.10901943715230078</v>
      </c>
      <c r="K13" s="16">
        <f t="shared" si="1"/>
        <v>48090</v>
      </c>
      <c r="L13" s="17">
        <f t="shared" si="2"/>
        <v>3.8429208236043344E-2</v>
      </c>
      <c r="M13" s="16">
        <f t="shared" si="3"/>
        <v>18104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379129</v>
      </c>
      <c r="F14" s="20">
        <v>231886</v>
      </c>
      <c r="G14" s="20">
        <v>315701</v>
      </c>
      <c r="H14" s="20">
        <v>360982</v>
      </c>
      <c r="I14" s="20">
        <v>390629</v>
      </c>
      <c r="J14" s="21">
        <f t="shared" si="0"/>
        <v>8.212874880187937E-2</v>
      </c>
      <c r="K14" s="20">
        <f t="shared" si="1"/>
        <v>29647</v>
      </c>
      <c r="L14" s="21">
        <f t="shared" si="2"/>
        <v>3.0332683598458532E-2</v>
      </c>
      <c r="M14" s="20">
        <f t="shared" si="3"/>
        <v>11500</v>
      </c>
      <c r="N14" s="22">
        <f>I14/$I$13</f>
        <v>0.7984991946100195</v>
      </c>
    </row>
    <row r="15" spans="2:14" x14ac:dyDescent="0.25">
      <c r="B15" s="272"/>
      <c r="C15" s="276"/>
      <c r="D15" s="23" t="s">
        <v>32</v>
      </c>
      <c r="E15" s="24">
        <v>91971</v>
      </c>
      <c r="F15" s="24">
        <v>50104</v>
      </c>
      <c r="G15" s="24">
        <v>62576</v>
      </c>
      <c r="H15" s="24">
        <v>80132</v>
      </c>
      <c r="I15" s="24">
        <v>98575</v>
      </c>
      <c r="J15" s="25">
        <f>IFERROR(I15/H15-1,"-")</f>
        <v>0.23015773972944631</v>
      </c>
      <c r="K15" s="24">
        <f>IFERROR(I15-H15,"-")</f>
        <v>18443</v>
      </c>
      <c r="L15" s="25">
        <f>IFERROR(I15/E15-1,"-")</f>
        <v>7.1805242957019066E-2</v>
      </c>
      <c r="M15" s="24">
        <f>IFERROR(I15-E15,"-")</f>
        <v>6604</v>
      </c>
      <c r="N15" s="25">
        <f>IFERROR(I15/$I$13,"-")</f>
        <v>0.20150080538998047</v>
      </c>
    </row>
    <row r="16" spans="2:14" x14ac:dyDescent="0.25">
      <c r="B16" s="272"/>
      <c r="C16" s="277" t="s">
        <v>22</v>
      </c>
      <c r="D16" s="26" t="s">
        <v>30</v>
      </c>
      <c r="E16" s="35">
        <v>6.8203205304532881</v>
      </c>
      <c r="F16" s="35">
        <v>5.8120697473102769</v>
      </c>
      <c r="G16" s="35">
        <v>6.0842648738198255</v>
      </c>
      <c r="H16" s="35">
        <v>6.1392882492936769</v>
      </c>
      <c r="I16" s="35">
        <v>6.305475355743452</v>
      </c>
      <c r="J16" s="36">
        <f t="shared" si="0"/>
        <v>2.7069441880155143E-2</v>
      </c>
      <c r="K16" s="37">
        <f t="shared" si="1"/>
        <v>0.16618710644977508</v>
      </c>
      <c r="L16" s="36">
        <f t="shared" si="2"/>
        <v>-7.5486947044645536E-2</v>
      </c>
      <c r="M16" s="37">
        <f t="shared" si="3"/>
        <v>-0.51484517470983615</v>
      </c>
      <c r="N16" s="38"/>
    </row>
    <row r="17" spans="2:14" x14ac:dyDescent="0.25">
      <c r="B17" s="272"/>
      <c r="C17" s="278"/>
      <c r="D17" s="4" t="s">
        <v>31</v>
      </c>
      <c r="E17" s="39">
        <f>E14/E8</f>
        <v>6.6955531223509466</v>
      </c>
      <c r="F17" s="39">
        <f t="shared" ref="F17:I17" si="4">F14/F8</f>
        <v>5.693527794146533</v>
      </c>
      <c r="G17" s="39">
        <f t="shared" si="4"/>
        <v>6.0728080637094601</v>
      </c>
      <c r="H17" s="39">
        <f t="shared" si="4"/>
        <v>6.2223256455338367</v>
      </c>
      <c r="I17" s="39">
        <f t="shared" si="4"/>
        <v>6.434873568898773</v>
      </c>
      <c r="J17" s="40">
        <f t="shared" si="0"/>
        <v>3.4158919907622654E-2</v>
      </c>
      <c r="K17" s="41">
        <f t="shared" si="1"/>
        <v>0.21254792336493633</v>
      </c>
      <c r="L17" s="40">
        <f t="shared" si="2"/>
        <v>-3.8933236536049409E-2</v>
      </c>
      <c r="M17" s="41">
        <f t="shared" si="3"/>
        <v>-0.26067955345217353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7.3878223150453852</v>
      </c>
      <c r="F18" s="43">
        <f t="shared" ref="F18:I18" si="5">IFERROR(F15/F9,"-")</f>
        <v>6.4318356867779203</v>
      </c>
      <c r="G18" s="43">
        <f t="shared" si="5"/>
        <v>6.1427309315794636</v>
      </c>
      <c r="H18" s="43">
        <f t="shared" si="5"/>
        <v>5.7911396979113974</v>
      </c>
      <c r="I18" s="43">
        <f t="shared" si="5"/>
        <v>5.840097162154156</v>
      </c>
      <c r="J18" s="34">
        <f>IFERROR(I18/H18-1,"-")</f>
        <v>8.4538565457876746E-3</v>
      </c>
      <c r="K18" s="33">
        <f>IFERROR(I18-H18,"-")</f>
        <v>4.8957464242758597E-2</v>
      </c>
      <c r="L18" s="34">
        <f>IFERROR(I18/E18-1,"-")</f>
        <v>-0.20949680256105629</v>
      </c>
      <c r="M18" s="33">
        <f>IFERROR(I18-E18,"-")</f>
        <v>-1.5477251528912292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0.73010000000000008</v>
      </c>
      <c r="F19" s="18">
        <v>0.60299999999999998</v>
      </c>
      <c r="G19" s="18">
        <v>0.69769999999999999</v>
      </c>
      <c r="H19" s="18">
        <v>0.75659999999999994</v>
      </c>
      <c r="I19" s="18">
        <v>0.80830000000000002</v>
      </c>
      <c r="J19" s="17">
        <f t="shared" si="0"/>
        <v>6.8332011630980904E-2</v>
      </c>
      <c r="K19" s="44">
        <f>(I19-H19)*100</f>
        <v>5.1700000000000079</v>
      </c>
      <c r="L19" s="17">
        <f t="shared" si="2"/>
        <v>0.10710861525818371</v>
      </c>
      <c r="M19" s="44">
        <f>(I19-E19)*100</f>
        <v>7.8199999999999932</v>
      </c>
      <c r="N19" s="18"/>
    </row>
    <row r="20" spans="2:14" x14ac:dyDescent="0.25">
      <c r="B20" s="272"/>
      <c r="C20" s="281"/>
      <c r="D20" s="19" t="s">
        <v>31</v>
      </c>
      <c r="E20" s="22">
        <v>0.78129999999999999</v>
      </c>
      <c r="F20" s="22">
        <v>0.63070000000000004</v>
      </c>
      <c r="G20" s="22">
        <v>0.76680000000000004</v>
      </c>
      <c r="H20" s="22">
        <v>0.79760000000000009</v>
      </c>
      <c r="I20" s="22">
        <v>0.82719999999999994</v>
      </c>
      <c r="J20" s="21">
        <f t="shared" si="0"/>
        <v>3.7111334002005725E-2</v>
      </c>
      <c r="K20" s="45">
        <f>(I20-H20)*100</f>
        <v>2.9599999999999849</v>
      </c>
      <c r="L20" s="21">
        <f t="shared" si="2"/>
        <v>5.8748240112632688E-2</v>
      </c>
      <c r="M20" s="45">
        <f>(I20-E20)*100</f>
        <v>4.5899999999999945</v>
      </c>
      <c r="N20" s="22"/>
    </row>
    <row r="21" spans="2:14" x14ac:dyDescent="0.25">
      <c r="B21" s="272"/>
      <c r="C21" s="282"/>
      <c r="D21" s="23" t="s">
        <v>32</v>
      </c>
      <c r="E21" s="25">
        <v>0.57499999999999996</v>
      </c>
      <c r="F21" s="25">
        <v>0.50109999999999999</v>
      </c>
      <c r="G21" s="25">
        <v>0.47960000000000003</v>
      </c>
      <c r="H21" s="25">
        <v>0.61450000000000005</v>
      </c>
      <c r="I21" s="25">
        <v>0.74120000000000008</v>
      </c>
      <c r="J21" s="25">
        <f>IFERROR(I21/H21-1,"-")</f>
        <v>0.20618388934092757</v>
      </c>
      <c r="K21" s="24">
        <f>IFERROR(I21-H21,"-")</f>
        <v>0.12670000000000003</v>
      </c>
      <c r="L21" s="25">
        <f>IFERROR(I21/E21-1,"-")</f>
        <v>0.28904347826086974</v>
      </c>
      <c r="M21" s="24">
        <f>IFERROR(I21-E21,"-")</f>
        <v>0.16620000000000013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21508</v>
      </c>
      <c r="F22" s="27">
        <v>15588</v>
      </c>
      <c r="G22" s="27">
        <v>18073</v>
      </c>
      <c r="H22" s="27">
        <v>19434</v>
      </c>
      <c r="I22" s="27">
        <v>20174</v>
      </c>
      <c r="J22" s="36">
        <f>I22/H22-1</f>
        <v>3.8077595965833044E-2</v>
      </c>
      <c r="K22" s="27">
        <f>I22-H22</f>
        <v>740</v>
      </c>
      <c r="L22" s="36">
        <f>I22/E22-1</f>
        <v>-6.202343314115677E-2</v>
      </c>
      <c r="M22" s="27">
        <f>I22-E22</f>
        <v>-1334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16176</v>
      </c>
      <c r="F23" s="29">
        <v>12255</v>
      </c>
      <c r="G23" s="29">
        <v>13724</v>
      </c>
      <c r="H23" s="29">
        <v>15087</v>
      </c>
      <c r="I23" s="29">
        <v>15741</v>
      </c>
      <c r="J23" s="40">
        <f>I23/H23-1</f>
        <v>4.334857824617222E-2</v>
      </c>
      <c r="K23" s="29">
        <f>I23-H23</f>
        <v>654</v>
      </c>
      <c r="L23" s="40">
        <f>I23/E23-1</f>
        <v>-2.6891691394658745E-2</v>
      </c>
      <c r="M23" s="29">
        <f>I23-E23</f>
        <v>-435</v>
      </c>
      <c r="N23" s="42">
        <f>I23/$I$22</f>
        <v>0.78026172300981467</v>
      </c>
    </row>
    <row r="24" spans="2:14" x14ac:dyDescent="0.25">
      <c r="B24" s="273"/>
      <c r="C24" s="285"/>
      <c r="D24" s="32" t="s">
        <v>32</v>
      </c>
      <c r="E24" s="33">
        <v>5332</v>
      </c>
      <c r="F24" s="33">
        <v>3333</v>
      </c>
      <c r="G24" s="33">
        <v>4349</v>
      </c>
      <c r="H24" s="33">
        <v>4347</v>
      </c>
      <c r="I24" s="33">
        <v>4433</v>
      </c>
      <c r="J24" s="34">
        <f>IFERROR(I24/H24-1,"-")</f>
        <v>1.9783758914193594E-2</v>
      </c>
      <c r="K24" s="33">
        <f>IFERROR(I24-H24,"-")</f>
        <v>86</v>
      </c>
      <c r="L24" s="34">
        <f>IFERROR(I24/E24-1,"-")</f>
        <v>-0.16860465116279066</v>
      </c>
      <c r="M24" s="33">
        <f>IFERROR(I24-E24,"-")</f>
        <v>-899</v>
      </c>
      <c r="N24" s="34">
        <f>IFERROR(I24/$I$22,"-")</f>
        <v>0.21973827699018539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223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75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septiembre 2024</v>
      </c>
    </row>
    <row r="32" spans="2:14" ht="15" customHeight="1" x14ac:dyDescent="0.25">
      <c r="B32" s="271" t="s">
        <v>48</v>
      </c>
      <c r="C32" s="274" t="s">
        <v>8</v>
      </c>
      <c r="D32" s="15" t="s">
        <v>30</v>
      </c>
      <c r="E32" s="49">
        <v>596001</v>
      </c>
      <c r="F32" s="49">
        <v>210211</v>
      </c>
      <c r="G32" s="49">
        <v>523202</v>
      </c>
      <c r="H32" s="49">
        <v>598329</v>
      </c>
      <c r="I32" s="49">
        <v>691297</v>
      </c>
      <c r="J32" s="17">
        <f>I32/H32-1</f>
        <v>0.15537939829090686</v>
      </c>
      <c r="K32" s="16">
        <f>I32-H32</f>
        <v>92968</v>
      </c>
      <c r="L32" s="17">
        <f>I32/E32-1</f>
        <v>0.15989234917391082</v>
      </c>
      <c r="M32" s="16">
        <f>I32-E32</f>
        <v>95296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473735</v>
      </c>
      <c r="F33" s="50">
        <v>167563</v>
      </c>
      <c r="G33" s="50">
        <v>423670</v>
      </c>
      <c r="H33" s="50">
        <v>487148</v>
      </c>
      <c r="I33" s="50">
        <v>557192</v>
      </c>
      <c r="J33" s="21">
        <f t="shared" ref="J33:J45" si="6">I33/H33-1</f>
        <v>0.14378381929105744</v>
      </c>
      <c r="K33" s="20">
        <f t="shared" ref="K33:K42" si="7">I33-H33</f>
        <v>70044</v>
      </c>
      <c r="L33" s="21">
        <f t="shared" ref="L33:L45" si="8">I33/E33-1</f>
        <v>0.17616811086366857</v>
      </c>
      <c r="M33" s="20">
        <f t="shared" ref="M33:M42" si="9">I33-E33</f>
        <v>83457</v>
      </c>
      <c r="N33" s="22">
        <f>I33/$I$32</f>
        <v>0.80600957330930123</v>
      </c>
    </row>
    <row r="34" spans="1:14" x14ac:dyDescent="0.25">
      <c r="B34" s="272"/>
      <c r="C34" s="276"/>
      <c r="D34" s="23" t="s">
        <v>32</v>
      </c>
      <c r="E34" s="24">
        <v>122266</v>
      </c>
      <c r="F34" s="24">
        <v>42648</v>
      </c>
      <c r="G34" s="24">
        <v>99532</v>
      </c>
      <c r="H34" s="24">
        <v>111181</v>
      </c>
      <c r="I34" s="24">
        <v>134105</v>
      </c>
      <c r="J34" s="25">
        <f>IFERROR(I34/H34-1,"-")</f>
        <v>0.20618630881175748</v>
      </c>
      <c r="K34" s="24">
        <f>IFERROR(I34-H34,"-")</f>
        <v>22924</v>
      </c>
      <c r="L34" s="25">
        <f>IFERROR(I34/E34-1,"-")</f>
        <v>9.6829862758248453E-2</v>
      </c>
      <c r="M34" s="24">
        <f>IFERROR(I34-E34,"-")</f>
        <v>11839</v>
      </c>
      <c r="N34" s="25">
        <f>IFERROR(I34/I32,"-")</f>
        <v>0.1939904266906988</v>
      </c>
    </row>
    <row r="35" spans="1:14" x14ac:dyDescent="0.25">
      <c r="B35" s="272"/>
      <c r="C35" s="277" t="s">
        <v>33</v>
      </c>
      <c r="D35" s="26" t="s">
        <v>30</v>
      </c>
      <c r="E35" s="51">
        <v>708591</v>
      </c>
      <c r="F35" s="51">
        <v>232764</v>
      </c>
      <c r="G35" s="51">
        <v>604155</v>
      </c>
      <c r="H35" s="51">
        <v>699601</v>
      </c>
      <c r="I35" s="51">
        <v>804878</v>
      </c>
      <c r="J35" s="28">
        <f t="shared" si="6"/>
        <v>0.1504814887342929</v>
      </c>
      <c r="K35" s="27">
        <f t="shared" si="7"/>
        <v>105277</v>
      </c>
      <c r="L35" s="28">
        <f t="shared" si="8"/>
        <v>0.13588515801075651</v>
      </c>
      <c r="M35" s="27">
        <f t="shared" si="9"/>
        <v>96287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560022</v>
      </c>
      <c r="F36" s="52">
        <v>184306</v>
      </c>
      <c r="G36" s="52">
        <v>487820</v>
      </c>
      <c r="H36" s="52">
        <v>567310</v>
      </c>
      <c r="I36" s="52">
        <v>647988</v>
      </c>
      <c r="J36" s="30">
        <f t="shared" si="6"/>
        <v>0.14221148930919614</v>
      </c>
      <c r="K36" s="29">
        <f t="shared" si="7"/>
        <v>80678</v>
      </c>
      <c r="L36" s="30">
        <f t="shared" si="8"/>
        <v>0.15707597201538515</v>
      </c>
      <c r="M36" s="29">
        <f t="shared" si="9"/>
        <v>87966</v>
      </c>
      <c r="N36" s="31">
        <f>I36/$I$35</f>
        <v>0.80507604879248784</v>
      </c>
    </row>
    <row r="37" spans="1:14" x14ac:dyDescent="0.25">
      <c r="B37" s="272"/>
      <c r="C37" s="279"/>
      <c r="D37" s="32" t="s">
        <v>32</v>
      </c>
      <c r="E37" s="33">
        <v>148569</v>
      </c>
      <c r="F37" s="33">
        <v>48458</v>
      </c>
      <c r="G37" s="33">
        <v>116335</v>
      </c>
      <c r="H37" s="33">
        <v>132291</v>
      </c>
      <c r="I37" s="33">
        <v>156890</v>
      </c>
      <c r="J37" s="34">
        <f>IFERROR(I37/H37-1,"-")</f>
        <v>0.18594613390177717</v>
      </c>
      <c r="K37" s="33">
        <f>IFERROR(I37-H37,"-")</f>
        <v>24599</v>
      </c>
      <c r="L37" s="34">
        <f>IFERROR(I37/E37-1,"-")</f>
        <v>5.6007646278833478E-2</v>
      </c>
      <c r="M37" s="33">
        <f>IFERROR(I37-E37,"-")</f>
        <v>8321</v>
      </c>
      <c r="N37" s="34">
        <f>IFERROR(I37/I35,"-")</f>
        <v>0.19492395120751219</v>
      </c>
    </row>
    <row r="38" spans="1:14" x14ac:dyDescent="0.25">
      <c r="B38" s="272"/>
      <c r="C38" s="274" t="s">
        <v>21</v>
      </c>
      <c r="D38" s="15" t="s">
        <v>30</v>
      </c>
      <c r="E38" s="49">
        <v>4147957</v>
      </c>
      <c r="F38" s="49">
        <v>1092978</v>
      </c>
      <c r="G38" s="49">
        <v>3164473</v>
      </c>
      <c r="H38" s="49">
        <v>3797412</v>
      </c>
      <c r="I38" s="49">
        <v>4309024</v>
      </c>
      <c r="J38" s="17">
        <f t="shared" si="6"/>
        <v>0.13472649267448467</v>
      </c>
      <c r="K38" s="16">
        <f t="shared" si="7"/>
        <v>511612</v>
      </c>
      <c r="L38" s="17">
        <f t="shared" si="8"/>
        <v>3.8830441106308511E-2</v>
      </c>
      <c r="M38" s="16">
        <f t="shared" si="9"/>
        <v>161067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3218113</v>
      </c>
      <c r="F39" s="50">
        <v>843874</v>
      </c>
      <c r="G39" s="50">
        <v>2522087</v>
      </c>
      <c r="H39" s="50">
        <v>3040178</v>
      </c>
      <c r="I39" s="50">
        <v>3474188</v>
      </c>
      <c r="J39" s="21">
        <f t="shared" si="6"/>
        <v>0.14275808850665972</v>
      </c>
      <c r="K39" s="20">
        <f t="shared" si="7"/>
        <v>434010</v>
      </c>
      <c r="L39" s="21">
        <f t="shared" si="8"/>
        <v>7.9573029287660191E-2</v>
      </c>
      <c r="M39" s="20">
        <f t="shared" si="9"/>
        <v>256075</v>
      </c>
      <c r="N39" s="22">
        <f>I39/$I$38</f>
        <v>0.80625867945966423</v>
      </c>
    </row>
    <row r="40" spans="1:14" x14ac:dyDescent="0.25">
      <c r="B40" s="272"/>
      <c r="C40" s="276"/>
      <c r="D40" s="23" t="s">
        <v>32</v>
      </c>
      <c r="E40" s="24">
        <v>929844</v>
      </c>
      <c r="F40" s="24">
        <v>249104</v>
      </c>
      <c r="G40" s="24">
        <v>642386</v>
      </c>
      <c r="H40" s="24">
        <v>757234</v>
      </c>
      <c r="I40" s="24">
        <v>834836</v>
      </c>
      <c r="J40" s="25">
        <f>IFERROR(I40/H40-1,"-")</f>
        <v>0.10248087117060245</v>
      </c>
      <c r="K40" s="24">
        <f>IFERROR(I40-H40,"-")</f>
        <v>77602</v>
      </c>
      <c r="L40" s="25">
        <f>IFERROR(I40/E40-1,"-")</f>
        <v>-0.10217627903175153</v>
      </c>
      <c r="M40" s="24">
        <f>IFERROR(I40-E40,"-")</f>
        <v>-95008</v>
      </c>
      <c r="N40" s="25">
        <f>IFERROR(I40/I38,"-")</f>
        <v>0.19374132054033583</v>
      </c>
    </row>
    <row r="41" spans="1:14" x14ac:dyDescent="0.25">
      <c r="B41" s="272"/>
      <c r="C41" s="277" t="s">
        <v>22</v>
      </c>
      <c r="D41" s="26" t="s">
        <v>30</v>
      </c>
      <c r="E41" s="53">
        <v>6.9596477187118815</v>
      </c>
      <c r="F41" s="53">
        <v>5.1994329507019135</v>
      </c>
      <c r="G41" s="53">
        <v>6.0482815432662722</v>
      </c>
      <c r="H41" s="53">
        <v>6.3466955470986699</v>
      </c>
      <c r="I41" s="53">
        <v>6.2332456238056873</v>
      </c>
      <c r="J41" s="36">
        <f t="shared" si="6"/>
        <v>-1.7875431781952278E-2</v>
      </c>
      <c r="K41" s="37">
        <f t="shared" si="7"/>
        <v>-0.11344992329298265</v>
      </c>
      <c r="L41" s="36">
        <f t="shared" si="8"/>
        <v>-0.10437339995718053</v>
      </c>
      <c r="M41" s="37">
        <f t="shared" si="9"/>
        <v>-0.72640209490619423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6.793065743506391</v>
      </c>
      <c r="F42" s="54">
        <f t="shared" si="10"/>
        <v>5.0361595340260079</v>
      </c>
      <c r="G42" s="54">
        <f t="shared" si="10"/>
        <v>5.952951589680648</v>
      </c>
      <c r="H42" s="54">
        <f t="shared" si="10"/>
        <v>6.2407687191572174</v>
      </c>
      <c r="I42" s="54">
        <f t="shared" si="10"/>
        <v>6.2351720771296071</v>
      </c>
      <c r="J42" s="40">
        <f t="shared" si="6"/>
        <v>-8.9678728366116012E-4</v>
      </c>
      <c r="K42" s="41">
        <f t="shared" si="7"/>
        <v>-5.5966420276103435E-3</v>
      </c>
      <c r="L42" s="40">
        <f t="shared" si="8"/>
        <v>-8.2126934648039329E-2</v>
      </c>
      <c r="M42" s="41">
        <f t="shared" si="9"/>
        <v>-0.55789366637678395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7.6050905402973843</v>
      </c>
      <c r="F43" s="43">
        <f t="shared" ref="F43:I43" si="11">IFERROR(F40/F34,"-")</f>
        <v>5.8409304070530856</v>
      </c>
      <c r="G43" s="43">
        <f t="shared" si="11"/>
        <v>6.4540650243137883</v>
      </c>
      <c r="H43" s="43">
        <f t="shared" si="11"/>
        <v>6.8108219929664244</v>
      </c>
      <c r="I43" s="43">
        <f t="shared" si="11"/>
        <v>6.2252414153088997</v>
      </c>
      <c r="J43" s="34">
        <f>IFERROR(I43/H43-1,"-")</f>
        <v>-8.5977959527096304E-2</v>
      </c>
      <c r="K43" s="33">
        <f>IFERROR(I43-H43,"-")</f>
        <v>-0.58558057765752469</v>
      </c>
      <c r="L43" s="34">
        <f>IFERROR(I43/E43-1,"-")</f>
        <v>-0.18143756707129588</v>
      </c>
      <c r="M43" s="33">
        <f>IFERROR(I43-E43,"-")</f>
        <v>-1.3798491249884846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0.71329223892855109</v>
      </c>
      <c r="F44" s="57">
        <v>0.43434260744334358</v>
      </c>
      <c r="G44" s="57">
        <v>0.63168429289481354</v>
      </c>
      <c r="H44" s="57">
        <v>0.72699057407837087</v>
      </c>
      <c r="I44" s="57">
        <v>0.78514425692677769</v>
      </c>
      <c r="J44" s="57">
        <f t="shared" si="6"/>
        <v>7.9992347799185959E-2</v>
      </c>
      <c r="K44" s="44">
        <f>(I44-H44)*100</f>
        <v>5.8153682848406829</v>
      </c>
      <c r="L44" s="17">
        <f t="shared" si="8"/>
        <v>0.1007329311561791</v>
      </c>
      <c r="M44" s="44">
        <f>(I44-E44)*100</f>
        <v>7.1852017998226607</v>
      </c>
      <c r="N44" s="18"/>
    </row>
    <row r="45" spans="1:14" x14ac:dyDescent="0.25">
      <c r="B45" s="272"/>
      <c r="C45" s="281"/>
      <c r="D45" s="19" t="s">
        <v>31</v>
      </c>
      <c r="E45" s="58">
        <v>0.73439566698950343</v>
      </c>
      <c r="F45" s="58">
        <v>0.47315403126871314</v>
      </c>
      <c r="G45" s="58">
        <v>0.65073235826611864</v>
      </c>
      <c r="H45" s="58">
        <v>0.75314960366584016</v>
      </c>
      <c r="I45" s="58">
        <v>0.80994315784271165</v>
      </c>
      <c r="J45" s="58">
        <f t="shared" si="6"/>
        <v>7.5408064879059378E-2</v>
      </c>
      <c r="K45" s="45">
        <f>(I45-H45)*100</f>
        <v>5.6793554176871481</v>
      </c>
      <c r="L45" s="21">
        <f t="shared" si="8"/>
        <v>0.10287028402945086</v>
      </c>
      <c r="M45" s="45">
        <f>(I45-E45)*100</f>
        <v>7.5547490853208217</v>
      </c>
      <c r="N45" s="22"/>
    </row>
    <row r="46" spans="1:14" x14ac:dyDescent="0.25">
      <c r="B46" s="272"/>
      <c r="C46" s="282"/>
      <c r="D46" s="23" t="s">
        <v>32</v>
      </c>
      <c r="E46" s="59">
        <v>0.64877061762161259</v>
      </c>
      <c r="F46" s="59">
        <v>0.33989368088984945</v>
      </c>
      <c r="G46" s="59">
        <v>0.566571383464469</v>
      </c>
      <c r="H46" s="59">
        <v>0.63802050639971897</v>
      </c>
      <c r="I46" s="59">
        <v>0.69640932554313917</v>
      </c>
      <c r="J46" s="25">
        <f>IFERROR(I46/H46-1,"-")</f>
        <v>9.1515583837425529E-2</v>
      </c>
      <c r="K46" s="24">
        <f>IFERROR(I46-H46,"-")</f>
        <v>5.8388819143420201E-2</v>
      </c>
      <c r="L46" s="25">
        <f>IFERROR(I46/E46-1,"-")</f>
        <v>7.3429200749210333E-2</v>
      </c>
      <c r="M46" s="24">
        <f>IFERROR(I46-E46,"-")</f>
        <v>4.763870792152658E-2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21303.222222222223</v>
      </c>
      <c r="F47" s="51">
        <v>9187.7777777777774</v>
      </c>
      <c r="G47" s="51">
        <v>18350.777777777777</v>
      </c>
      <c r="H47" s="51">
        <v>19134.444444444445</v>
      </c>
      <c r="I47" s="51">
        <v>20029.333333333332</v>
      </c>
      <c r="J47" s="36">
        <f>I47/H47-1</f>
        <v>4.6768480343766239E-2</v>
      </c>
      <c r="K47" s="27">
        <f>I47-H47</f>
        <v>894.88888888888687</v>
      </c>
      <c r="L47" s="36">
        <f>I47/E47-1</f>
        <v>-5.9797943973003642E-2</v>
      </c>
      <c r="M47" s="27">
        <f>I47-E47</f>
        <v>-1273.8888888888905</v>
      </c>
      <c r="N47" s="38">
        <f>I47/$I$22</f>
        <v>0.99282905389775611</v>
      </c>
    </row>
    <row r="48" spans="1:14" x14ac:dyDescent="0.25">
      <c r="B48" s="272"/>
      <c r="C48" s="278"/>
      <c r="D48" s="4" t="s">
        <v>31</v>
      </c>
      <c r="E48" s="52">
        <v>16053.888888888889</v>
      </c>
      <c r="F48" s="52">
        <v>6509.2222222222226</v>
      </c>
      <c r="G48" s="52">
        <v>14198.222222222223</v>
      </c>
      <c r="H48" s="52">
        <v>14787</v>
      </c>
      <c r="I48" s="52">
        <v>15654.333333333334</v>
      </c>
      <c r="J48" s="40">
        <f>I48/H48-1</f>
        <v>5.8655124997182284E-2</v>
      </c>
      <c r="K48" s="29">
        <f>I48-H48</f>
        <v>867.33333333333394</v>
      </c>
      <c r="L48" s="40">
        <f>I48/E48-1</f>
        <v>-2.4888396719382588E-2</v>
      </c>
      <c r="M48" s="29">
        <f>I48-E48</f>
        <v>-399.55555555555475</v>
      </c>
      <c r="N48" s="42">
        <f>I48/$I$22</f>
        <v>0.77596576451538291</v>
      </c>
    </row>
    <row r="49" spans="2:14" x14ac:dyDescent="0.25">
      <c r="B49" s="273"/>
      <c r="C49" s="279"/>
      <c r="D49" s="32" t="s">
        <v>32</v>
      </c>
      <c r="E49" s="33">
        <v>5249.333333333333</v>
      </c>
      <c r="F49" s="33">
        <v>2678.5555555555557</v>
      </c>
      <c r="G49" s="33">
        <v>4152.5555555555557</v>
      </c>
      <c r="H49" s="33">
        <v>4347.4444444444443</v>
      </c>
      <c r="I49" s="33">
        <v>4375</v>
      </c>
      <c r="J49" s="34">
        <f>IFERROR(I49/H49-1,"-")</f>
        <v>6.3383341426637152E-3</v>
      </c>
      <c r="K49" s="33">
        <f>IFERROR(I49-H49,"-")</f>
        <v>27.555555555555657</v>
      </c>
      <c r="L49" s="34">
        <f>IFERROR(I49/E49-1,"-")</f>
        <v>-0.16656083312166614</v>
      </c>
      <c r="M49" s="33">
        <f>IFERROR(I49-E49,"-")</f>
        <v>-874.33333333333303</v>
      </c>
      <c r="N49" s="34">
        <f>IFERROR(I49/I47,"-")</f>
        <v>0.21842963653308481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223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48</v>
      </c>
      <c r="C57" s="274" t="s">
        <v>8</v>
      </c>
      <c r="D57" s="15" t="s">
        <v>30</v>
      </c>
      <c r="E57" s="49">
        <v>791721</v>
      </c>
      <c r="F57" s="49">
        <v>225835</v>
      </c>
      <c r="G57" s="49">
        <v>354204</v>
      </c>
      <c r="H57" s="49">
        <v>710225</v>
      </c>
      <c r="I57" s="49">
        <v>797848</v>
      </c>
      <c r="J57" s="17">
        <f t="shared" ref="J57:J73" si="12">I57/H57-1</f>
        <v>0.12337357879545219</v>
      </c>
      <c r="K57" s="16">
        <f t="shared" ref="K57:K73" si="13">I57-H57</f>
        <v>87623</v>
      </c>
      <c r="L57" s="17">
        <f t="shared" ref="L57:L73" si="14">I57/E57-1</f>
        <v>7.7388372924300786E-3</v>
      </c>
      <c r="M57" s="16">
        <f t="shared" ref="M57:M73" si="15">I57-E57</f>
        <v>6127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632559</v>
      </c>
      <c r="F58" s="50">
        <v>177177</v>
      </c>
      <c r="G58" s="50">
        <v>285256</v>
      </c>
      <c r="H58" s="50">
        <v>574800</v>
      </c>
      <c r="I58" s="50">
        <v>652648</v>
      </c>
      <c r="J58" s="21">
        <f t="shared" si="12"/>
        <v>0.13543493389004868</v>
      </c>
      <c r="K58" s="20">
        <f t="shared" si="13"/>
        <v>77848</v>
      </c>
      <c r="L58" s="21">
        <f t="shared" si="14"/>
        <v>3.1758302387603354E-2</v>
      </c>
      <c r="M58" s="20">
        <f t="shared" si="15"/>
        <v>20089</v>
      </c>
      <c r="N58" s="21">
        <f t="shared" ref="N58" si="16">I58/$I$57</f>
        <v>0.81801044810540358</v>
      </c>
    </row>
    <row r="59" spans="2:14" x14ac:dyDescent="0.25">
      <c r="B59" s="272"/>
      <c r="C59" s="276"/>
      <c r="D59" s="23" t="s">
        <v>32</v>
      </c>
      <c r="E59" s="24">
        <v>159162</v>
      </c>
      <c r="F59" s="24">
        <v>48658</v>
      </c>
      <c r="G59" s="24">
        <v>68948</v>
      </c>
      <c r="H59" s="24">
        <v>135425</v>
      </c>
      <c r="I59" s="24">
        <v>145200</v>
      </c>
      <c r="J59" s="25">
        <f>IFERROR(I59/H59-1,"-")</f>
        <v>7.2180173527782943E-2</v>
      </c>
      <c r="K59" s="24">
        <f>IFERROR(I59-H59,"-")</f>
        <v>9775</v>
      </c>
      <c r="L59" s="25">
        <f>IFERROR(I59/E59-1,"-")</f>
        <v>-8.7721943680024173E-2</v>
      </c>
      <c r="M59" s="24">
        <f>IFERROR(I59-E59,"-")</f>
        <v>-13962</v>
      </c>
      <c r="N59" s="25">
        <f>IFERROR(I59/I57,"-")</f>
        <v>0.18198955189459645</v>
      </c>
    </row>
    <row r="60" spans="2:14" x14ac:dyDescent="0.25">
      <c r="B60" s="272"/>
      <c r="C60" s="277" t="s">
        <v>33</v>
      </c>
      <c r="D60" s="26" t="s">
        <v>30</v>
      </c>
      <c r="E60" s="51">
        <v>791721</v>
      </c>
      <c r="F60" s="51">
        <v>225835</v>
      </c>
      <c r="G60" s="51">
        <v>354204</v>
      </c>
      <c r="H60" s="51">
        <v>710225</v>
      </c>
      <c r="I60" s="51">
        <v>797848</v>
      </c>
      <c r="J60" s="36">
        <f t="shared" si="12"/>
        <v>0.12337357879545219</v>
      </c>
      <c r="K60" s="51">
        <f t="shared" si="13"/>
        <v>87623</v>
      </c>
      <c r="L60" s="36">
        <f t="shared" si="14"/>
        <v>7.7388372924300786E-3</v>
      </c>
      <c r="M60" s="51">
        <f t="shared" si="15"/>
        <v>6127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632559</v>
      </c>
      <c r="F61" s="52">
        <v>177177</v>
      </c>
      <c r="G61" s="52">
        <v>285256</v>
      </c>
      <c r="H61" s="52">
        <v>574800</v>
      </c>
      <c r="I61" s="52">
        <v>652648</v>
      </c>
      <c r="J61" s="40">
        <f t="shared" si="12"/>
        <v>0.13543493389004868</v>
      </c>
      <c r="K61" s="52">
        <f t="shared" si="13"/>
        <v>77848</v>
      </c>
      <c r="L61" s="40">
        <f t="shared" si="14"/>
        <v>3.1758302387603354E-2</v>
      </c>
      <c r="M61" s="52">
        <f t="shared" si="15"/>
        <v>20089</v>
      </c>
      <c r="N61" s="40">
        <f t="shared" ref="N61" si="17">I61/$I$60</f>
        <v>0.81801044810540358</v>
      </c>
    </row>
    <row r="62" spans="2:14" x14ac:dyDescent="0.25">
      <c r="B62" s="272"/>
      <c r="C62" s="279"/>
      <c r="D62" s="32" t="s">
        <v>32</v>
      </c>
      <c r="E62" s="33">
        <v>159162</v>
      </c>
      <c r="F62" s="33">
        <v>48658</v>
      </c>
      <c r="G62" s="33">
        <v>68948</v>
      </c>
      <c r="H62" s="33">
        <v>135425</v>
      </c>
      <c r="I62" s="33">
        <v>145200</v>
      </c>
      <c r="J62" s="34">
        <f>IFERROR(I62/H62-1,"-")</f>
        <v>7.2180173527782943E-2</v>
      </c>
      <c r="K62" s="33">
        <f>IFERROR(I62-H62,"-")</f>
        <v>9775</v>
      </c>
      <c r="L62" s="34">
        <f>IFERROR(I62/E62-1,"-")</f>
        <v>-8.7721943680024173E-2</v>
      </c>
      <c r="M62" s="33">
        <f>IFERROR(I62-E62,"-")</f>
        <v>-13962</v>
      </c>
      <c r="N62" s="61">
        <f>IFERROR(I62/I60,"-")</f>
        <v>0.18198955189459645</v>
      </c>
    </row>
    <row r="63" spans="2:14" x14ac:dyDescent="0.25">
      <c r="B63" s="272"/>
      <c r="C63" s="274" t="s">
        <v>21</v>
      </c>
      <c r="D63" s="15" t="s">
        <v>30</v>
      </c>
      <c r="E63" s="49">
        <v>5492551</v>
      </c>
      <c r="F63" s="49">
        <v>1546641</v>
      </c>
      <c r="G63" s="49">
        <v>1967362</v>
      </c>
      <c r="H63" s="49">
        <v>4352393</v>
      </c>
      <c r="I63" s="49">
        <v>5123327</v>
      </c>
      <c r="J63" s="17">
        <f t="shared" si="12"/>
        <v>0.17712876571577985</v>
      </c>
      <c r="K63" s="16">
        <f t="shared" si="13"/>
        <v>770934</v>
      </c>
      <c r="L63" s="17">
        <f t="shared" si="14"/>
        <v>-6.7222680317397199E-2</v>
      </c>
      <c r="M63" s="16">
        <f t="shared" si="15"/>
        <v>-369224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4260933</v>
      </c>
      <c r="F64" s="50">
        <v>1157521</v>
      </c>
      <c r="G64" s="50">
        <v>1534896</v>
      </c>
      <c r="H64" s="50">
        <v>3454999</v>
      </c>
      <c r="I64" s="50">
        <v>4107039</v>
      </c>
      <c r="J64" s="21">
        <f t="shared" si="12"/>
        <v>0.18872364362478833</v>
      </c>
      <c r="K64" s="20">
        <f t="shared" si="13"/>
        <v>652040</v>
      </c>
      <c r="L64" s="21">
        <f t="shared" si="14"/>
        <v>-3.6117441884207069E-2</v>
      </c>
      <c r="M64" s="20">
        <f t="shared" si="15"/>
        <v>-153894</v>
      </c>
      <c r="N64" s="21">
        <f t="shared" ref="N64" si="18">I64/$I$63</f>
        <v>0.80163514841039818</v>
      </c>
    </row>
    <row r="65" spans="2:14" x14ac:dyDescent="0.25">
      <c r="B65" s="272"/>
      <c r="C65" s="276"/>
      <c r="D65" s="23" t="s">
        <v>32</v>
      </c>
      <c r="E65" s="24">
        <v>1231618</v>
      </c>
      <c r="F65" s="24">
        <v>389120</v>
      </c>
      <c r="G65" s="24">
        <v>432466</v>
      </c>
      <c r="H65" s="24">
        <v>897394</v>
      </c>
      <c r="I65" s="24">
        <v>1016288</v>
      </c>
      <c r="J65" s="25">
        <f>IFERROR(I65/H65-1,"-")</f>
        <v>0.13248807101451532</v>
      </c>
      <c r="K65" s="24">
        <f>IFERROR(I65-H65,"-")</f>
        <v>118894</v>
      </c>
      <c r="L65" s="25">
        <f>IFERROR(I65/E65-1,"-")</f>
        <v>-0.17483505437562619</v>
      </c>
      <c r="M65" s="24">
        <f>IFERROR(I65-E65,"-")</f>
        <v>-215330</v>
      </c>
      <c r="N65" s="25">
        <f>IFERROR(I65/I63,"-")</f>
        <v>0.19836485158960185</v>
      </c>
    </row>
    <row r="66" spans="2:14" x14ac:dyDescent="0.25">
      <c r="B66" s="272"/>
      <c r="C66" s="277" t="s">
        <v>22</v>
      </c>
      <c r="D66" s="26" t="s">
        <v>30</v>
      </c>
      <c r="E66" s="53">
        <v>6.9374830274806403</v>
      </c>
      <c r="F66" s="53">
        <v>6.8485442911860428</v>
      </c>
      <c r="G66" s="53">
        <v>5.5543189800228117</v>
      </c>
      <c r="H66" s="53">
        <v>6.1281889542046537</v>
      </c>
      <c r="I66" s="53">
        <v>6.4214324031645127</v>
      </c>
      <c r="J66" s="36">
        <f t="shared" si="12"/>
        <v>4.7851567755374136E-2</v>
      </c>
      <c r="K66" s="37">
        <f t="shared" si="13"/>
        <v>0.29324344895985899</v>
      </c>
      <c r="L66" s="36">
        <f t="shared" si="14"/>
        <v>-7.4385857561302338E-2</v>
      </c>
      <c r="M66" s="37">
        <f t="shared" si="15"/>
        <v>-0.51605062431612758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6.7360246237900334</v>
      </c>
      <c r="F67" s="54">
        <f t="shared" si="19"/>
        <v>6.5331335331335332</v>
      </c>
      <c r="G67" s="54">
        <f t="shared" si="19"/>
        <v>5.3807667498667859</v>
      </c>
      <c r="H67" s="54">
        <f t="shared" si="19"/>
        <v>6.0107846207376481</v>
      </c>
      <c r="I67" s="54">
        <f t="shared" si="19"/>
        <v>6.292885291918461</v>
      </c>
      <c r="J67" s="40">
        <f t="shared" si="12"/>
        <v>4.6932420470955583E-2</v>
      </c>
      <c r="K67" s="41">
        <f t="shared" si="13"/>
        <v>0.28210067118081295</v>
      </c>
      <c r="L67" s="40">
        <f t="shared" si="14"/>
        <v>-6.5786477428617207E-2</v>
      </c>
      <c r="M67" s="41">
        <f t="shared" si="15"/>
        <v>-0.4431393318715724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7.7381410135585131</v>
      </c>
      <c r="F68" s="43">
        <f t="shared" ref="F68:I68" si="20">IFERROR(F65/F59,"-")</f>
        <v>7.997040568868429</v>
      </c>
      <c r="G68" s="43">
        <f t="shared" si="20"/>
        <v>6.2723501769449443</v>
      </c>
      <c r="H68" s="43">
        <f t="shared" si="20"/>
        <v>6.6265017537382311</v>
      </c>
      <c r="I68" s="43">
        <f t="shared" si="20"/>
        <v>6.9992286501377414</v>
      </c>
      <c r="J68" s="34">
        <f>IFERROR(I68/H68-1,"-")</f>
        <v>5.6247913341189726E-2</v>
      </c>
      <c r="K68" s="33">
        <f>IFERROR(I68-H68,"-")</f>
        <v>0.37272689639951029</v>
      </c>
      <c r="L68" s="34">
        <f>IFERROR(I68/E68-1,"-")</f>
        <v>-9.5489648240588254E-2</v>
      </c>
      <c r="M68" s="33">
        <f>IFERROR(I68-E68,"-")</f>
        <v>-0.73891236342077171</v>
      </c>
      <c r="N68" s="61">
        <f>IFERROR(I68/I66,"-")</f>
        <v>1.0899793396078556</v>
      </c>
    </row>
    <row r="69" spans="2:14" x14ac:dyDescent="0.25">
      <c r="B69" s="272"/>
      <c r="C69" s="280" t="s">
        <v>34</v>
      </c>
      <c r="D69" s="15" t="s">
        <v>30</v>
      </c>
      <c r="E69" s="57">
        <v>0.70518161483742259</v>
      </c>
      <c r="F69" s="57">
        <v>0.48948502261743165</v>
      </c>
      <c r="G69" s="57">
        <v>0.48615455783025679</v>
      </c>
      <c r="H69" s="57">
        <v>0.6493275173640638</v>
      </c>
      <c r="I69" s="57">
        <v>0.73071425433679682</v>
      </c>
      <c r="J69" s="57">
        <f t="shared" si="12"/>
        <v>0.12534003995875831</v>
      </c>
      <c r="K69" s="44">
        <f t="shared" si="13"/>
        <v>8.138673697273302E-2</v>
      </c>
      <c r="L69" s="17">
        <f t="shared" si="14"/>
        <v>3.6207182606796451E-2</v>
      </c>
      <c r="M69" s="44">
        <f t="shared" si="15"/>
        <v>2.5532639499374232E-2</v>
      </c>
      <c r="N69" s="17"/>
    </row>
    <row r="70" spans="2:14" x14ac:dyDescent="0.25">
      <c r="B70" s="272"/>
      <c r="C70" s="281"/>
      <c r="D70" s="19" t="s">
        <v>31</v>
      </c>
      <c r="E70" s="58">
        <v>0.7253556911866621</v>
      </c>
      <c r="F70" s="58">
        <v>0.51022458290172568</v>
      </c>
      <c r="G70" s="58">
        <v>0.51651565552296963</v>
      </c>
      <c r="H70" s="58">
        <v>0.66840723443186234</v>
      </c>
      <c r="I70" s="58">
        <v>0.75711049413019116</v>
      </c>
      <c r="J70" s="58">
        <f t="shared" si="12"/>
        <v>0.1327084075828795</v>
      </c>
      <c r="K70" s="45">
        <f t="shared" si="13"/>
        <v>8.8703259698328818E-2</v>
      </c>
      <c r="L70" s="21">
        <f t="shared" si="14"/>
        <v>4.3778250214841608E-2</v>
      </c>
      <c r="M70" s="45">
        <f t="shared" si="15"/>
        <v>3.1754802943529059E-2</v>
      </c>
      <c r="N70" s="21"/>
    </row>
    <row r="71" spans="2:14" x14ac:dyDescent="0.25">
      <c r="B71" s="272"/>
      <c r="C71" s="282"/>
      <c r="D71" s="23" t="s">
        <v>32</v>
      </c>
      <c r="E71" s="59">
        <v>0.64328398044687629</v>
      </c>
      <c r="F71" s="59">
        <v>0.43668308492718394</v>
      </c>
      <c r="G71" s="59">
        <v>0.40223857552634612</v>
      </c>
      <c r="H71" s="59">
        <v>0.58503273636647524</v>
      </c>
      <c r="I71" s="59">
        <v>0.6404747244880018</v>
      </c>
      <c r="J71" s="25">
        <f>IFERROR(I71/H71-1,"-")</f>
        <v>9.4767326125826612E-2</v>
      </c>
      <c r="K71" s="24">
        <f>IFERROR(I71-H71,"-")</f>
        <v>5.5441988121526564E-2</v>
      </c>
      <c r="L71" s="25">
        <f>IFERROR(I71/E71-1,"-")</f>
        <v>-4.3670541226954462E-3</v>
      </c>
      <c r="M71" s="24">
        <f>IFERROR(I71-E71,"-")</f>
        <v>-2.8092559588744903E-3</v>
      </c>
      <c r="N71" s="25">
        <f>IFERROR(I71/I69,"-")</f>
        <v>0.87650503693718518</v>
      </c>
    </row>
    <row r="72" spans="2:14" x14ac:dyDescent="0.25">
      <c r="B72" s="272"/>
      <c r="C72" s="283" t="s">
        <v>39</v>
      </c>
      <c r="D72" s="26" t="s">
        <v>30</v>
      </c>
      <c r="E72" s="51">
        <v>21340</v>
      </c>
      <c r="F72" s="51">
        <v>9244</v>
      </c>
      <c r="G72" s="51">
        <v>11050</v>
      </c>
      <c r="H72" s="51">
        <v>18364</v>
      </c>
      <c r="I72" s="51">
        <v>19209</v>
      </c>
      <c r="J72" s="36">
        <f t="shared" si="12"/>
        <v>4.6013940318013535E-2</v>
      </c>
      <c r="K72" s="27">
        <f t="shared" si="13"/>
        <v>845</v>
      </c>
      <c r="L72" s="36">
        <f t="shared" si="14"/>
        <v>-9.9859418931583899E-2</v>
      </c>
      <c r="M72" s="27">
        <f t="shared" si="15"/>
        <v>-2131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16096</v>
      </c>
      <c r="F73" s="52">
        <v>6499</v>
      </c>
      <c r="G73" s="52">
        <v>8111</v>
      </c>
      <c r="H73" s="52">
        <v>14162</v>
      </c>
      <c r="I73" s="52">
        <v>14862</v>
      </c>
      <c r="J73" s="40">
        <f t="shared" si="12"/>
        <v>4.9428046886033083E-2</v>
      </c>
      <c r="K73" s="29">
        <f t="shared" si="13"/>
        <v>700</v>
      </c>
      <c r="L73" s="40">
        <f t="shared" si="14"/>
        <v>-7.6665009940357853E-2</v>
      </c>
      <c r="M73" s="29">
        <f t="shared" si="15"/>
        <v>-1234</v>
      </c>
      <c r="N73" s="40">
        <f t="shared" ref="N73" si="21">I73/$I$72</f>
        <v>0.77369982820552863</v>
      </c>
    </row>
    <row r="74" spans="2:14" x14ac:dyDescent="0.25">
      <c r="B74" s="273"/>
      <c r="C74" s="279"/>
      <c r="D74" s="32" t="s">
        <v>32</v>
      </c>
      <c r="E74" s="33">
        <v>5245</v>
      </c>
      <c r="F74" s="33">
        <v>2745</v>
      </c>
      <c r="G74" s="33">
        <v>2940</v>
      </c>
      <c r="H74" s="33">
        <v>4202</v>
      </c>
      <c r="I74" s="33">
        <v>4347</v>
      </c>
      <c r="J74" s="34">
        <f>IFERROR(I74/H74-1,"-")</f>
        <v>3.4507377439314535E-2</v>
      </c>
      <c r="K74" s="33">
        <f>IFERROR(I74-H74,"-")</f>
        <v>145</v>
      </c>
      <c r="L74" s="34">
        <f>IFERROR(I74/E74-1,"-")</f>
        <v>-0.17121067683508107</v>
      </c>
      <c r="M74" s="33">
        <f>IFERROR(I74-E74,"-")</f>
        <v>-898</v>
      </c>
      <c r="N74" s="61">
        <f>IFERROR(I74/I72,"-")</f>
        <v>0.22630017179447134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730A-8EA9-4F3A-8BE2-61AFF0591F44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septiembre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382041</v>
      </c>
      <c r="F7" s="64">
        <v>280035</v>
      </c>
      <c r="G7" s="64">
        <v>390968</v>
      </c>
      <c r="H7" s="64">
        <v>423998</v>
      </c>
      <c r="I7" s="64">
        <v>434954</v>
      </c>
      <c r="J7" s="65">
        <f>I7/H7-1</f>
        <v>2.5839744527096808E-2</v>
      </c>
      <c r="K7" s="64">
        <f>I7-H7</f>
        <v>10956</v>
      </c>
      <c r="L7" s="65">
        <f>I7/E7-1</f>
        <v>0.13850084153271514</v>
      </c>
      <c r="M7" s="64">
        <f>I7-E7</f>
        <v>52913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136766</v>
      </c>
      <c r="F8" s="16">
        <v>105384</v>
      </c>
      <c r="G8" s="16">
        <v>140395</v>
      </c>
      <c r="H8" s="16">
        <v>153067</v>
      </c>
      <c r="I8" s="16">
        <v>148572</v>
      </c>
      <c r="J8" s="17">
        <f t="shared" ref="J8:J63" si="0">I8/H8-1</f>
        <v>-2.936622524776733E-2</v>
      </c>
      <c r="K8" s="16">
        <f t="shared" ref="K8:K50" si="1">I8-H8</f>
        <v>-4495</v>
      </c>
      <c r="L8" s="17">
        <f t="shared" ref="L8:L63" si="2">I8/E8-1</f>
        <v>8.6322624043987606E-2</v>
      </c>
      <c r="M8" s="16">
        <f t="shared" ref="M8:M50" si="3">I8-E8</f>
        <v>11806</v>
      </c>
      <c r="N8" s="18">
        <f t="shared" ref="N8:N17" si="4">I8/$I$7</f>
        <v>0.34158094878998696</v>
      </c>
      <c r="R8" s="66"/>
    </row>
    <row r="9" spans="2:18" x14ac:dyDescent="0.25">
      <c r="B9" s="272"/>
      <c r="C9" s="275"/>
      <c r="D9" s="19" t="s">
        <v>45</v>
      </c>
      <c r="E9" s="20">
        <v>99309</v>
      </c>
      <c r="F9" s="20">
        <v>59020</v>
      </c>
      <c r="G9" s="20">
        <v>103298</v>
      </c>
      <c r="H9" s="20">
        <v>107312</v>
      </c>
      <c r="I9" s="20">
        <v>111150</v>
      </c>
      <c r="J9" s="67">
        <f t="shared" si="0"/>
        <v>3.5764872521246494E-2</v>
      </c>
      <c r="K9" s="20">
        <f t="shared" si="1"/>
        <v>3838</v>
      </c>
      <c r="L9" s="67">
        <f t="shared" si="2"/>
        <v>0.11923390629248098</v>
      </c>
      <c r="M9" s="20">
        <f t="shared" si="3"/>
        <v>11841</v>
      </c>
      <c r="N9" s="68">
        <f t="shared" si="4"/>
        <v>0.25554426445095341</v>
      </c>
      <c r="R9" s="66"/>
    </row>
    <row r="10" spans="2:18" x14ac:dyDescent="0.25">
      <c r="B10" s="272"/>
      <c r="C10" s="275"/>
      <c r="D10" s="19" t="s">
        <v>46</v>
      </c>
      <c r="E10" s="20">
        <v>3494</v>
      </c>
      <c r="F10" s="20">
        <v>2289</v>
      </c>
      <c r="G10" s="20">
        <v>3143</v>
      </c>
      <c r="H10" s="20">
        <v>3734</v>
      </c>
      <c r="I10" s="20">
        <v>3135</v>
      </c>
      <c r="J10" s="67">
        <f t="shared" si="0"/>
        <v>-0.16041778253883232</v>
      </c>
      <c r="K10" s="20">
        <f t="shared" si="1"/>
        <v>-599</v>
      </c>
      <c r="L10" s="67">
        <f t="shared" si="2"/>
        <v>-0.10274756725815681</v>
      </c>
      <c r="M10" s="20">
        <f t="shared" si="3"/>
        <v>-359</v>
      </c>
      <c r="N10" s="68">
        <f t="shared" si="4"/>
        <v>7.2076587409243276E-3</v>
      </c>
      <c r="R10" s="66"/>
    </row>
    <row r="11" spans="2:18" x14ac:dyDescent="0.25">
      <c r="B11" s="272"/>
      <c r="C11" s="275"/>
      <c r="D11" s="19" t="s">
        <v>47</v>
      </c>
      <c r="E11" s="20">
        <v>11945</v>
      </c>
      <c r="F11" s="20">
        <v>8360</v>
      </c>
      <c r="G11" s="20">
        <v>10763</v>
      </c>
      <c r="H11" s="20">
        <v>16386</v>
      </c>
      <c r="I11" s="20">
        <v>17100</v>
      </c>
      <c r="J11" s="67">
        <f t="shared" si="0"/>
        <v>4.3573782497253744E-2</v>
      </c>
      <c r="K11" s="20">
        <f t="shared" si="1"/>
        <v>714</v>
      </c>
      <c r="L11" s="67">
        <f t="shared" si="2"/>
        <v>0.43156132272917547</v>
      </c>
      <c r="M11" s="20">
        <f t="shared" si="3"/>
        <v>5155</v>
      </c>
      <c r="N11" s="68">
        <f t="shared" si="4"/>
        <v>3.9314502223223607E-2</v>
      </c>
      <c r="R11" s="66"/>
    </row>
    <row r="12" spans="2:18" x14ac:dyDescent="0.25">
      <c r="B12" s="272"/>
      <c r="C12" s="275"/>
      <c r="D12" s="19" t="s">
        <v>48</v>
      </c>
      <c r="E12" s="20">
        <v>69073</v>
      </c>
      <c r="F12" s="20">
        <v>48518</v>
      </c>
      <c r="G12" s="20">
        <v>62173</v>
      </c>
      <c r="H12" s="20">
        <v>71851</v>
      </c>
      <c r="I12" s="20">
        <v>77584</v>
      </c>
      <c r="J12" s="67">
        <f t="shared" si="0"/>
        <v>7.9790121223086707E-2</v>
      </c>
      <c r="K12" s="20">
        <f t="shared" si="1"/>
        <v>5733</v>
      </c>
      <c r="L12" s="67">
        <f t="shared" si="2"/>
        <v>0.12321746557989366</v>
      </c>
      <c r="M12" s="20">
        <f t="shared" si="3"/>
        <v>8511</v>
      </c>
      <c r="N12" s="68">
        <f t="shared" si="4"/>
        <v>0.17837288540857194</v>
      </c>
      <c r="R12" s="66"/>
    </row>
    <row r="13" spans="2:18" x14ac:dyDescent="0.25">
      <c r="B13" s="272"/>
      <c r="C13" s="275"/>
      <c r="D13" s="19" t="s">
        <v>49</v>
      </c>
      <c r="E13" s="20">
        <v>3835</v>
      </c>
      <c r="F13" s="20">
        <v>3914</v>
      </c>
      <c r="G13" s="20">
        <v>4578</v>
      </c>
      <c r="H13" s="20">
        <v>4521</v>
      </c>
      <c r="I13" s="20">
        <v>5087</v>
      </c>
      <c r="J13" s="67">
        <f t="shared" si="0"/>
        <v>0.12519354125193538</v>
      </c>
      <c r="K13" s="20">
        <f t="shared" si="1"/>
        <v>566</v>
      </c>
      <c r="L13" s="67">
        <f t="shared" si="2"/>
        <v>0.32646675358539756</v>
      </c>
      <c r="M13" s="20">
        <f t="shared" si="3"/>
        <v>1252</v>
      </c>
      <c r="N13" s="68">
        <f t="shared" si="4"/>
        <v>1.1695489637984707E-2</v>
      </c>
      <c r="R13" s="66"/>
    </row>
    <row r="14" spans="2:18" x14ac:dyDescent="0.25">
      <c r="B14" s="272"/>
      <c r="C14" s="275"/>
      <c r="D14" s="19" t="s">
        <v>50</v>
      </c>
      <c r="E14" s="20">
        <v>11463</v>
      </c>
      <c r="F14" s="20">
        <v>13048</v>
      </c>
      <c r="G14" s="20">
        <v>17425</v>
      </c>
      <c r="H14" s="20">
        <v>18863</v>
      </c>
      <c r="I14" s="20">
        <v>20469</v>
      </c>
      <c r="J14" s="67">
        <f t="shared" si="0"/>
        <v>8.5140221597836963E-2</v>
      </c>
      <c r="K14" s="20">
        <f t="shared" si="1"/>
        <v>1606</v>
      </c>
      <c r="L14" s="67">
        <f t="shared" si="2"/>
        <v>0.78565820465846636</v>
      </c>
      <c r="M14" s="20">
        <f t="shared" si="3"/>
        <v>9006</v>
      </c>
      <c r="N14" s="68">
        <f t="shared" si="4"/>
        <v>4.7060148889307832E-2</v>
      </c>
      <c r="R14" s="66"/>
    </row>
    <row r="15" spans="2:18" x14ac:dyDescent="0.25">
      <c r="B15" s="272"/>
      <c r="C15" s="275"/>
      <c r="D15" s="19" t="s">
        <v>51</v>
      </c>
      <c r="E15" s="20">
        <v>15992</v>
      </c>
      <c r="F15" s="20">
        <v>16473</v>
      </c>
      <c r="G15" s="20">
        <v>19959</v>
      </c>
      <c r="H15" s="20">
        <v>15933</v>
      </c>
      <c r="I15" s="20">
        <v>19577</v>
      </c>
      <c r="J15" s="67">
        <f t="shared" si="0"/>
        <v>0.22870771355049269</v>
      </c>
      <c r="K15" s="20">
        <f t="shared" si="1"/>
        <v>3644</v>
      </c>
      <c r="L15" s="67">
        <f t="shared" si="2"/>
        <v>0.22417458729364692</v>
      </c>
      <c r="M15" s="20">
        <f t="shared" si="3"/>
        <v>3585</v>
      </c>
      <c r="N15" s="68">
        <f t="shared" si="4"/>
        <v>4.5009357311347864E-2</v>
      </c>
      <c r="R15" s="66"/>
    </row>
    <row r="16" spans="2:18" x14ac:dyDescent="0.25">
      <c r="B16" s="272"/>
      <c r="C16" s="275"/>
      <c r="D16" s="19" t="s">
        <v>52</v>
      </c>
      <c r="E16" s="20">
        <v>22149</v>
      </c>
      <c r="F16" s="20">
        <v>15267</v>
      </c>
      <c r="G16" s="20">
        <v>20130</v>
      </c>
      <c r="H16" s="20">
        <v>22106</v>
      </c>
      <c r="I16" s="20">
        <v>21182</v>
      </c>
      <c r="J16" s="67">
        <f t="shared" si="0"/>
        <v>-4.1798606713109532E-2</v>
      </c>
      <c r="K16" s="20">
        <f t="shared" si="1"/>
        <v>-924</v>
      </c>
      <c r="L16" s="67">
        <f t="shared" si="2"/>
        <v>-4.3658855930290286E-2</v>
      </c>
      <c r="M16" s="20">
        <f t="shared" si="3"/>
        <v>-967</v>
      </c>
      <c r="N16" s="68">
        <f t="shared" si="4"/>
        <v>4.8699402695457451E-2</v>
      </c>
      <c r="R16" s="66"/>
    </row>
    <row r="17" spans="2:18" x14ac:dyDescent="0.25">
      <c r="B17" s="272"/>
      <c r="C17" s="276"/>
      <c r="D17" s="23" t="s">
        <v>53</v>
      </c>
      <c r="E17" s="69">
        <v>8015</v>
      </c>
      <c r="F17" s="69">
        <v>7762</v>
      </c>
      <c r="G17" s="69">
        <v>9104</v>
      </c>
      <c r="H17" s="69">
        <v>10225</v>
      </c>
      <c r="I17" s="69">
        <v>11098</v>
      </c>
      <c r="J17" s="25">
        <f t="shared" si="0"/>
        <v>8.5378973105134426E-2</v>
      </c>
      <c r="K17" s="69">
        <f t="shared" si="1"/>
        <v>873</v>
      </c>
      <c r="L17" s="25">
        <f t="shared" si="2"/>
        <v>0.38465377417342483</v>
      </c>
      <c r="M17" s="69">
        <f t="shared" si="3"/>
        <v>3083</v>
      </c>
      <c r="N17" s="46">
        <f t="shared" si="4"/>
        <v>2.5515341852241847E-2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461475</v>
      </c>
      <c r="F18" s="64">
        <v>325738</v>
      </c>
      <c r="G18" s="64">
        <v>465229</v>
      </c>
      <c r="H18" s="64">
        <v>499749</v>
      </c>
      <c r="I18" s="64">
        <v>518511</v>
      </c>
      <c r="J18" s="65">
        <f t="shared" si="0"/>
        <v>3.7542846508947569E-2</v>
      </c>
      <c r="K18" s="64">
        <f t="shared" si="1"/>
        <v>18762</v>
      </c>
      <c r="L18" s="65">
        <f t="shared" si="2"/>
        <v>0.12359499431171783</v>
      </c>
      <c r="M18" s="64">
        <f t="shared" si="3"/>
        <v>57036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168508</v>
      </c>
      <c r="F19" s="27">
        <v>126117</v>
      </c>
      <c r="G19" s="27">
        <v>171345</v>
      </c>
      <c r="H19" s="27">
        <v>183654</v>
      </c>
      <c r="I19" s="27">
        <v>181999</v>
      </c>
      <c r="J19" s="28">
        <f t="shared" si="0"/>
        <v>-9.0115107756977286E-3</v>
      </c>
      <c r="K19" s="27">
        <f t="shared" si="1"/>
        <v>-1655</v>
      </c>
      <c r="L19" s="28">
        <f t="shared" si="2"/>
        <v>8.0061480760557302E-2</v>
      </c>
      <c r="M19" s="27">
        <f t="shared" si="3"/>
        <v>13491</v>
      </c>
      <c r="N19" s="18">
        <f t="shared" si="5"/>
        <v>0.35100316097440554</v>
      </c>
    </row>
    <row r="20" spans="2:18" x14ac:dyDescent="0.25">
      <c r="B20" s="272"/>
      <c r="C20" s="278"/>
      <c r="D20" s="4" t="s">
        <v>45</v>
      </c>
      <c r="E20" s="29">
        <v>122832</v>
      </c>
      <c r="F20" s="29">
        <v>68931</v>
      </c>
      <c r="G20" s="29">
        <v>125170</v>
      </c>
      <c r="H20" s="29">
        <v>128953</v>
      </c>
      <c r="I20" s="29">
        <v>134918</v>
      </c>
      <c r="J20" s="70">
        <f t="shared" si="0"/>
        <v>4.6257163462656958E-2</v>
      </c>
      <c r="K20" s="29">
        <f t="shared" si="1"/>
        <v>5965</v>
      </c>
      <c r="L20" s="70">
        <f t="shared" si="2"/>
        <v>9.8394555164777797E-2</v>
      </c>
      <c r="M20" s="29">
        <f t="shared" si="3"/>
        <v>12086</v>
      </c>
      <c r="N20" s="68">
        <f>I20/$I$18</f>
        <v>0.26020277294020766</v>
      </c>
    </row>
    <row r="21" spans="2:18" x14ac:dyDescent="0.25">
      <c r="B21" s="272"/>
      <c r="C21" s="278"/>
      <c r="D21" s="4" t="s">
        <v>46</v>
      </c>
      <c r="E21" s="29">
        <v>3964</v>
      </c>
      <c r="F21" s="29">
        <v>2558</v>
      </c>
      <c r="G21" s="29">
        <v>3499</v>
      </c>
      <c r="H21" s="29">
        <v>4023</v>
      </c>
      <c r="I21" s="29">
        <v>3471</v>
      </c>
      <c r="J21" s="70">
        <f t="shared" si="0"/>
        <v>-0.13721103653989564</v>
      </c>
      <c r="K21" s="29">
        <f t="shared" si="1"/>
        <v>-552</v>
      </c>
      <c r="L21" s="70">
        <f t="shared" si="2"/>
        <v>-0.12436932391523714</v>
      </c>
      <c r="M21" s="29">
        <f t="shared" si="3"/>
        <v>-493</v>
      </c>
      <c r="N21" s="68">
        <f t="shared" ref="N21:N28" si="6">I21/$I$18</f>
        <v>6.6941684940145917E-3</v>
      </c>
    </row>
    <row r="22" spans="2:18" x14ac:dyDescent="0.25">
      <c r="B22" s="272"/>
      <c r="C22" s="278"/>
      <c r="D22" s="4" t="s">
        <v>47</v>
      </c>
      <c r="E22" s="29">
        <v>14155</v>
      </c>
      <c r="F22" s="29">
        <v>9924</v>
      </c>
      <c r="G22" s="29">
        <v>13134</v>
      </c>
      <c r="H22" s="29">
        <v>18421</v>
      </c>
      <c r="I22" s="29">
        <v>19553</v>
      </c>
      <c r="J22" s="70">
        <f t="shared" si="0"/>
        <v>6.1451604147440442E-2</v>
      </c>
      <c r="K22" s="29">
        <f t="shared" si="1"/>
        <v>1132</v>
      </c>
      <c r="L22" s="70">
        <f t="shared" si="2"/>
        <v>0.3813493465206641</v>
      </c>
      <c r="M22" s="29">
        <f t="shared" si="3"/>
        <v>5398</v>
      </c>
      <c r="N22" s="68">
        <f t="shared" si="6"/>
        <v>3.7709903936464222E-2</v>
      </c>
    </row>
    <row r="23" spans="2:18" x14ac:dyDescent="0.25">
      <c r="B23" s="272"/>
      <c r="C23" s="278"/>
      <c r="D23" s="4" t="s">
        <v>48</v>
      </c>
      <c r="E23" s="29">
        <v>81941</v>
      </c>
      <c r="F23" s="29">
        <v>55397</v>
      </c>
      <c r="G23" s="29">
        <v>71676</v>
      </c>
      <c r="H23" s="29">
        <v>83171</v>
      </c>
      <c r="I23" s="29">
        <v>91131</v>
      </c>
      <c r="J23" s="70">
        <f t="shared" si="0"/>
        <v>9.5706436137596107E-2</v>
      </c>
      <c r="K23" s="29">
        <f t="shared" si="1"/>
        <v>7960</v>
      </c>
      <c r="L23" s="70">
        <f t="shared" si="2"/>
        <v>0.11215386680660466</v>
      </c>
      <c r="M23" s="29">
        <f t="shared" si="3"/>
        <v>9190</v>
      </c>
      <c r="N23" s="68">
        <f t="shared" si="6"/>
        <v>0.17575519130741682</v>
      </c>
    </row>
    <row r="24" spans="2:18" x14ac:dyDescent="0.25">
      <c r="B24" s="272"/>
      <c r="C24" s="278"/>
      <c r="D24" s="4" t="s">
        <v>49</v>
      </c>
      <c r="E24" s="29">
        <v>3949</v>
      </c>
      <c r="F24" s="29">
        <v>3996</v>
      </c>
      <c r="G24" s="29">
        <v>4766</v>
      </c>
      <c r="H24" s="29">
        <v>4736</v>
      </c>
      <c r="I24" s="29">
        <v>5250</v>
      </c>
      <c r="J24" s="70">
        <f t="shared" si="0"/>
        <v>0.10853040540540548</v>
      </c>
      <c r="K24" s="29">
        <f t="shared" si="1"/>
        <v>514</v>
      </c>
      <c r="L24" s="70">
        <f t="shared" si="2"/>
        <v>0.32945049379589775</v>
      </c>
      <c r="M24" s="29">
        <f t="shared" si="3"/>
        <v>1301</v>
      </c>
      <c r="N24" s="68">
        <f t="shared" si="6"/>
        <v>1.0125146814628812E-2</v>
      </c>
    </row>
    <row r="25" spans="2:18" x14ac:dyDescent="0.25">
      <c r="B25" s="272"/>
      <c r="C25" s="278"/>
      <c r="D25" s="4" t="s">
        <v>50</v>
      </c>
      <c r="E25" s="29">
        <v>14009</v>
      </c>
      <c r="F25" s="29">
        <v>15344</v>
      </c>
      <c r="G25" s="29">
        <v>20526</v>
      </c>
      <c r="H25" s="29">
        <v>22179</v>
      </c>
      <c r="I25" s="29">
        <v>24127</v>
      </c>
      <c r="J25" s="70">
        <f t="shared" si="0"/>
        <v>8.7830830966229234E-2</v>
      </c>
      <c r="K25" s="29">
        <f t="shared" si="1"/>
        <v>1948</v>
      </c>
      <c r="L25" s="70">
        <f t="shared" si="2"/>
        <v>0.72224998215432934</v>
      </c>
      <c r="M25" s="29">
        <f t="shared" si="3"/>
        <v>10118</v>
      </c>
      <c r="N25" s="68">
        <f t="shared" si="6"/>
        <v>4.6531317561247496E-2</v>
      </c>
    </row>
    <row r="26" spans="2:18" x14ac:dyDescent="0.25">
      <c r="B26" s="272"/>
      <c r="C26" s="278"/>
      <c r="D26" s="4" t="s">
        <v>51</v>
      </c>
      <c r="E26" s="29">
        <v>16545</v>
      </c>
      <c r="F26" s="29">
        <v>16992</v>
      </c>
      <c r="G26" s="29">
        <v>20549</v>
      </c>
      <c r="H26" s="29">
        <v>16671</v>
      </c>
      <c r="I26" s="29">
        <v>20174</v>
      </c>
      <c r="J26" s="70">
        <f t="shared" si="0"/>
        <v>0.21012536740447474</v>
      </c>
      <c r="K26" s="29">
        <f t="shared" si="1"/>
        <v>3503</v>
      </c>
      <c r="L26" s="70">
        <f t="shared" si="2"/>
        <v>0.21934119069205193</v>
      </c>
      <c r="M26" s="29">
        <f t="shared" si="3"/>
        <v>3629</v>
      </c>
      <c r="N26" s="68">
        <f t="shared" si="6"/>
        <v>3.8907564159680316E-2</v>
      </c>
    </row>
    <row r="27" spans="2:18" x14ac:dyDescent="0.25">
      <c r="B27" s="272"/>
      <c r="C27" s="278"/>
      <c r="D27" s="4" t="s">
        <v>52</v>
      </c>
      <c r="E27" s="29">
        <v>26444</v>
      </c>
      <c r="F27" s="29">
        <v>17890</v>
      </c>
      <c r="G27" s="29">
        <v>24264</v>
      </c>
      <c r="H27" s="29">
        <v>26447</v>
      </c>
      <c r="I27" s="29">
        <v>25421</v>
      </c>
      <c r="J27" s="30">
        <f t="shared" si="0"/>
        <v>-3.8794570272620676E-2</v>
      </c>
      <c r="K27" s="29">
        <f t="shared" si="1"/>
        <v>-1026</v>
      </c>
      <c r="L27" s="30">
        <f t="shared" si="2"/>
        <v>-3.8685524126455872E-2</v>
      </c>
      <c r="M27" s="29">
        <f t="shared" si="3"/>
        <v>-1023</v>
      </c>
      <c r="N27" s="31">
        <f t="shared" si="6"/>
        <v>4.9026925176129339E-2</v>
      </c>
    </row>
    <row r="28" spans="2:18" x14ac:dyDescent="0.25">
      <c r="B28" s="272"/>
      <c r="C28" s="279"/>
      <c r="D28" s="32" t="s">
        <v>53</v>
      </c>
      <c r="E28" s="71">
        <v>9128</v>
      </c>
      <c r="F28" s="71">
        <v>8589</v>
      </c>
      <c r="G28" s="71">
        <v>10300</v>
      </c>
      <c r="H28" s="71">
        <v>11494</v>
      </c>
      <c r="I28" s="71">
        <v>12467</v>
      </c>
      <c r="J28" s="34">
        <f t="shared" si="0"/>
        <v>8.4652862362972092E-2</v>
      </c>
      <c r="K28" s="71">
        <f t="shared" si="1"/>
        <v>973</v>
      </c>
      <c r="L28" s="34">
        <f t="shared" si="2"/>
        <v>0.36579754601226999</v>
      </c>
      <c r="M28" s="71">
        <f t="shared" si="3"/>
        <v>3339</v>
      </c>
      <c r="N28" s="72">
        <f t="shared" si="6"/>
        <v>2.4043848635805221E-2</v>
      </c>
    </row>
    <row r="29" spans="2:18" x14ac:dyDescent="0.25">
      <c r="B29" s="272"/>
      <c r="C29" s="274" t="s">
        <v>21</v>
      </c>
      <c r="D29" s="63" t="s">
        <v>43</v>
      </c>
      <c r="E29" s="64">
        <v>2760383</v>
      </c>
      <c r="F29" s="64">
        <v>1786950</v>
      </c>
      <c r="G29" s="64">
        <v>2570788</v>
      </c>
      <c r="H29" s="64">
        <v>2803075</v>
      </c>
      <c r="I29" s="64">
        <v>2881997</v>
      </c>
      <c r="J29" s="65">
        <f t="shared" si="0"/>
        <v>2.8155507790551537E-2</v>
      </c>
      <c r="K29" s="64">
        <f t="shared" si="1"/>
        <v>78922</v>
      </c>
      <c r="L29" s="65">
        <f t="shared" si="2"/>
        <v>4.4056929781120857E-2</v>
      </c>
      <c r="M29" s="64">
        <f t="shared" si="3"/>
        <v>121614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1060717</v>
      </c>
      <c r="F30" s="16">
        <v>762012</v>
      </c>
      <c r="G30" s="16">
        <v>1013730</v>
      </c>
      <c r="H30" s="16">
        <v>1102818</v>
      </c>
      <c r="I30" s="16">
        <v>1101231</v>
      </c>
      <c r="J30" s="17">
        <f t="shared" si="0"/>
        <v>-1.4390407120666859E-3</v>
      </c>
      <c r="K30" s="16">
        <f t="shared" si="1"/>
        <v>-1587</v>
      </c>
      <c r="L30" s="17">
        <f t="shared" si="2"/>
        <v>3.8194919097176649E-2</v>
      </c>
      <c r="M30" s="16">
        <f t="shared" si="3"/>
        <v>40514</v>
      </c>
      <c r="N30" s="18">
        <f t="shared" si="7"/>
        <v>0.38210692099957078</v>
      </c>
    </row>
    <row r="31" spans="2:18" x14ac:dyDescent="0.25">
      <c r="B31" s="272"/>
      <c r="C31" s="275"/>
      <c r="D31" s="19" t="s">
        <v>45</v>
      </c>
      <c r="E31" s="20">
        <v>796998</v>
      </c>
      <c r="F31" s="20">
        <v>422869</v>
      </c>
      <c r="G31" s="20">
        <v>748642</v>
      </c>
      <c r="H31" s="20">
        <v>799868</v>
      </c>
      <c r="I31" s="20">
        <v>807680</v>
      </c>
      <c r="J31" s="67">
        <f>I31/H31-1</f>
        <v>9.7666114908960822E-3</v>
      </c>
      <c r="K31" s="20">
        <f t="shared" si="1"/>
        <v>7812</v>
      </c>
      <c r="L31" s="67">
        <f t="shared" si="2"/>
        <v>1.3402793984426564E-2</v>
      </c>
      <c r="M31" s="20">
        <f t="shared" si="3"/>
        <v>10682</v>
      </c>
      <c r="N31" s="68">
        <f>I31/$I$29</f>
        <v>0.28025011823398843</v>
      </c>
    </row>
    <row r="32" spans="2:18" x14ac:dyDescent="0.25">
      <c r="B32" s="272"/>
      <c r="C32" s="275"/>
      <c r="D32" s="19" t="s">
        <v>46</v>
      </c>
      <c r="E32" s="20">
        <v>20450</v>
      </c>
      <c r="F32" s="20">
        <v>12114</v>
      </c>
      <c r="G32" s="20">
        <v>13618</v>
      </c>
      <c r="H32" s="20">
        <v>13736</v>
      </c>
      <c r="I32" s="20">
        <v>17692</v>
      </c>
      <c r="J32" s="67">
        <f t="shared" ref="J32:J41" si="8">I32/H32-1</f>
        <v>0.28800232964472916</v>
      </c>
      <c r="K32" s="20">
        <f t="shared" si="1"/>
        <v>3956</v>
      </c>
      <c r="L32" s="67">
        <f t="shared" si="2"/>
        <v>-0.13486552567237164</v>
      </c>
      <c r="M32" s="20">
        <f t="shared" si="3"/>
        <v>-2758</v>
      </c>
      <c r="N32" s="68">
        <f t="shared" ref="N32:N39" si="9">I32/$I$29</f>
        <v>6.1387988953493008E-3</v>
      </c>
    </row>
    <row r="33" spans="2:14" x14ac:dyDescent="0.25">
      <c r="B33" s="272"/>
      <c r="C33" s="275"/>
      <c r="D33" s="19" t="s">
        <v>47</v>
      </c>
      <c r="E33" s="20">
        <v>67472</v>
      </c>
      <c r="F33" s="20">
        <v>47142</v>
      </c>
      <c r="G33" s="20">
        <v>74490</v>
      </c>
      <c r="H33" s="20">
        <v>66924</v>
      </c>
      <c r="I33" s="20">
        <v>81749</v>
      </c>
      <c r="J33" s="67">
        <f t="shared" si="8"/>
        <v>0.22151993305839457</v>
      </c>
      <c r="K33" s="20">
        <f t="shared" si="1"/>
        <v>14825</v>
      </c>
      <c r="L33" s="67">
        <f t="shared" si="2"/>
        <v>0.21159888546359973</v>
      </c>
      <c r="M33" s="20">
        <f t="shared" si="3"/>
        <v>14277</v>
      </c>
      <c r="N33" s="68">
        <f t="shared" si="9"/>
        <v>2.8365400796739205E-2</v>
      </c>
    </row>
    <row r="34" spans="2:14" x14ac:dyDescent="0.25">
      <c r="B34" s="272"/>
      <c r="C34" s="275"/>
      <c r="D34" s="19" t="s">
        <v>48</v>
      </c>
      <c r="E34" s="20">
        <v>471100</v>
      </c>
      <c r="F34" s="20">
        <v>281990</v>
      </c>
      <c r="G34" s="20">
        <v>378277</v>
      </c>
      <c r="H34" s="20">
        <v>441114</v>
      </c>
      <c r="I34" s="20">
        <v>489204</v>
      </c>
      <c r="J34" s="67">
        <f t="shared" si="8"/>
        <v>0.10901943715230078</v>
      </c>
      <c r="K34" s="20">
        <f t="shared" si="1"/>
        <v>48090</v>
      </c>
      <c r="L34" s="67">
        <f t="shared" si="2"/>
        <v>3.8429208236043344E-2</v>
      </c>
      <c r="M34" s="20">
        <f t="shared" si="3"/>
        <v>18104</v>
      </c>
      <c r="N34" s="68">
        <f t="shared" si="9"/>
        <v>0.16974479848521701</v>
      </c>
    </row>
    <row r="35" spans="2:14" x14ac:dyDescent="0.25">
      <c r="B35" s="272"/>
      <c r="C35" s="275"/>
      <c r="D35" s="19" t="s">
        <v>49</v>
      </c>
      <c r="E35" s="20">
        <v>8003</v>
      </c>
      <c r="F35" s="20">
        <v>9600</v>
      </c>
      <c r="G35" s="20">
        <v>10967</v>
      </c>
      <c r="H35" s="20">
        <v>10606</v>
      </c>
      <c r="I35" s="20">
        <v>11345</v>
      </c>
      <c r="J35" s="67">
        <f t="shared" si="8"/>
        <v>6.9677541014520061E-2</v>
      </c>
      <c r="K35" s="20">
        <f t="shared" si="1"/>
        <v>739</v>
      </c>
      <c r="L35" s="67">
        <f t="shared" si="2"/>
        <v>0.41759340247407217</v>
      </c>
      <c r="M35" s="20">
        <f t="shared" si="3"/>
        <v>3342</v>
      </c>
      <c r="N35" s="68">
        <f t="shared" si="9"/>
        <v>3.9365065265508604E-3</v>
      </c>
    </row>
    <row r="36" spans="2:14" x14ac:dyDescent="0.25">
      <c r="B36" s="272"/>
      <c r="C36" s="275"/>
      <c r="D36" s="19" t="s">
        <v>50</v>
      </c>
      <c r="E36" s="20">
        <v>88940</v>
      </c>
      <c r="F36" s="20">
        <v>89465</v>
      </c>
      <c r="G36" s="20">
        <v>107425</v>
      </c>
      <c r="H36" s="20">
        <v>125237</v>
      </c>
      <c r="I36" s="20">
        <v>124231</v>
      </c>
      <c r="J36" s="67">
        <f t="shared" si="8"/>
        <v>-8.0327698683296811E-3</v>
      </c>
      <c r="K36" s="20">
        <f t="shared" si="1"/>
        <v>-1006</v>
      </c>
      <c r="L36" s="67">
        <f t="shared" si="2"/>
        <v>0.39679559253429275</v>
      </c>
      <c r="M36" s="20">
        <f t="shared" si="3"/>
        <v>35291</v>
      </c>
      <c r="N36" s="68">
        <f t="shared" si="9"/>
        <v>4.3105874156010575E-2</v>
      </c>
    </row>
    <row r="37" spans="2:14" x14ac:dyDescent="0.25">
      <c r="B37" s="272"/>
      <c r="C37" s="275"/>
      <c r="D37" s="19" t="s">
        <v>51</v>
      </c>
      <c r="E37" s="20">
        <v>36471</v>
      </c>
      <c r="F37" s="20">
        <v>36202</v>
      </c>
      <c r="G37" s="20">
        <v>42224</v>
      </c>
      <c r="H37" s="20">
        <v>40151</v>
      </c>
      <c r="I37" s="20">
        <v>43154</v>
      </c>
      <c r="J37" s="67">
        <f t="shared" si="8"/>
        <v>7.479265771711785E-2</v>
      </c>
      <c r="K37" s="20">
        <f t="shared" si="1"/>
        <v>3003</v>
      </c>
      <c r="L37" s="67">
        <f t="shared" si="2"/>
        <v>0.18324147953168279</v>
      </c>
      <c r="M37" s="20">
        <f t="shared" si="3"/>
        <v>6683</v>
      </c>
      <c r="N37" s="68">
        <f t="shared" si="9"/>
        <v>1.4973645010733876E-2</v>
      </c>
    </row>
    <row r="38" spans="2:14" x14ac:dyDescent="0.25">
      <c r="B38" s="272"/>
      <c r="C38" s="275"/>
      <c r="D38" s="19" t="s">
        <v>52</v>
      </c>
      <c r="E38" s="20">
        <v>164115</v>
      </c>
      <c r="F38" s="20">
        <v>89027</v>
      </c>
      <c r="G38" s="20">
        <v>136089</v>
      </c>
      <c r="H38" s="20">
        <v>150809</v>
      </c>
      <c r="I38" s="20">
        <v>145872</v>
      </c>
      <c r="J38" s="21">
        <f t="shared" si="8"/>
        <v>-3.2736773004263697E-2</v>
      </c>
      <c r="K38" s="20">
        <f t="shared" si="1"/>
        <v>-4937</v>
      </c>
      <c r="L38" s="21">
        <f t="shared" si="2"/>
        <v>-0.11115985741705514</v>
      </c>
      <c r="M38" s="20">
        <f t="shared" si="3"/>
        <v>-18243</v>
      </c>
      <c r="N38" s="22">
        <f t="shared" si="9"/>
        <v>5.0614903485326324E-2</v>
      </c>
    </row>
    <row r="39" spans="2:14" x14ac:dyDescent="0.25">
      <c r="B39" s="272"/>
      <c r="C39" s="276"/>
      <c r="D39" s="23" t="s">
        <v>53</v>
      </c>
      <c r="E39" s="69">
        <v>46117</v>
      </c>
      <c r="F39" s="69">
        <v>36529</v>
      </c>
      <c r="G39" s="69">
        <v>45326</v>
      </c>
      <c r="H39" s="69">
        <v>51812</v>
      </c>
      <c r="I39" s="69">
        <v>59839</v>
      </c>
      <c r="J39" s="25">
        <f t="shared" si="8"/>
        <v>0.15492549988419668</v>
      </c>
      <c r="K39" s="69">
        <f t="shared" si="1"/>
        <v>8027</v>
      </c>
      <c r="L39" s="25">
        <f t="shared" si="2"/>
        <v>0.29754754212112666</v>
      </c>
      <c r="M39" s="69">
        <f t="shared" si="3"/>
        <v>13722</v>
      </c>
      <c r="N39" s="46">
        <f t="shared" si="9"/>
        <v>2.0763033410513613E-2</v>
      </c>
    </row>
    <row r="40" spans="2:14" x14ac:dyDescent="0.25">
      <c r="B40" s="272"/>
      <c r="C40" s="287" t="s">
        <v>22</v>
      </c>
      <c r="D40" s="63" t="s">
        <v>43</v>
      </c>
      <c r="E40" s="73">
        <v>7.2253580113129221</v>
      </c>
      <c r="F40" s="73">
        <v>6.3811666398843006</v>
      </c>
      <c r="G40" s="73">
        <v>6.575443514558736</v>
      </c>
      <c r="H40" s="73">
        <v>6.6110571276279604</v>
      </c>
      <c r="I40" s="73">
        <v>6.625981138235308</v>
      </c>
      <c r="J40" s="65">
        <f t="shared" si="8"/>
        <v>2.2574318023935724E-3</v>
      </c>
      <c r="K40" s="73">
        <f t="shared" si="1"/>
        <v>1.4924010607347604E-2</v>
      </c>
      <c r="L40" s="65">
        <f t="shared" si="2"/>
        <v>-8.2954626212175864E-2</v>
      </c>
      <c r="M40" s="73">
        <f t="shared" si="3"/>
        <v>-0.59937687307761411</v>
      </c>
      <c r="N40" s="65"/>
    </row>
    <row r="41" spans="2:14" x14ac:dyDescent="0.25">
      <c r="B41" s="272"/>
      <c r="C41" s="288"/>
      <c r="D41" s="26" t="s">
        <v>44</v>
      </c>
      <c r="E41" s="35">
        <v>7.7557068277203403</v>
      </c>
      <c r="F41" s="35">
        <v>7.2308130266454107</v>
      </c>
      <c r="G41" s="35">
        <v>7.2205562876170806</v>
      </c>
      <c r="H41" s="35">
        <v>7.2048057386634614</v>
      </c>
      <c r="I41" s="35">
        <v>7.4121032226799128</v>
      </c>
      <c r="J41" s="36">
        <f t="shared" si="8"/>
        <v>2.8772112883491463E-2</v>
      </c>
      <c r="K41" s="37">
        <f t="shared" si="1"/>
        <v>0.20729748401645143</v>
      </c>
      <c r="L41" s="36">
        <f t="shared" si="2"/>
        <v>-4.4303325624986734E-2</v>
      </c>
      <c r="M41" s="37">
        <f t="shared" si="3"/>
        <v>-0.34360360504042742</v>
      </c>
      <c r="N41" s="38"/>
    </row>
    <row r="42" spans="2:14" x14ac:dyDescent="0.25">
      <c r="B42" s="272"/>
      <c r="C42" s="288"/>
      <c r="D42" s="4" t="s">
        <v>45</v>
      </c>
      <c r="E42" s="39">
        <v>8.0254357611092644</v>
      </c>
      <c r="F42" s="39">
        <v>7.164842426296171</v>
      </c>
      <c r="G42" s="39">
        <v>7.2474007241185694</v>
      </c>
      <c r="H42" s="39">
        <v>7.4536678097510061</v>
      </c>
      <c r="I42" s="39">
        <v>7.2665766981556459</v>
      </c>
      <c r="J42" s="74">
        <f t="shared" si="0"/>
        <v>-2.5100543299045985E-2</v>
      </c>
      <c r="K42" s="41">
        <f t="shared" si="1"/>
        <v>-0.18709111159536018</v>
      </c>
      <c r="L42" s="74">
        <f t="shared" si="2"/>
        <v>-9.4556742529919635E-2</v>
      </c>
      <c r="M42" s="41">
        <f t="shared" si="3"/>
        <v>-0.75885906295361849</v>
      </c>
      <c r="N42" s="75"/>
    </row>
    <row r="43" spans="2:14" x14ac:dyDescent="0.25">
      <c r="B43" s="272"/>
      <c r="C43" s="288"/>
      <c r="D43" s="4" t="s">
        <v>46</v>
      </c>
      <c r="E43" s="39">
        <v>5.8528906697195193</v>
      </c>
      <c r="F43" s="39">
        <v>5.2922673656618615</v>
      </c>
      <c r="G43" s="39">
        <v>4.3328030544066181</v>
      </c>
      <c r="H43" s="39">
        <v>3.6786288162828065</v>
      </c>
      <c r="I43" s="39">
        <v>5.6433811802232858</v>
      </c>
      <c r="J43" s="74">
        <f t="shared" si="0"/>
        <v>0.53409910650507797</v>
      </c>
      <c r="K43" s="41">
        <f t="shared" si="1"/>
        <v>1.9647523639404794</v>
      </c>
      <c r="L43" s="74">
        <f t="shared" si="2"/>
        <v>-3.5795900063561814E-2</v>
      </c>
      <c r="M43" s="41">
        <f t="shared" si="3"/>
        <v>-0.20950948949623349</v>
      </c>
      <c r="N43" s="75"/>
    </row>
    <row r="44" spans="2:14" x14ac:dyDescent="0.25">
      <c r="B44" s="272"/>
      <c r="C44" s="288"/>
      <c r="D44" s="4" t="s">
        <v>47</v>
      </c>
      <c r="E44" s="39">
        <v>5.6485558811218084</v>
      </c>
      <c r="F44" s="39">
        <v>5.638995215311005</v>
      </c>
      <c r="G44" s="39">
        <v>6.9209328254204214</v>
      </c>
      <c r="H44" s="39">
        <v>4.0842182350787262</v>
      </c>
      <c r="I44" s="39">
        <v>4.7806432748538015</v>
      </c>
      <c r="J44" s="74">
        <f t="shared" si="0"/>
        <v>0.17051611830964042</v>
      </c>
      <c r="K44" s="41">
        <f t="shared" si="1"/>
        <v>0.69642503977507531</v>
      </c>
      <c r="L44" s="74">
        <f t="shared" si="2"/>
        <v>-0.1536521235752808</v>
      </c>
      <c r="M44" s="41">
        <f t="shared" si="3"/>
        <v>-0.86791260626800693</v>
      </c>
      <c r="N44" s="75"/>
    </row>
    <row r="45" spans="2:14" x14ac:dyDescent="0.25">
      <c r="B45" s="272"/>
      <c r="C45" s="288"/>
      <c r="D45" s="4" t="s">
        <v>48</v>
      </c>
      <c r="E45" s="39">
        <v>6.8203205304532881</v>
      </c>
      <c r="F45" s="39">
        <v>5.8120697473102769</v>
      </c>
      <c r="G45" s="39">
        <v>6.0842648738198255</v>
      </c>
      <c r="H45" s="39">
        <v>6.1392882492936769</v>
      </c>
      <c r="I45" s="39">
        <v>6.305475355743452</v>
      </c>
      <c r="J45" s="74">
        <f t="shared" si="0"/>
        <v>2.7069441880155143E-2</v>
      </c>
      <c r="K45" s="41">
        <f t="shared" si="1"/>
        <v>0.16618710644977508</v>
      </c>
      <c r="L45" s="74">
        <f t="shared" si="2"/>
        <v>-7.5486947044645536E-2</v>
      </c>
      <c r="M45" s="41">
        <f t="shared" si="3"/>
        <v>-0.51484517470983615</v>
      </c>
      <c r="N45" s="75"/>
    </row>
    <row r="46" spans="2:14" x14ac:dyDescent="0.25">
      <c r="B46" s="272"/>
      <c r="C46" s="288"/>
      <c r="D46" s="4" t="s">
        <v>49</v>
      </c>
      <c r="E46" s="39">
        <v>2.0868318122555412</v>
      </c>
      <c r="F46" s="39">
        <v>2.452733776188043</v>
      </c>
      <c r="G46" s="39">
        <v>2.3955875928352994</v>
      </c>
      <c r="H46" s="39">
        <v>2.3459411634594116</v>
      </c>
      <c r="I46" s="39">
        <v>2.2301946137212503</v>
      </c>
      <c r="J46" s="74">
        <f t="shared" si="0"/>
        <v>-4.9339067637773626E-2</v>
      </c>
      <c r="K46" s="41">
        <f t="shared" si="1"/>
        <v>-0.11574654973816134</v>
      </c>
      <c r="L46" s="74">
        <f t="shared" si="2"/>
        <v>6.8698780909783208E-2</v>
      </c>
      <c r="M46" s="41">
        <f t="shared" si="3"/>
        <v>0.14336280146570912</v>
      </c>
      <c r="N46" s="75"/>
    </row>
    <row r="47" spans="2:14" x14ac:dyDescent="0.25">
      <c r="B47" s="272"/>
      <c r="C47" s="288"/>
      <c r="D47" s="4" t="s">
        <v>50</v>
      </c>
      <c r="E47" s="39">
        <v>7.7588763848905176</v>
      </c>
      <c r="F47" s="39">
        <v>6.8566063764561616</v>
      </c>
      <c r="G47" s="39">
        <v>6.1649928263988523</v>
      </c>
      <c r="H47" s="39">
        <v>6.6392938556963363</v>
      </c>
      <c r="I47" s="39">
        <v>6.0692266353998727</v>
      </c>
      <c r="J47" s="74">
        <f t="shared" si="0"/>
        <v>-8.5862628268420615E-2</v>
      </c>
      <c r="K47" s="41">
        <f t="shared" si="1"/>
        <v>-0.57006722029646362</v>
      </c>
      <c r="L47" s="74">
        <f t="shared" si="2"/>
        <v>-0.21776990193851209</v>
      </c>
      <c r="M47" s="41">
        <f t="shared" si="3"/>
        <v>-1.6896497494906448</v>
      </c>
      <c r="N47" s="75"/>
    </row>
    <row r="48" spans="2:14" x14ac:dyDescent="0.25">
      <c r="B48" s="272"/>
      <c r="C48" s="288"/>
      <c r="D48" s="4" t="s">
        <v>51</v>
      </c>
      <c r="E48" s="39">
        <v>2.2805777888944472</v>
      </c>
      <c r="F48" s="39">
        <v>2.197656771687003</v>
      </c>
      <c r="G48" s="39">
        <v>2.1155368505436143</v>
      </c>
      <c r="H48" s="39">
        <v>2.5199899579489111</v>
      </c>
      <c r="I48" s="39">
        <v>2.2043213975583593</v>
      </c>
      <c r="J48" s="74">
        <f t="shared" si="0"/>
        <v>-0.125265800919097</v>
      </c>
      <c r="K48" s="41">
        <f t="shared" si="1"/>
        <v>-0.3156685603905518</v>
      </c>
      <c r="L48" s="74">
        <f t="shared" si="2"/>
        <v>-3.3437312117757023E-2</v>
      </c>
      <c r="M48" s="41">
        <f t="shared" si="3"/>
        <v>-7.6256391336087859E-2</v>
      </c>
      <c r="N48" s="75"/>
    </row>
    <row r="49" spans="2:14" x14ac:dyDescent="0.25">
      <c r="B49" s="272"/>
      <c r="C49" s="288"/>
      <c r="D49" s="4" t="s">
        <v>52</v>
      </c>
      <c r="E49" s="39">
        <v>7.4095895977245023</v>
      </c>
      <c r="F49" s="39">
        <v>5.8313355603589443</v>
      </c>
      <c r="G49" s="39">
        <v>6.7605067064083455</v>
      </c>
      <c r="H49" s="39">
        <v>6.8220845019451737</v>
      </c>
      <c r="I49" s="39">
        <v>6.8866018317439339</v>
      </c>
      <c r="J49" s="40">
        <f t="shared" si="0"/>
        <v>9.4571285038120845E-3</v>
      </c>
      <c r="K49" s="41">
        <f t="shared" si="1"/>
        <v>6.4517329798760237E-2</v>
      </c>
      <c r="L49" s="40">
        <f t="shared" si="2"/>
        <v>-7.0582555090659693E-2</v>
      </c>
      <c r="M49" s="41">
        <f t="shared" si="3"/>
        <v>-0.5229877659805684</v>
      </c>
      <c r="N49" s="42"/>
    </row>
    <row r="50" spans="2:14" x14ac:dyDescent="0.25">
      <c r="B50" s="272"/>
      <c r="C50" s="289"/>
      <c r="D50" s="32" t="s">
        <v>53</v>
      </c>
      <c r="E50" s="76">
        <v>5.753836556456644</v>
      </c>
      <c r="F50" s="76">
        <v>4.7061324400927598</v>
      </c>
      <c r="G50" s="76">
        <v>4.9786906854130049</v>
      </c>
      <c r="H50" s="76">
        <v>5.0671882640586796</v>
      </c>
      <c r="I50" s="76">
        <v>5.3918724094431427</v>
      </c>
      <c r="J50" s="61">
        <f t="shared" si="0"/>
        <v>6.4075800713273567E-2</v>
      </c>
      <c r="K50" s="77">
        <f t="shared" si="1"/>
        <v>0.32468414538446311</v>
      </c>
      <c r="L50" s="61">
        <f t="shared" si="2"/>
        <v>-6.2908312299438718E-2</v>
      </c>
      <c r="M50" s="77">
        <f t="shared" si="3"/>
        <v>-0.36196414701350133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0.69420000000000004</v>
      </c>
      <c r="F51" s="65">
        <v>0.54899999999999993</v>
      </c>
      <c r="G51" s="65">
        <v>0.68879999999999997</v>
      </c>
      <c r="H51" s="65">
        <v>18.428800000000003</v>
      </c>
      <c r="I51" s="65">
        <v>0.75439999999999996</v>
      </c>
      <c r="J51" s="65">
        <f t="shared" si="0"/>
        <v>-0.95906407362389301</v>
      </c>
      <c r="K51" s="73">
        <f t="shared" ref="K51" si="10">(I51-H51)*100</f>
        <v>-1767.4400000000003</v>
      </c>
      <c r="L51" s="65">
        <f t="shared" si="2"/>
        <v>8.6718524920772033E-2</v>
      </c>
      <c r="M51" s="73">
        <f t="shared" ref="M51" si="11">(I51-E51)*100</f>
        <v>6.0199999999999925</v>
      </c>
      <c r="N51" s="65"/>
    </row>
    <row r="52" spans="2:14" x14ac:dyDescent="0.25">
      <c r="B52" s="272"/>
      <c r="C52" s="281"/>
      <c r="D52" s="15" t="s">
        <v>44</v>
      </c>
      <c r="E52" s="18">
        <v>0.75</v>
      </c>
      <c r="F52" s="18">
        <v>0.65239999999999998</v>
      </c>
      <c r="G52" s="18">
        <v>0.76670000000000005</v>
      </c>
      <c r="H52" s="18">
        <v>0.79319999999999991</v>
      </c>
      <c r="I52" s="18">
        <v>0.7923</v>
      </c>
      <c r="J52" s="17">
        <f t="shared" si="0"/>
        <v>-1.1346444780634402E-3</v>
      </c>
      <c r="K52" s="44">
        <f>(I52-H52)*100</f>
        <v>-8.9999999999990088E-2</v>
      </c>
      <c r="L52" s="17">
        <f t="shared" si="2"/>
        <v>5.6400000000000006E-2</v>
      </c>
      <c r="M52" s="44">
        <f>(I52-E52)*100</f>
        <v>4.2300000000000004</v>
      </c>
      <c r="N52" s="18"/>
    </row>
    <row r="53" spans="2:14" x14ac:dyDescent="0.25">
      <c r="B53" s="272"/>
      <c r="C53" s="281"/>
      <c r="D53" s="19" t="s">
        <v>45</v>
      </c>
      <c r="E53" s="68">
        <v>0.64760000000000006</v>
      </c>
      <c r="F53" s="68">
        <v>0.41299999999999998</v>
      </c>
      <c r="G53" s="68">
        <v>0.63939999999999997</v>
      </c>
      <c r="H53" s="68">
        <v>0.6966</v>
      </c>
      <c r="I53" s="68">
        <v>0.70640000000000003</v>
      </c>
      <c r="J53" s="67">
        <f t="shared" si="0"/>
        <v>1.4068331897789221E-2</v>
      </c>
      <c r="K53" s="45">
        <f t="shared" ref="K53:K61" si="12">(I53-H53)*100</f>
        <v>0.98000000000000309</v>
      </c>
      <c r="L53" s="67">
        <f t="shared" si="2"/>
        <v>9.0796788140827589E-2</v>
      </c>
      <c r="M53" s="45">
        <f t="shared" ref="M53:M61" si="13">(I53-E53)*100</f>
        <v>5.8799999999999963</v>
      </c>
      <c r="N53" s="68"/>
    </row>
    <row r="54" spans="2:14" x14ac:dyDescent="0.25">
      <c r="B54" s="272"/>
      <c r="C54" s="281"/>
      <c r="D54" s="19" t="s">
        <v>46</v>
      </c>
      <c r="E54" s="68">
        <v>0.60489999999999999</v>
      </c>
      <c r="F54" s="68">
        <v>0.50350000000000006</v>
      </c>
      <c r="G54" s="68">
        <v>0.50549999999999995</v>
      </c>
      <c r="H54" s="68">
        <v>0.502</v>
      </c>
      <c r="I54" s="68">
        <v>0.64379999999999993</v>
      </c>
      <c r="J54" s="67">
        <f t="shared" si="0"/>
        <v>0.28247011952191214</v>
      </c>
      <c r="K54" s="45">
        <f t="shared" si="12"/>
        <v>14.179999999999993</v>
      </c>
      <c r="L54" s="67">
        <f t="shared" si="2"/>
        <v>6.4308150107455608E-2</v>
      </c>
      <c r="M54" s="45">
        <f t="shared" si="13"/>
        <v>3.8899999999999935</v>
      </c>
      <c r="N54" s="68"/>
    </row>
    <row r="55" spans="2:14" x14ac:dyDescent="0.25">
      <c r="B55" s="272"/>
      <c r="C55" s="281"/>
      <c r="D55" s="19" t="s">
        <v>47</v>
      </c>
      <c r="E55" s="68">
        <v>0.55259999999999998</v>
      </c>
      <c r="F55" s="68">
        <v>0.36749999999999999</v>
      </c>
      <c r="G55" s="68">
        <v>0.54430000000000001</v>
      </c>
      <c r="H55" s="68">
        <v>0.52170000000000005</v>
      </c>
      <c r="I55" s="68">
        <v>0.63280000000000003</v>
      </c>
      <c r="J55" s="67">
        <f t="shared" si="0"/>
        <v>0.21295763848955329</v>
      </c>
      <c r="K55" s="45">
        <f t="shared" si="12"/>
        <v>11.109999999999998</v>
      </c>
      <c r="L55" s="67">
        <f t="shared" si="2"/>
        <v>0.14513210278682598</v>
      </c>
      <c r="M55" s="45">
        <f t="shared" si="13"/>
        <v>8.0200000000000049</v>
      </c>
      <c r="N55" s="68"/>
    </row>
    <row r="56" spans="2:14" x14ac:dyDescent="0.25">
      <c r="B56" s="272"/>
      <c r="C56" s="281"/>
      <c r="D56" s="19" t="s">
        <v>48</v>
      </c>
      <c r="E56" s="68">
        <v>0.73010000000000008</v>
      </c>
      <c r="F56" s="68">
        <v>0.60299999999999998</v>
      </c>
      <c r="G56" s="68">
        <v>0.69769999999999999</v>
      </c>
      <c r="H56" s="68">
        <v>0.75659999999999994</v>
      </c>
      <c r="I56" s="68">
        <v>0.80830000000000002</v>
      </c>
      <c r="J56" s="67">
        <f t="shared" si="0"/>
        <v>6.8332011630980904E-2</v>
      </c>
      <c r="K56" s="45">
        <f t="shared" si="12"/>
        <v>5.1700000000000079</v>
      </c>
      <c r="L56" s="67">
        <f t="shared" si="2"/>
        <v>0.10710861525818371</v>
      </c>
      <c r="M56" s="45">
        <f t="shared" si="13"/>
        <v>7.8199999999999932</v>
      </c>
      <c r="N56" s="68"/>
    </row>
    <row r="57" spans="2:14" x14ac:dyDescent="0.25">
      <c r="B57" s="272"/>
      <c r="C57" s="281"/>
      <c r="D57" s="19" t="s">
        <v>49</v>
      </c>
      <c r="E57" s="68">
        <v>0.45679999999999998</v>
      </c>
      <c r="F57" s="68">
        <v>0.51200000000000001</v>
      </c>
      <c r="G57" s="68">
        <v>0.5514</v>
      </c>
      <c r="H57" s="68">
        <v>0.53320000000000001</v>
      </c>
      <c r="I57" s="68">
        <v>0.56189999999999996</v>
      </c>
      <c r="J57" s="67">
        <f t="shared" si="0"/>
        <v>5.382595648912214E-2</v>
      </c>
      <c r="K57" s="45">
        <f t="shared" si="12"/>
        <v>2.8699999999999948</v>
      </c>
      <c r="L57" s="67">
        <f t="shared" si="2"/>
        <v>0.23007880910682998</v>
      </c>
      <c r="M57" s="45">
        <f t="shared" si="13"/>
        <v>10.509999999999998</v>
      </c>
      <c r="N57" s="68"/>
    </row>
    <row r="58" spans="2:14" x14ac:dyDescent="0.25">
      <c r="B58" s="272"/>
      <c r="C58" s="281"/>
      <c r="D58" s="19" t="s">
        <v>50</v>
      </c>
      <c r="E58" s="68">
        <v>0.71939999999999993</v>
      </c>
      <c r="F58" s="68">
        <v>0.85939999999999994</v>
      </c>
      <c r="G58" s="68">
        <v>0.74739999999999995</v>
      </c>
      <c r="H58" s="68">
        <v>0.87129999999999996</v>
      </c>
      <c r="I58" s="68">
        <v>0.86329999999999996</v>
      </c>
      <c r="J58" s="67">
        <f t="shared" si="0"/>
        <v>-9.1816825433260751E-3</v>
      </c>
      <c r="K58" s="45">
        <f t="shared" si="12"/>
        <v>-0.80000000000000071</v>
      </c>
      <c r="L58" s="67">
        <f t="shared" si="2"/>
        <v>0.20002780094523209</v>
      </c>
      <c r="M58" s="45">
        <f t="shared" si="13"/>
        <v>14.390000000000002</v>
      </c>
      <c r="N58" s="68"/>
    </row>
    <row r="59" spans="2:14" x14ac:dyDescent="0.25">
      <c r="B59" s="272"/>
      <c r="C59" s="281"/>
      <c r="D59" s="19" t="s">
        <v>51</v>
      </c>
      <c r="E59" s="68">
        <v>0.44890000000000002</v>
      </c>
      <c r="F59" s="68">
        <v>0.48560000000000003</v>
      </c>
      <c r="G59" s="68">
        <v>0.498</v>
      </c>
      <c r="H59" s="68">
        <v>0.48670000000000002</v>
      </c>
      <c r="I59" s="68">
        <v>0.57379999999999998</v>
      </c>
      <c r="J59" s="67">
        <f t="shared" si="0"/>
        <v>0.17896034518183668</v>
      </c>
      <c r="K59" s="45">
        <f t="shared" si="12"/>
        <v>8.7099999999999955</v>
      </c>
      <c r="L59" s="67">
        <f t="shared" si="2"/>
        <v>0.27823568723546432</v>
      </c>
      <c r="M59" s="45">
        <f t="shared" si="13"/>
        <v>12.489999999999995</v>
      </c>
      <c r="N59" s="68"/>
    </row>
    <row r="60" spans="2:14" x14ac:dyDescent="0.25">
      <c r="B60" s="272"/>
      <c r="C60" s="281"/>
      <c r="D60" s="19" t="s">
        <v>52</v>
      </c>
      <c r="E60" s="22">
        <v>0.79400000000000004</v>
      </c>
      <c r="F60" s="22">
        <v>0.5484</v>
      </c>
      <c r="G60" s="22">
        <v>0.70709999999999995</v>
      </c>
      <c r="H60" s="22">
        <v>0.78359999999999996</v>
      </c>
      <c r="I60" s="22">
        <v>0.75800000000000001</v>
      </c>
      <c r="J60" s="21">
        <f t="shared" si="0"/>
        <v>-3.2669729453802865E-2</v>
      </c>
      <c r="K60" s="45">
        <f t="shared" si="12"/>
        <v>-2.5599999999999956</v>
      </c>
      <c r="L60" s="21">
        <f t="shared" si="2"/>
        <v>-4.534005037783384E-2</v>
      </c>
      <c r="M60" s="45">
        <f t="shared" si="13"/>
        <v>-3.6000000000000032</v>
      </c>
      <c r="N60" s="22"/>
    </row>
    <row r="61" spans="2:14" x14ac:dyDescent="0.25">
      <c r="B61" s="272"/>
      <c r="C61" s="282"/>
      <c r="D61" s="23" t="s">
        <v>53</v>
      </c>
      <c r="E61" s="46">
        <v>0.45450000000000002</v>
      </c>
      <c r="F61" s="46">
        <v>0.43780000000000002</v>
      </c>
      <c r="G61" s="46">
        <v>0.4904</v>
      </c>
      <c r="H61" s="46">
        <v>0.56479999999999997</v>
      </c>
      <c r="I61" s="46">
        <v>0.64069999999999994</v>
      </c>
      <c r="J61" s="25">
        <f t="shared" si="0"/>
        <v>0.134383852691218</v>
      </c>
      <c r="K61" s="78">
        <f t="shared" si="12"/>
        <v>7.5899999999999963</v>
      </c>
      <c r="L61" s="25">
        <f t="shared" si="2"/>
        <v>0.40968096809680943</v>
      </c>
      <c r="M61" s="78">
        <f t="shared" si="13"/>
        <v>18.61999999999999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132550</v>
      </c>
      <c r="F62" s="64">
        <v>108506</v>
      </c>
      <c r="G62" s="64">
        <v>124412</v>
      </c>
      <c r="H62" s="64">
        <v>380751</v>
      </c>
      <c r="I62" s="64">
        <v>127349</v>
      </c>
      <c r="J62" s="65">
        <f t="shared" si="0"/>
        <v>-0.66553206688885913</v>
      </c>
      <c r="K62" s="64">
        <f t="shared" ref="K62:K63" si="14">I62-H62</f>
        <v>-253402</v>
      </c>
      <c r="L62" s="65">
        <f t="shared" si="2"/>
        <v>-3.9238023387401011E-2</v>
      </c>
      <c r="M62" s="64">
        <f t="shared" ref="M62:M63" si="15">I62-E62</f>
        <v>-5201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47140</v>
      </c>
      <c r="F63" s="27">
        <v>38935</v>
      </c>
      <c r="G63" s="27">
        <v>44073</v>
      </c>
      <c r="H63" s="27">
        <v>46343</v>
      </c>
      <c r="I63" s="27">
        <v>46333</v>
      </c>
      <c r="J63" s="36">
        <f t="shared" si="0"/>
        <v>-2.1578231879681997E-4</v>
      </c>
      <c r="K63" s="27">
        <f t="shared" si="14"/>
        <v>-10</v>
      </c>
      <c r="L63" s="36">
        <f t="shared" si="2"/>
        <v>-1.7119219346627079E-2</v>
      </c>
      <c r="M63" s="27">
        <f t="shared" si="15"/>
        <v>-807</v>
      </c>
      <c r="N63" s="38">
        <f t="shared" si="16"/>
        <v>0.36382696369818374</v>
      </c>
    </row>
    <row r="64" spans="2:14" x14ac:dyDescent="0.25">
      <c r="B64" s="272"/>
      <c r="C64" s="284"/>
      <c r="D64" s="4" t="s">
        <v>45</v>
      </c>
      <c r="E64" s="29">
        <v>41020</v>
      </c>
      <c r="F64" s="29">
        <v>34133</v>
      </c>
      <c r="G64" s="29">
        <v>39030</v>
      </c>
      <c r="H64" s="29">
        <v>38275</v>
      </c>
      <c r="I64" s="29">
        <v>38115</v>
      </c>
      <c r="J64" s="74">
        <f>I64/H64-1</f>
        <v>-4.1802743305029422E-3</v>
      </c>
      <c r="K64" s="29">
        <f>I64-H64</f>
        <v>-160</v>
      </c>
      <c r="L64" s="74">
        <f>I64/E64-1</f>
        <v>-7.0819112627986347E-2</v>
      </c>
      <c r="M64" s="29">
        <f>I64-E64</f>
        <v>-2905</v>
      </c>
      <c r="N64" s="75">
        <f>I64/$I$62</f>
        <v>0.29929563640075696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916</v>
      </c>
      <c r="J65" s="74">
        <f t="shared" ref="J65:J72" si="17">I65/H65-1</f>
        <v>4.3859649122806044E-3</v>
      </c>
      <c r="K65" s="29">
        <f t="shared" ref="K65:K72" si="18">I65-H65</f>
        <v>4</v>
      </c>
      <c r="L65" s="74">
        <f t="shared" ref="L65:L72" si="19">I65/E65-1</f>
        <v>-0.18722271517302569</v>
      </c>
      <c r="M65" s="29">
        <f t="shared" ref="M65:M72" si="20">I65-E65</f>
        <v>-211</v>
      </c>
      <c r="N65" s="75">
        <f t="shared" ref="N65:N72" si="21">I65/$I$62</f>
        <v>7.1928322955029092E-3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4306</v>
      </c>
      <c r="J66" s="74">
        <f t="shared" si="17"/>
        <v>7.0159027128158247E-3</v>
      </c>
      <c r="K66" s="29">
        <f t="shared" si="18"/>
        <v>30</v>
      </c>
      <c r="L66" s="74">
        <f t="shared" si="19"/>
        <v>5.7985257985257999E-2</v>
      </c>
      <c r="M66" s="29">
        <f t="shared" si="20"/>
        <v>236</v>
      </c>
      <c r="N66" s="75">
        <f t="shared" si="21"/>
        <v>3.3812593738466734E-2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15588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0.15841506411514814</v>
      </c>
    </row>
    <row r="68" spans="2:14" x14ac:dyDescent="0.25">
      <c r="B68" s="272"/>
      <c r="C68" s="284"/>
      <c r="D68" s="4" t="s">
        <v>49</v>
      </c>
      <c r="E68" s="29">
        <v>584</v>
      </c>
      <c r="F68" s="29">
        <v>625</v>
      </c>
      <c r="G68" s="29">
        <v>663</v>
      </c>
      <c r="H68" s="29">
        <v>663</v>
      </c>
      <c r="I68" s="29">
        <v>673</v>
      </c>
      <c r="J68" s="74">
        <f t="shared" si="17"/>
        <v>1.5082956259426794E-2</v>
      </c>
      <c r="K68" s="29">
        <f t="shared" si="18"/>
        <v>10</v>
      </c>
      <c r="L68" s="74">
        <f t="shared" si="19"/>
        <v>0.15239726027397271</v>
      </c>
      <c r="M68" s="29">
        <f t="shared" si="20"/>
        <v>89</v>
      </c>
      <c r="N68" s="75">
        <f t="shared" si="21"/>
        <v>5.2846901035736443E-3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3470</v>
      </c>
      <c r="G69" s="29">
        <v>4791</v>
      </c>
      <c r="H69" s="29">
        <v>4791</v>
      </c>
      <c r="I69" s="29">
        <v>4797</v>
      </c>
      <c r="J69" s="74">
        <f t="shared" si="17"/>
        <v>1.2523481527864089E-3</v>
      </c>
      <c r="K69" s="29">
        <f t="shared" si="18"/>
        <v>6</v>
      </c>
      <c r="L69" s="74">
        <f t="shared" si="19"/>
        <v>0.16403785488959</v>
      </c>
      <c r="M69" s="29">
        <f t="shared" si="20"/>
        <v>676</v>
      </c>
      <c r="N69" s="75">
        <f t="shared" si="21"/>
        <v>3.7668140307344382E-2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2485</v>
      </c>
      <c r="G70" s="29">
        <v>2826</v>
      </c>
      <c r="H70" s="29">
        <v>2750</v>
      </c>
      <c r="I70" s="29">
        <v>2507</v>
      </c>
      <c r="J70" s="74">
        <f t="shared" si="17"/>
        <v>-8.8363636363636311E-2</v>
      </c>
      <c r="K70" s="29">
        <f t="shared" si="18"/>
        <v>-243</v>
      </c>
      <c r="L70" s="74">
        <f t="shared" si="19"/>
        <v>-7.4224519940915834E-2</v>
      </c>
      <c r="M70" s="29">
        <f t="shared" si="20"/>
        <v>-201</v>
      </c>
      <c r="N70" s="75">
        <f t="shared" si="21"/>
        <v>1.968605956858711E-2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5411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5.0373383379531837E-2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2781</v>
      </c>
      <c r="G72" s="71">
        <v>3081</v>
      </c>
      <c r="H72" s="71">
        <v>3058</v>
      </c>
      <c r="I72" s="71">
        <v>3113</v>
      </c>
      <c r="J72" s="61">
        <f t="shared" si="17"/>
        <v>1.7985611510791477E-2</v>
      </c>
      <c r="K72" s="71">
        <f t="shared" si="18"/>
        <v>55</v>
      </c>
      <c r="L72" s="61">
        <f t="shared" si="19"/>
        <v>-7.953873447664106E-2</v>
      </c>
      <c r="M72" s="71">
        <f t="shared" si="20"/>
        <v>-269</v>
      </c>
      <c r="N72" s="55">
        <f t="shared" si="21"/>
        <v>2.4444636392904538E-2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75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septiembre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3620829</v>
      </c>
      <c r="F80" s="64">
        <v>1311969</v>
      </c>
      <c r="G80" s="64">
        <v>3492085</v>
      </c>
      <c r="H80" s="64">
        <v>3849133</v>
      </c>
      <c r="I80" s="64">
        <v>4095618</v>
      </c>
      <c r="J80" s="65">
        <f t="shared" ref="J80:J81" si="22">I80/H80-1</f>
        <v>6.4036498608907477E-2</v>
      </c>
      <c r="K80" s="64">
        <f t="shared" ref="K80:K81" si="23">I80-H80</f>
        <v>246485</v>
      </c>
      <c r="L80" s="65">
        <f t="shared" ref="L80:L81" si="24">I80/E80-1</f>
        <v>0.13112715347783621</v>
      </c>
      <c r="M80" s="64">
        <f t="shared" ref="M80:M81" si="25">I80-E80</f>
        <v>474789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1326830</v>
      </c>
      <c r="F81" s="16">
        <v>505565</v>
      </c>
      <c r="G81" s="16">
        <v>1298122</v>
      </c>
      <c r="H81" s="16">
        <v>1400057</v>
      </c>
      <c r="I81" s="16">
        <v>1449683</v>
      </c>
      <c r="J81" s="18">
        <f t="shared" si="22"/>
        <v>3.5445699710797474E-2</v>
      </c>
      <c r="K81" s="16">
        <f t="shared" si="23"/>
        <v>49626</v>
      </c>
      <c r="L81" s="18">
        <f t="shared" si="24"/>
        <v>9.2591364379762231E-2</v>
      </c>
      <c r="M81" s="16">
        <f t="shared" si="25"/>
        <v>122853</v>
      </c>
      <c r="N81" s="18">
        <f t="shared" si="26"/>
        <v>0.35395952454550206</v>
      </c>
      <c r="O81" s="79"/>
    </row>
    <row r="82" spans="2:15" x14ac:dyDescent="0.25">
      <c r="B82" s="272"/>
      <c r="C82" s="275"/>
      <c r="D82" s="19" t="s">
        <v>45</v>
      </c>
      <c r="E82" s="20">
        <v>972864</v>
      </c>
      <c r="F82" s="20">
        <v>235520</v>
      </c>
      <c r="G82" s="20">
        <v>914043</v>
      </c>
      <c r="H82" s="20">
        <v>974839</v>
      </c>
      <c r="I82" s="20">
        <v>1033377</v>
      </c>
      <c r="J82" s="68">
        <f>I82/H82-1</f>
        <v>6.0048890124420495E-2</v>
      </c>
      <c r="K82" s="20">
        <f>I82-H82</f>
        <v>58538</v>
      </c>
      <c r="L82" s="68">
        <f>I82/E82-1</f>
        <v>6.2200883165581144E-2</v>
      </c>
      <c r="M82" s="20">
        <f>I82-E82</f>
        <v>60513</v>
      </c>
      <c r="N82" s="68">
        <f>I82/$I$80</f>
        <v>0.25231283776953806</v>
      </c>
      <c r="O82" s="79"/>
    </row>
    <row r="83" spans="2:15" x14ac:dyDescent="0.25">
      <c r="B83" s="272"/>
      <c r="C83" s="275"/>
      <c r="D83" s="19" t="s">
        <v>46</v>
      </c>
      <c r="E83" s="20">
        <v>33380</v>
      </c>
      <c r="F83" s="20">
        <v>11501</v>
      </c>
      <c r="G83" s="20">
        <v>25651</v>
      </c>
      <c r="H83" s="20">
        <v>37060</v>
      </c>
      <c r="I83" s="20">
        <v>32035</v>
      </c>
      <c r="J83" s="68">
        <f t="shared" ref="J83:J136" si="27">I83/H83-1</f>
        <v>-0.13559093362115493</v>
      </c>
      <c r="K83" s="20">
        <f t="shared" ref="K83:K112" si="28">I83-H83</f>
        <v>-5025</v>
      </c>
      <c r="L83" s="68">
        <f t="shared" ref="L83:L136" si="29">I83/E83-1</f>
        <v>-4.0293588975434447E-2</v>
      </c>
      <c r="M83" s="20">
        <f t="shared" ref="M83:M112" si="30">I83-E83</f>
        <v>-1345</v>
      </c>
      <c r="N83" s="68">
        <f t="shared" ref="N83:N90" si="31">I83/$I$80</f>
        <v>7.8217743939986584E-3</v>
      </c>
      <c r="O83" s="79"/>
    </row>
    <row r="84" spans="2:15" x14ac:dyDescent="0.25">
      <c r="B84" s="272"/>
      <c r="C84" s="275"/>
      <c r="D84" s="19" t="s">
        <v>47</v>
      </c>
      <c r="E84" s="20">
        <v>103641</v>
      </c>
      <c r="F84" s="20">
        <v>34184</v>
      </c>
      <c r="G84" s="20">
        <v>117560</v>
      </c>
      <c r="H84" s="20">
        <v>137595</v>
      </c>
      <c r="I84" s="20">
        <v>175857</v>
      </c>
      <c r="J84" s="68">
        <f t="shared" si="27"/>
        <v>0.27807696500599577</v>
      </c>
      <c r="K84" s="20">
        <f t="shared" si="28"/>
        <v>38262</v>
      </c>
      <c r="L84" s="68">
        <f t="shared" si="29"/>
        <v>0.69678988045271661</v>
      </c>
      <c r="M84" s="20">
        <f t="shared" si="30"/>
        <v>72216</v>
      </c>
      <c r="N84" s="68">
        <f t="shared" si="31"/>
        <v>4.2937842347601757E-2</v>
      </c>
      <c r="O84" s="79"/>
    </row>
    <row r="85" spans="2:15" x14ac:dyDescent="0.25">
      <c r="B85" s="272"/>
      <c r="C85" s="275"/>
      <c r="D85" s="19" t="s">
        <v>48</v>
      </c>
      <c r="E85" s="20">
        <v>596001</v>
      </c>
      <c r="F85" s="20">
        <v>210211</v>
      </c>
      <c r="G85" s="20">
        <v>523202</v>
      </c>
      <c r="H85" s="20">
        <v>598329</v>
      </c>
      <c r="I85" s="20">
        <v>691297</v>
      </c>
      <c r="J85" s="68">
        <f t="shared" si="27"/>
        <v>0.15537939829090686</v>
      </c>
      <c r="K85" s="20">
        <f t="shared" si="28"/>
        <v>92968</v>
      </c>
      <c r="L85" s="68">
        <f t="shared" si="29"/>
        <v>0.15989234917391082</v>
      </c>
      <c r="M85" s="20">
        <f t="shared" si="30"/>
        <v>95296</v>
      </c>
      <c r="N85" s="68">
        <f t="shared" si="31"/>
        <v>0.16878942323234247</v>
      </c>
      <c r="O85" s="79"/>
    </row>
    <row r="86" spans="2:15" x14ac:dyDescent="0.25">
      <c r="B86" s="272"/>
      <c r="C86" s="275"/>
      <c r="D86" s="19" t="s">
        <v>49</v>
      </c>
      <c r="E86" s="20">
        <v>39423</v>
      </c>
      <c r="F86" s="20">
        <v>21073</v>
      </c>
      <c r="G86" s="20">
        <v>37456</v>
      </c>
      <c r="H86" s="20">
        <v>44189</v>
      </c>
      <c r="I86" s="20">
        <v>41777</v>
      </c>
      <c r="J86" s="68">
        <f t="shared" si="27"/>
        <v>-5.4583719930299424E-2</v>
      </c>
      <c r="K86" s="20">
        <f t="shared" si="28"/>
        <v>-2412</v>
      </c>
      <c r="L86" s="68">
        <f t="shared" si="29"/>
        <v>5.9711336022119088E-2</v>
      </c>
      <c r="M86" s="20">
        <f t="shared" si="30"/>
        <v>2354</v>
      </c>
      <c r="N86" s="68">
        <f t="shared" si="31"/>
        <v>1.0200414198785141E-2</v>
      </c>
      <c r="O86" s="79"/>
    </row>
    <row r="87" spans="2:15" x14ac:dyDescent="0.25">
      <c r="B87" s="272"/>
      <c r="C87" s="275"/>
      <c r="D87" s="19" t="s">
        <v>50</v>
      </c>
      <c r="E87" s="20">
        <v>107268</v>
      </c>
      <c r="F87" s="20">
        <v>69853</v>
      </c>
      <c r="G87" s="20">
        <v>146094</v>
      </c>
      <c r="H87" s="20">
        <v>187734</v>
      </c>
      <c r="I87" s="20">
        <v>181355</v>
      </c>
      <c r="J87" s="68">
        <f t="shared" si="27"/>
        <v>-3.3978927631649003E-2</v>
      </c>
      <c r="K87" s="20">
        <f t="shared" si="28"/>
        <v>-6379</v>
      </c>
      <c r="L87" s="68">
        <f t="shared" si="29"/>
        <v>0.69067196181526636</v>
      </c>
      <c r="M87" s="20">
        <f t="shared" si="30"/>
        <v>74087</v>
      </c>
      <c r="N87" s="68">
        <f t="shared" si="31"/>
        <v>4.4280252699348426E-2</v>
      </c>
      <c r="O87" s="79"/>
    </row>
    <row r="88" spans="2:15" x14ac:dyDescent="0.25">
      <c r="B88" s="272"/>
      <c r="C88" s="275"/>
      <c r="D88" s="19" t="s">
        <v>51</v>
      </c>
      <c r="E88" s="20">
        <v>159130</v>
      </c>
      <c r="F88" s="20">
        <v>103599</v>
      </c>
      <c r="G88" s="20">
        <v>157983</v>
      </c>
      <c r="H88" s="20">
        <v>174312</v>
      </c>
      <c r="I88" s="20">
        <v>181820</v>
      </c>
      <c r="J88" s="68">
        <f t="shared" si="27"/>
        <v>4.307219239065585E-2</v>
      </c>
      <c r="K88" s="20">
        <f t="shared" si="28"/>
        <v>7508</v>
      </c>
      <c r="L88" s="68">
        <f t="shared" si="29"/>
        <v>0.14258782127820013</v>
      </c>
      <c r="M88" s="20">
        <f t="shared" si="30"/>
        <v>22690</v>
      </c>
      <c r="N88" s="68">
        <f t="shared" si="31"/>
        <v>4.4393788678533982E-2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186886</v>
      </c>
      <c r="F89" s="20">
        <v>77584</v>
      </c>
      <c r="G89" s="20">
        <v>190426</v>
      </c>
      <c r="H89" s="20">
        <v>205238</v>
      </c>
      <c r="I89" s="20">
        <v>213816</v>
      </c>
      <c r="J89" s="22">
        <f t="shared" si="27"/>
        <v>4.1795379023377821E-2</v>
      </c>
      <c r="K89" s="20">
        <f t="shared" si="28"/>
        <v>8578</v>
      </c>
      <c r="L89" s="22">
        <f t="shared" si="29"/>
        <v>0.14409854135676303</v>
      </c>
      <c r="M89" s="20">
        <f t="shared" si="30"/>
        <v>26930</v>
      </c>
      <c r="N89" s="22">
        <f t="shared" si="31"/>
        <v>5.2206040700084826E-2</v>
      </c>
      <c r="O89" s="79"/>
    </row>
    <row r="90" spans="2:15" x14ac:dyDescent="0.25">
      <c r="B90" s="272"/>
      <c r="C90" s="276"/>
      <c r="D90" s="23" t="s">
        <v>53</v>
      </c>
      <c r="E90" s="69">
        <v>95406</v>
      </c>
      <c r="F90" s="69">
        <v>42879</v>
      </c>
      <c r="G90" s="69">
        <v>81548</v>
      </c>
      <c r="H90" s="69">
        <v>89780</v>
      </c>
      <c r="I90" s="69">
        <v>94601</v>
      </c>
      <c r="J90" s="46">
        <f t="shared" si="27"/>
        <v>5.3697928269102357E-2</v>
      </c>
      <c r="K90" s="69">
        <f t="shared" si="28"/>
        <v>4821</v>
      </c>
      <c r="L90" s="46">
        <f t="shared" si="29"/>
        <v>-8.4376244680628432E-3</v>
      </c>
      <c r="M90" s="69">
        <f t="shared" si="30"/>
        <v>-805</v>
      </c>
      <c r="N90" s="46">
        <f t="shared" si="31"/>
        <v>2.309810143426462E-2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4330865</v>
      </c>
      <c r="F91" s="64">
        <v>1477278</v>
      </c>
      <c r="G91" s="64">
        <v>4116712</v>
      </c>
      <c r="H91" s="64">
        <v>4555390</v>
      </c>
      <c r="I91" s="64">
        <v>4846999</v>
      </c>
      <c r="J91" s="65">
        <f t="shared" si="27"/>
        <v>6.4014058071866442E-2</v>
      </c>
      <c r="K91" s="64">
        <f t="shared" si="28"/>
        <v>291609</v>
      </c>
      <c r="L91" s="65">
        <f t="shared" si="29"/>
        <v>0.11917573048340224</v>
      </c>
      <c r="M91" s="64">
        <f t="shared" si="30"/>
        <v>516134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1604718</v>
      </c>
      <c r="F92" s="27">
        <v>579611</v>
      </c>
      <c r="G92" s="27">
        <v>1558686</v>
      </c>
      <c r="H92" s="27">
        <v>1686480</v>
      </c>
      <c r="I92" s="27">
        <v>1747927</v>
      </c>
      <c r="J92" s="80">
        <f t="shared" si="27"/>
        <v>3.6435060006640985E-2</v>
      </c>
      <c r="K92" s="27">
        <f t="shared" si="28"/>
        <v>61447</v>
      </c>
      <c r="L92" s="80">
        <f t="shared" si="29"/>
        <v>8.9242471262863665E-2</v>
      </c>
      <c r="M92" s="27">
        <f t="shared" si="30"/>
        <v>143209</v>
      </c>
      <c r="N92" s="38">
        <f t="shared" si="32"/>
        <v>0.36062045814327587</v>
      </c>
    </row>
    <row r="93" spans="2:15" x14ac:dyDescent="0.25">
      <c r="B93" s="272"/>
      <c r="C93" s="278"/>
      <c r="D93" s="4" t="s">
        <v>45</v>
      </c>
      <c r="E93" s="29">
        <v>1188723</v>
      </c>
      <c r="F93" s="29">
        <v>269519</v>
      </c>
      <c r="G93" s="29">
        <v>1092077</v>
      </c>
      <c r="H93" s="29">
        <v>1177799</v>
      </c>
      <c r="I93" s="29">
        <v>1245078</v>
      </c>
      <c r="J93" s="81">
        <f t="shared" si="27"/>
        <v>5.7122649959797878E-2</v>
      </c>
      <c r="K93" s="29">
        <f t="shared" si="28"/>
        <v>67279</v>
      </c>
      <c r="L93" s="81">
        <f t="shared" si="29"/>
        <v>4.7408016838237366E-2</v>
      </c>
      <c r="M93" s="29">
        <f t="shared" si="30"/>
        <v>56355</v>
      </c>
      <c r="N93" s="75">
        <f>I93/$I$91</f>
        <v>0.25687605877368658</v>
      </c>
    </row>
    <row r="94" spans="2:15" x14ac:dyDescent="0.25">
      <c r="B94" s="272"/>
      <c r="C94" s="278"/>
      <c r="D94" s="4" t="s">
        <v>46</v>
      </c>
      <c r="E94" s="29">
        <v>37865</v>
      </c>
      <c r="F94" s="29">
        <v>12698</v>
      </c>
      <c r="G94" s="29">
        <v>28629</v>
      </c>
      <c r="H94" s="29">
        <v>39892</v>
      </c>
      <c r="I94" s="29">
        <v>35375</v>
      </c>
      <c r="J94" s="81">
        <f t="shared" si="27"/>
        <v>-0.11323072295197034</v>
      </c>
      <c r="K94" s="29">
        <f t="shared" si="28"/>
        <v>-4517</v>
      </c>
      <c r="L94" s="81">
        <f t="shared" si="29"/>
        <v>-6.5759936616928583E-2</v>
      </c>
      <c r="M94" s="29">
        <f t="shared" si="30"/>
        <v>-2490</v>
      </c>
      <c r="N94" s="75">
        <f t="shared" ref="N94:N101" si="33">I94/$I$91</f>
        <v>7.2983303689561317E-3</v>
      </c>
    </row>
    <row r="95" spans="2:15" x14ac:dyDescent="0.25">
      <c r="B95" s="272"/>
      <c r="C95" s="278"/>
      <c r="D95" s="4" t="s">
        <v>47</v>
      </c>
      <c r="E95" s="29">
        <v>120888</v>
      </c>
      <c r="F95" s="29">
        <v>40371</v>
      </c>
      <c r="G95" s="29">
        <v>138765</v>
      </c>
      <c r="H95" s="29">
        <v>159652</v>
      </c>
      <c r="I95" s="29">
        <v>203839</v>
      </c>
      <c r="J95" s="81">
        <f t="shared" si="27"/>
        <v>0.27677072632976718</v>
      </c>
      <c r="K95" s="29">
        <f t="shared" si="28"/>
        <v>44187</v>
      </c>
      <c r="L95" s="81">
        <f t="shared" si="29"/>
        <v>0.68618059691615385</v>
      </c>
      <c r="M95" s="29">
        <f t="shared" si="30"/>
        <v>82951</v>
      </c>
      <c r="N95" s="75">
        <f t="shared" si="33"/>
        <v>4.2054681670039541E-2</v>
      </c>
    </row>
    <row r="96" spans="2:15" x14ac:dyDescent="0.25">
      <c r="B96" s="272"/>
      <c r="C96" s="278"/>
      <c r="D96" s="4" t="s">
        <v>48</v>
      </c>
      <c r="E96" s="29">
        <v>708591</v>
      </c>
      <c r="F96" s="29">
        <v>232764</v>
      </c>
      <c r="G96" s="29">
        <v>604155</v>
      </c>
      <c r="H96" s="29">
        <v>699601</v>
      </c>
      <c r="I96" s="29">
        <v>804878</v>
      </c>
      <c r="J96" s="81">
        <f t="shared" si="27"/>
        <v>0.1504814887342929</v>
      </c>
      <c r="K96" s="29">
        <f t="shared" si="28"/>
        <v>105277</v>
      </c>
      <c r="L96" s="81">
        <f t="shared" si="29"/>
        <v>0.13588515801075651</v>
      </c>
      <c r="M96" s="29">
        <f t="shared" si="30"/>
        <v>96287</v>
      </c>
      <c r="N96" s="75">
        <f t="shared" si="33"/>
        <v>0.16605697669836531</v>
      </c>
    </row>
    <row r="97" spans="2:14" x14ac:dyDescent="0.25">
      <c r="B97" s="272"/>
      <c r="C97" s="278"/>
      <c r="D97" s="4" t="s">
        <v>49</v>
      </c>
      <c r="E97" s="29">
        <v>41336</v>
      </c>
      <c r="F97" s="29">
        <v>21851</v>
      </c>
      <c r="G97" s="29">
        <v>39143</v>
      </c>
      <c r="H97" s="29">
        <v>46340</v>
      </c>
      <c r="I97" s="29">
        <v>43855</v>
      </c>
      <c r="J97" s="81">
        <f t="shared" si="27"/>
        <v>-5.3625377643504502E-2</v>
      </c>
      <c r="K97" s="29">
        <f t="shared" si="28"/>
        <v>-2485</v>
      </c>
      <c r="L97" s="81">
        <f t="shared" si="29"/>
        <v>6.0939616798916241E-2</v>
      </c>
      <c r="M97" s="29">
        <f t="shared" si="30"/>
        <v>2519</v>
      </c>
      <c r="N97" s="75">
        <f t="shared" si="33"/>
        <v>9.0478665252458276E-3</v>
      </c>
    </row>
    <row r="98" spans="2:14" x14ac:dyDescent="0.25">
      <c r="B98" s="272"/>
      <c r="C98" s="278"/>
      <c r="D98" s="4" t="s">
        <v>50</v>
      </c>
      <c r="E98" s="29">
        <v>129126</v>
      </c>
      <c r="F98" s="29">
        <v>81129</v>
      </c>
      <c r="G98" s="29">
        <v>171217</v>
      </c>
      <c r="H98" s="29">
        <v>213329</v>
      </c>
      <c r="I98" s="29">
        <v>211792</v>
      </c>
      <c r="J98" s="81">
        <f t="shared" si="27"/>
        <v>-7.2048338481874863E-3</v>
      </c>
      <c r="K98" s="29">
        <f t="shared" si="28"/>
        <v>-1537</v>
      </c>
      <c r="L98" s="81">
        <f t="shared" si="29"/>
        <v>0.64019639731734901</v>
      </c>
      <c r="M98" s="29">
        <f t="shared" si="30"/>
        <v>82666</v>
      </c>
      <c r="N98" s="75">
        <f t="shared" si="33"/>
        <v>4.3695490756239068E-2</v>
      </c>
    </row>
    <row r="99" spans="2:14" x14ac:dyDescent="0.25">
      <c r="B99" s="272"/>
      <c r="C99" s="278"/>
      <c r="D99" s="4" t="s">
        <v>51</v>
      </c>
      <c r="E99" s="29">
        <v>165875</v>
      </c>
      <c r="F99" s="29">
        <v>106775</v>
      </c>
      <c r="G99" s="29">
        <v>165117</v>
      </c>
      <c r="H99" s="29">
        <v>182016</v>
      </c>
      <c r="I99" s="29">
        <v>189705</v>
      </c>
      <c r="J99" s="81">
        <f t="shared" si="27"/>
        <v>4.2243539029535926E-2</v>
      </c>
      <c r="K99" s="29">
        <f t="shared" si="28"/>
        <v>7689</v>
      </c>
      <c r="L99" s="81">
        <f t="shared" si="29"/>
        <v>0.1436623963828183</v>
      </c>
      <c r="M99" s="29">
        <f t="shared" si="30"/>
        <v>23830</v>
      </c>
      <c r="N99" s="75">
        <f t="shared" si="33"/>
        <v>3.9138650534072734E-2</v>
      </c>
    </row>
    <row r="100" spans="2:14" x14ac:dyDescent="0.25">
      <c r="B100" s="272"/>
      <c r="C100" s="278"/>
      <c r="D100" s="4" t="s">
        <v>52</v>
      </c>
      <c r="E100" s="29">
        <v>224428</v>
      </c>
      <c r="F100" s="29">
        <v>86363</v>
      </c>
      <c r="G100" s="29">
        <v>226073</v>
      </c>
      <c r="H100" s="29">
        <v>244622</v>
      </c>
      <c r="I100" s="29">
        <v>256066</v>
      </c>
      <c r="J100" s="31">
        <f t="shared" si="27"/>
        <v>4.6782382614809714E-2</v>
      </c>
      <c r="K100" s="29">
        <f t="shared" si="28"/>
        <v>11444</v>
      </c>
      <c r="L100" s="31">
        <f t="shared" si="29"/>
        <v>0.14097171475929926</v>
      </c>
      <c r="M100" s="29">
        <f t="shared" si="30"/>
        <v>31638</v>
      </c>
      <c r="N100" s="42">
        <f t="shared" si="33"/>
        <v>5.2829802523169489E-2</v>
      </c>
    </row>
    <row r="101" spans="2:14" x14ac:dyDescent="0.25">
      <c r="B101" s="272"/>
      <c r="C101" s="279"/>
      <c r="D101" s="32" t="s">
        <v>53</v>
      </c>
      <c r="E101" s="71">
        <v>109315</v>
      </c>
      <c r="F101" s="71">
        <v>46197</v>
      </c>
      <c r="G101" s="71">
        <v>92850</v>
      </c>
      <c r="H101" s="71">
        <v>105659</v>
      </c>
      <c r="I101" s="71">
        <v>108484</v>
      </c>
      <c r="J101" s="72">
        <f t="shared" si="27"/>
        <v>2.6736955678172247E-2</v>
      </c>
      <c r="K101" s="71">
        <f t="shared" si="28"/>
        <v>2825</v>
      </c>
      <c r="L101" s="72">
        <f t="shared" si="29"/>
        <v>-7.6018844623336745E-3</v>
      </c>
      <c r="M101" s="71">
        <f t="shared" si="30"/>
        <v>-831</v>
      </c>
      <c r="N101" s="55">
        <f t="shared" si="33"/>
        <v>2.2381684006949454E-2</v>
      </c>
    </row>
    <row r="102" spans="2:14" x14ac:dyDescent="0.25">
      <c r="B102" s="272"/>
      <c r="C102" s="274" t="s">
        <v>21</v>
      </c>
      <c r="D102" s="63" t="s">
        <v>43</v>
      </c>
      <c r="E102" s="64">
        <v>25578799</v>
      </c>
      <c r="F102" s="64">
        <v>7178852</v>
      </c>
      <c r="G102" s="64">
        <v>23015665</v>
      </c>
      <c r="H102" s="64">
        <v>25556749</v>
      </c>
      <c r="I102" s="64">
        <v>27044823</v>
      </c>
      <c r="J102" s="65">
        <f t="shared" si="27"/>
        <v>5.8226263442192838E-2</v>
      </c>
      <c r="K102" s="64">
        <f t="shared" si="28"/>
        <v>1488074</v>
      </c>
      <c r="L102" s="65">
        <f t="shared" si="29"/>
        <v>5.7314027918198951E-2</v>
      </c>
      <c r="M102" s="64">
        <f t="shared" si="30"/>
        <v>1466024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9847763</v>
      </c>
      <c r="F103" s="16">
        <v>3053438</v>
      </c>
      <c r="G103" s="16">
        <v>9333775</v>
      </c>
      <c r="H103" s="16">
        <v>10077442</v>
      </c>
      <c r="I103" s="16">
        <v>10350937</v>
      </c>
      <c r="J103" s="18">
        <f t="shared" si="27"/>
        <v>2.7139327619052578E-2</v>
      </c>
      <c r="K103" s="16">
        <f t="shared" si="28"/>
        <v>273495</v>
      </c>
      <c r="L103" s="18">
        <f t="shared" si="29"/>
        <v>5.1095258892806417E-2</v>
      </c>
      <c r="M103" s="16">
        <f t="shared" si="30"/>
        <v>503174</v>
      </c>
      <c r="N103" s="18">
        <f t="shared" si="34"/>
        <v>0.38273265829841074</v>
      </c>
    </row>
    <row r="104" spans="2:14" x14ac:dyDescent="0.25">
      <c r="B104" s="272"/>
      <c r="C104" s="275"/>
      <c r="D104" s="19" t="s">
        <v>45</v>
      </c>
      <c r="E104" s="20">
        <v>7573908</v>
      </c>
      <c r="F104" s="20">
        <v>1499277</v>
      </c>
      <c r="G104" s="20">
        <v>6487078</v>
      </c>
      <c r="H104" s="20">
        <v>7196338</v>
      </c>
      <c r="I104" s="20">
        <v>7492248</v>
      </c>
      <c r="J104" s="68">
        <f t="shared" si="27"/>
        <v>4.1119524958388665E-2</v>
      </c>
      <c r="K104" s="20">
        <f t="shared" si="28"/>
        <v>295910</v>
      </c>
      <c r="L104" s="68">
        <f t="shared" si="29"/>
        <v>-1.0781752300133562E-2</v>
      </c>
      <c r="M104" s="20">
        <f t="shared" si="30"/>
        <v>-81660</v>
      </c>
      <c r="N104" s="68">
        <f>I104/$I$102</f>
        <v>0.27703076481587624</v>
      </c>
    </row>
    <row r="105" spans="2:14" x14ac:dyDescent="0.25">
      <c r="B105" s="272"/>
      <c r="C105" s="275"/>
      <c r="D105" s="19" t="s">
        <v>46</v>
      </c>
      <c r="E105" s="20">
        <v>171426</v>
      </c>
      <c r="F105" s="20">
        <v>52951</v>
      </c>
      <c r="G105" s="20">
        <v>119118</v>
      </c>
      <c r="H105" s="20">
        <v>124202</v>
      </c>
      <c r="I105" s="20">
        <v>142297</v>
      </c>
      <c r="J105" s="68">
        <f t="shared" si="27"/>
        <v>0.14569008550586937</v>
      </c>
      <c r="K105" s="20">
        <f t="shared" si="28"/>
        <v>18095</v>
      </c>
      <c r="L105" s="68">
        <f t="shared" si="29"/>
        <v>-0.16992171549239909</v>
      </c>
      <c r="M105" s="20">
        <f t="shared" si="30"/>
        <v>-29129</v>
      </c>
      <c r="N105" s="68">
        <f t="shared" ref="N105:N112" si="35">I105/$I$102</f>
        <v>5.2615245439025429E-3</v>
      </c>
    </row>
    <row r="106" spans="2:14" x14ac:dyDescent="0.25">
      <c r="B106" s="272"/>
      <c r="C106" s="275"/>
      <c r="D106" s="19" t="s">
        <v>47</v>
      </c>
      <c r="E106" s="20">
        <v>630914</v>
      </c>
      <c r="F106" s="20">
        <v>206512</v>
      </c>
      <c r="G106" s="20">
        <v>728683</v>
      </c>
      <c r="H106" s="20">
        <v>789742</v>
      </c>
      <c r="I106" s="20">
        <v>1039569</v>
      </c>
      <c r="J106" s="68">
        <f t="shared" si="27"/>
        <v>0.31634001990523486</v>
      </c>
      <c r="K106" s="20">
        <f t="shared" si="28"/>
        <v>249827</v>
      </c>
      <c r="L106" s="68">
        <f t="shared" si="29"/>
        <v>0.64771902351192079</v>
      </c>
      <c r="M106" s="20">
        <f t="shared" si="30"/>
        <v>408655</v>
      </c>
      <c r="N106" s="68">
        <f t="shared" si="35"/>
        <v>3.8438742971251834E-2</v>
      </c>
    </row>
    <row r="107" spans="2:14" x14ac:dyDescent="0.25">
      <c r="B107" s="272"/>
      <c r="C107" s="275"/>
      <c r="D107" s="19" t="s">
        <v>48</v>
      </c>
      <c r="E107" s="20">
        <v>4147957</v>
      </c>
      <c r="F107" s="20">
        <v>1092978</v>
      </c>
      <c r="G107" s="20">
        <v>3164473</v>
      </c>
      <c r="H107" s="20">
        <v>3797412</v>
      </c>
      <c r="I107" s="20">
        <v>4309024</v>
      </c>
      <c r="J107" s="68">
        <f t="shared" si="27"/>
        <v>0.13472649267448467</v>
      </c>
      <c r="K107" s="20">
        <f t="shared" si="28"/>
        <v>511612</v>
      </c>
      <c r="L107" s="68">
        <f t="shared" si="29"/>
        <v>3.8830441106308511E-2</v>
      </c>
      <c r="M107" s="20">
        <f t="shared" si="30"/>
        <v>161067</v>
      </c>
      <c r="N107" s="68">
        <f t="shared" si="35"/>
        <v>0.1593289776753207</v>
      </c>
    </row>
    <row r="108" spans="2:14" x14ac:dyDescent="0.25">
      <c r="B108" s="272"/>
      <c r="C108" s="275"/>
      <c r="D108" s="19" t="s">
        <v>49</v>
      </c>
      <c r="E108" s="20">
        <v>98308</v>
      </c>
      <c r="F108" s="20">
        <v>49897</v>
      </c>
      <c r="G108" s="20">
        <v>100995</v>
      </c>
      <c r="H108" s="20">
        <v>112147</v>
      </c>
      <c r="I108" s="20">
        <v>111822</v>
      </c>
      <c r="J108" s="68">
        <f t="shared" si="27"/>
        <v>-2.8979821127627092E-3</v>
      </c>
      <c r="K108" s="20">
        <f t="shared" si="28"/>
        <v>-325</v>
      </c>
      <c r="L108" s="68">
        <f t="shared" si="29"/>
        <v>0.13746592342433983</v>
      </c>
      <c r="M108" s="20">
        <f t="shared" si="30"/>
        <v>13514</v>
      </c>
      <c r="N108" s="68">
        <f t="shared" si="35"/>
        <v>4.1346915082417068E-3</v>
      </c>
    </row>
    <row r="109" spans="2:14" x14ac:dyDescent="0.25">
      <c r="B109" s="272"/>
      <c r="C109" s="275"/>
      <c r="D109" s="19" t="s">
        <v>50</v>
      </c>
      <c r="E109" s="20">
        <v>795524</v>
      </c>
      <c r="F109" s="20">
        <v>455604</v>
      </c>
      <c r="G109" s="20">
        <v>960692</v>
      </c>
      <c r="H109" s="20">
        <v>1064225</v>
      </c>
      <c r="I109" s="20">
        <v>1119703</v>
      </c>
      <c r="J109" s="68">
        <f t="shared" si="27"/>
        <v>5.2129953722192202E-2</v>
      </c>
      <c r="K109" s="20">
        <f t="shared" si="28"/>
        <v>55478</v>
      </c>
      <c r="L109" s="68">
        <f t="shared" si="29"/>
        <v>0.40750373338830759</v>
      </c>
      <c r="M109" s="20">
        <f t="shared" si="30"/>
        <v>324179</v>
      </c>
      <c r="N109" s="68">
        <f t="shared" si="35"/>
        <v>4.1401749976326341E-2</v>
      </c>
    </row>
    <row r="110" spans="2:14" x14ac:dyDescent="0.25">
      <c r="B110" s="272"/>
      <c r="C110" s="275"/>
      <c r="D110" s="19" t="s">
        <v>51</v>
      </c>
      <c r="E110" s="20">
        <v>366728</v>
      </c>
      <c r="F110" s="20">
        <v>220493</v>
      </c>
      <c r="G110" s="20">
        <v>385149</v>
      </c>
      <c r="H110" s="20">
        <v>418024</v>
      </c>
      <c r="I110" s="20">
        <v>432765</v>
      </c>
      <c r="J110" s="68">
        <f t="shared" si="27"/>
        <v>3.5263525539203533E-2</v>
      </c>
      <c r="K110" s="20">
        <f t="shared" si="28"/>
        <v>14741</v>
      </c>
      <c r="L110" s="68">
        <f t="shared" si="29"/>
        <v>0.18007078815907152</v>
      </c>
      <c r="M110" s="20">
        <f t="shared" si="30"/>
        <v>66037</v>
      </c>
      <c r="N110" s="68">
        <f t="shared" si="35"/>
        <v>1.6001768619450754E-2</v>
      </c>
    </row>
    <row r="111" spans="2:14" x14ac:dyDescent="0.25">
      <c r="B111" s="272"/>
      <c r="C111" s="275"/>
      <c r="D111" s="19" t="s">
        <v>52</v>
      </c>
      <c r="E111" s="20">
        <v>1400493</v>
      </c>
      <c r="F111" s="20">
        <v>377103</v>
      </c>
      <c r="G111" s="20">
        <v>1289839</v>
      </c>
      <c r="H111" s="20">
        <v>1393117</v>
      </c>
      <c r="I111" s="20">
        <v>1487889</v>
      </c>
      <c r="J111" s="22">
        <f t="shared" si="27"/>
        <v>6.8028744175830269E-2</v>
      </c>
      <c r="K111" s="20">
        <f t="shared" si="28"/>
        <v>94772</v>
      </c>
      <c r="L111" s="22">
        <f t="shared" si="29"/>
        <v>6.2403739254676793E-2</v>
      </c>
      <c r="M111" s="20">
        <f t="shared" si="30"/>
        <v>87396</v>
      </c>
      <c r="N111" s="22">
        <f t="shared" si="35"/>
        <v>5.5015667878469753E-2</v>
      </c>
    </row>
    <row r="112" spans="2:14" x14ac:dyDescent="0.25">
      <c r="B112" s="272"/>
      <c r="C112" s="276"/>
      <c r="D112" s="23" t="s">
        <v>53</v>
      </c>
      <c r="E112" s="69">
        <v>545778</v>
      </c>
      <c r="F112" s="69">
        <v>170599</v>
      </c>
      <c r="G112" s="69">
        <v>445863</v>
      </c>
      <c r="H112" s="69">
        <v>584100</v>
      </c>
      <c r="I112" s="69">
        <v>558569</v>
      </c>
      <c r="J112" s="46">
        <f t="shared" si="27"/>
        <v>-4.3709981167608269E-2</v>
      </c>
      <c r="K112" s="69">
        <f t="shared" si="28"/>
        <v>-25531</v>
      </c>
      <c r="L112" s="46">
        <f t="shared" si="29"/>
        <v>2.3436268959173834E-2</v>
      </c>
      <c r="M112" s="69">
        <f t="shared" si="30"/>
        <v>12791</v>
      </c>
      <c r="N112" s="46">
        <f t="shared" si="35"/>
        <v>2.0653453712749386E-2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7.0643487996809569</v>
      </c>
      <c r="F113" s="73">
        <f t="shared" si="36"/>
        <v>5.4718152639277298</v>
      </c>
      <c r="G113" s="73">
        <f t="shared" si="36"/>
        <v>6.5908089293359122</v>
      </c>
      <c r="H113" s="73">
        <f t="shared" si="36"/>
        <v>6.6396118294691302</v>
      </c>
      <c r="I113" s="73">
        <f t="shared" si="36"/>
        <v>6.6033558305486499</v>
      </c>
      <c r="J113" s="65">
        <f t="shared" si="27"/>
        <v>-5.4605600224342243E-3</v>
      </c>
      <c r="K113" s="73">
        <f t="shared" ref="K113:K114" si="37">(I113-H113)</f>
        <v>-3.6255998920480259E-2</v>
      </c>
      <c r="L113" s="65">
        <f t="shared" si="29"/>
        <v>-6.525625817812486E-2</v>
      </c>
      <c r="M113" s="73">
        <f t="shared" ref="M113:M114" si="38">(I113-E113)</f>
        <v>-0.46099296913230692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7.4220231680019291</v>
      </c>
      <c r="F114" s="37">
        <f t="shared" si="36"/>
        <v>6.0396546438143464</v>
      </c>
      <c r="G114" s="37">
        <f t="shared" si="36"/>
        <v>7.1902140168643625</v>
      </c>
      <c r="H114" s="37">
        <f t="shared" si="36"/>
        <v>7.1978798006081179</v>
      </c>
      <c r="I114" s="37">
        <f t="shared" si="36"/>
        <v>7.1401382233219266</v>
      </c>
      <c r="J114" s="80">
        <f t="shared" si="27"/>
        <v>-8.0220257750501789E-3</v>
      </c>
      <c r="K114" s="37">
        <f t="shared" si="37"/>
        <v>-5.7741577286191337E-2</v>
      </c>
      <c r="L114" s="80">
        <f t="shared" si="29"/>
        <v>-3.7979529071705653E-2</v>
      </c>
      <c r="M114" s="37">
        <f t="shared" si="38"/>
        <v>-0.28188494468000247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7.7851662719557924</v>
      </c>
      <c r="F115" s="41">
        <f t="shared" si="36"/>
        <v>6.3658160665760866</v>
      </c>
      <c r="G115" s="41">
        <f t="shared" si="36"/>
        <v>7.0971256275689436</v>
      </c>
      <c r="H115" s="41">
        <f>H104/H82</f>
        <v>7.3820784765484353</v>
      </c>
      <c r="I115" s="41">
        <f>I104/I82</f>
        <v>7.250256198850952</v>
      </c>
      <c r="J115" s="81">
        <f t="shared" si="27"/>
        <v>-1.785706804882381E-2</v>
      </c>
      <c r="K115" s="41">
        <f>(I115-H115)</f>
        <v>-0.13182227769748334</v>
      </c>
      <c r="L115" s="81">
        <f t="shared" si="29"/>
        <v>-6.8708882305022367E-2</v>
      </c>
      <c r="M115" s="41">
        <f>(I115-E115)</f>
        <v>-0.5349100731048404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5.1355901737567402</v>
      </c>
      <c r="F116" s="41">
        <f t="shared" si="36"/>
        <v>4.6040344317885404</v>
      </c>
      <c r="G116" s="41">
        <f t="shared" si="36"/>
        <v>4.6437955635257886</v>
      </c>
      <c r="H116" s="41">
        <f t="shared" si="36"/>
        <v>3.3513761467889909</v>
      </c>
      <c r="I116" s="41">
        <f t="shared" si="36"/>
        <v>4.4419228968315903</v>
      </c>
      <c r="J116" s="81">
        <f t="shared" si="27"/>
        <v>0.32540267110496401</v>
      </c>
      <c r="K116" s="41">
        <f t="shared" ref="K116:K123" si="40">(I116-H116)</f>
        <v>1.0905467500425994</v>
      </c>
      <c r="L116" s="81">
        <f t="shared" si="29"/>
        <v>-0.13507060599769871</v>
      </c>
      <c r="M116" s="41">
        <f t="shared" ref="M116:M123" si="41">(I116-E116)</f>
        <v>-0.69366727692514996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6.0874943313939465</v>
      </c>
      <c r="F117" s="41">
        <f t="shared" si="36"/>
        <v>6.0411888602855139</v>
      </c>
      <c r="G117" s="41">
        <f t="shared" si="36"/>
        <v>6.1983923103096288</v>
      </c>
      <c r="H117" s="41">
        <f t="shared" si="36"/>
        <v>5.739612631272939</v>
      </c>
      <c r="I117" s="41">
        <f t="shared" si="36"/>
        <v>5.911445094593903</v>
      </c>
      <c r="J117" s="81">
        <f t="shared" si="27"/>
        <v>2.9937989610085314E-2</v>
      </c>
      <c r="K117" s="41">
        <f t="shared" si="40"/>
        <v>0.17183246332096402</v>
      </c>
      <c r="L117" s="81">
        <f t="shared" si="29"/>
        <v>-2.8919819422604798E-2</v>
      </c>
      <c r="M117" s="41">
        <f t="shared" si="41"/>
        <v>-0.17604923680004347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6.9596477187118815</v>
      </c>
      <c r="F118" s="41">
        <f t="shared" si="36"/>
        <v>5.1994329507019135</v>
      </c>
      <c r="G118" s="41">
        <f t="shared" si="36"/>
        <v>6.0482815432662722</v>
      </c>
      <c r="H118" s="41">
        <f t="shared" si="36"/>
        <v>6.3466955470986699</v>
      </c>
      <c r="I118" s="41">
        <f t="shared" si="36"/>
        <v>6.2332456238056873</v>
      </c>
      <c r="J118" s="81">
        <f t="shared" si="27"/>
        <v>-1.7875431781952278E-2</v>
      </c>
      <c r="K118" s="41">
        <f t="shared" si="40"/>
        <v>-0.11344992329298265</v>
      </c>
      <c r="L118" s="81">
        <f t="shared" si="29"/>
        <v>-0.10437339995718053</v>
      </c>
      <c r="M118" s="41">
        <f t="shared" si="41"/>
        <v>-0.72640209490619423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2.4936712071633309</v>
      </c>
      <c r="F119" s="41">
        <f t="shared" si="36"/>
        <v>2.3678166374033123</v>
      </c>
      <c r="G119" s="41">
        <f t="shared" si="36"/>
        <v>2.6963637334472446</v>
      </c>
      <c r="H119" s="41">
        <f t="shared" si="36"/>
        <v>2.5378940460295549</v>
      </c>
      <c r="I119" s="41">
        <f t="shared" si="36"/>
        <v>2.6766402566005216</v>
      </c>
      <c r="J119" s="81">
        <f t="shared" si="27"/>
        <v>5.4669819958808041E-2</v>
      </c>
      <c r="K119" s="41">
        <f t="shared" si="40"/>
        <v>0.1387462105709667</v>
      </c>
      <c r="L119" s="81">
        <f t="shared" si="29"/>
        <v>7.3373365707392724E-2</v>
      </c>
      <c r="M119" s="41">
        <f t="shared" si="41"/>
        <v>0.18296904943719072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7.4162285117649249</v>
      </c>
      <c r="F120" s="41">
        <f t="shared" si="36"/>
        <v>6.5223254548838279</v>
      </c>
      <c r="G120" s="41">
        <f t="shared" si="36"/>
        <v>6.575848426355634</v>
      </c>
      <c r="H120" s="41">
        <f t="shared" si="36"/>
        <v>5.6687920142329036</v>
      </c>
      <c r="I120" s="41">
        <f t="shared" si="36"/>
        <v>6.1740950070304104</v>
      </c>
      <c r="J120" s="81">
        <f t="shared" si="27"/>
        <v>8.9137684277147411E-2</v>
      </c>
      <c r="K120" s="41">
        <f t="shared" si="40"/>
        <v>0.50530299279750679</v>
      </c>
      <c r="L120" s="81">
        <f t="shared" si="29"/>
        <v>-0.16748856952884128</v>
      </c>
      <c r="M120" s="41">
        <f t="shared" si="41"/>
        <v>-1.2421335047345146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2.3045811600578143</v>
      </c>
      <c r="F121" s="41">
        <f t="shared" si="36"/>
        <v>2.1283313545497542</v>
      </c>
      <c r="G121" s="41">
        <f t="shared" si="36"/>
        <v>2.4379142059588692</v>
      </c>
      <c r="H121" s="41">
        <f t="shared" si="36"/>
        <v>2.3981366744687684</v>
      </c>
      <c r="I121" s="41">
        <f t="shared" si="36"/>
        <v>2.3801836981630182</v>
      </c>
      <c r="J121" s="81">
        <f t="shared" si="27"/>
        <v>-7.4862189869671081E-3</v>
      </c>
      <c r="K121" s="41">
        <f t="shared" si="40"/>
        <v>-1.7952976305750212E-2</v>
      </c>
      <c r="L121" s="81">
        <f t="shared" si="29"/>
        <v>3.2805326805373625E-2</v>
      </c>
      <c r="M121" s="41">
        <f t="shared" si="41"/>
        <v>7.5602538105203898E-2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7.4938358143467143</v>
      </c>
      <c r="F122" s="41">
        <f t="shared" si="36"/>
        <v>4.8605769230769234</v>
      </c>
      <c r="G122" s="41">
        <f t="shared" si="36"/>
        <v>6.7734395513217729</v>
      </c>
      <c r="H122" s="41">
        <f t="shared" si="36"/>
        <v>6.7878121985207418</v>
      </c>
      <c r="I122" s="41">
        <f t="shared" si="36"/>
        <v>6.958735548321922</v>
      </c>
      <c r="J122" s="31">
        <f t="shared" si="27"/>
        <v>2.5180919094731191E-2</v>
      </c>
      <c r="K122" s="41">
        <f t="shared" si="40"/>
        <v>0.17092334980118018</v>
      </c>
      <c r="L122" s="31">
        <f t="shared" si="29"/>
        <v>-7.1405389613735548E-2</v>
      </c>
      <c r="M122" s="41">
        <f t="shared" si="41"/>
        <v>-0.53510026602479233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5.7205836110936419</v>
      </c>
      <c r="F123" s="77">
        <f t="shared" si="36"/>
        <v>3.9786142400708973</v>
      </c>
      <c r="G123" s="77">
        <f t="shared" si="36"/>
        <v>5.4674915387256586</v>
      </c>
      <c r="H123" s="77">
        <f t="shared" si="36"/>
        <v>6.5059033192247719</v>
      </c>
      <c r="I123" s="77">
        <f t="shared" si="36"/>
        <v>5.9044724685785566</v>
      </c>
      <c r="J123" s="72">
        <f t="shared" si="27"/>
        <v>-9.244386538438143E-2</v>
      </c>
      <c r="K123" s="77">
        <f t="shared" si="40"/>
        <v>-0.60143085064621538</v>
      </c>
      <c r="L123" s="72">
        <f t="shared" si="29"/>
        <v>3.2145121894260553E-2</v>
      </c>
      <c r="M123" s="77">
        <f t="shared" si="41"/>
        <v>0.18388885748491468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0.71081258112862944</v>
      </c>
      <c r="F124" s="65">
        <v>0.3687953172560467</v>
      </c>
      <c r="G124" s="65">
        <v>0.68498858231579329</v>
      </c>
      <c r="H124" s="65">
        <v>0.74770237320670863</v>
      </c>
      <c r="I124" s="65">
        <v>0.77667613521817547</v>
      </c>
      <c r="J124" s="65">
        <f t="shared" si="27"/>
        <v>3.8750394608493277E-2</v>
      </c>
      <c r="K124" s="73">
        <f t="shared" ref="K124:K125" si="42">(I124-H124)*100</f>
        <v>2.8973762011466841</v>
      </c>
      <c r="L124" s="65">
        <f t="shared" si="29"/>
        <v>9.2659522127433114E-2</v>
      </c>
      <c r="M124" s="73">
        <f t="shared" ref="M124:M125" si="43">(I124-E124)*100</f>
        <v>6.5863554089546028</v>
      </c>
      <c r="N124" s="65"/>
    </row>
    <row r="125" spans="2:14" x14ac:dyDescent="0.25">
      <c r="B125" s="272"/>
      <c r="C125" s="281"/>
      <c r="D125" s="15" t="s">
        <v>44</v>
      </c>
      <c r="E125" s="18">
        <v>0.77660120284605005</v>
      </c>
      <c r="F125" s="18">
        <v>0.43335869530198978</v>
      </c>
      <c r="G125" s="18">
        <v>0.77661439051066494</v>
      </c>
      <c r="H125" s="18">
        <v>0.80803859299525338</v>
      </c>
      <c r="I125" s="18">
        <v>0.81492615902123866</v>
      </c>
      <c r="J125" s="18">
        <f t="shared" si="27"/>
        <v>8.5238082508587443E-3</v>
      </c>
      <c r="K125" s="44">
        <f t="shared" si="42"/>
        <v>0.68875660259852811</v>
      </c>
      <c r="L125" s="18">
        <f t="shared" si="29"/>
        <v>4.9349596723179401E-2</v>
      </c>
      <c r="M125" s="44">
        <f t="shared" si="43"/>
        <v>3.8324956175188607</v>
      </c>
      <c r="N125" s="18"/>
    </row>
    <row r="126" spans="2:14" x14ac:dyDescent="0.25">
      <c r="B126" s="272"/>
      <c r="C126" s="281"/>
      <c r="D126" s="19" t="s">
        <v>45</v>
      </c>
      <c r="E126" s="68">
        <v>0.67501302094009585</v>
      </c>
      <c r="F126" s="68">
        <v>0.27185977021123353</v>
      </c>
      <c r="G126" s="68">
        <v>0.62608418535382115</v>
      </c>
      <c r="H126" s="68">
        <v>0.70375449470776241</v>
      </c>
      <c r="I126" s="68">
        <v>0.72458016215087573</v>
      </c>
      <c r="J126" s="68">
        <f t="shared" si="27"/>
        <v>2.9592233654949895E-2</v>
      </c>
      <c r="K126" s="45">
        <f>(I126-H126)*100</f>
        <v>2.0825667443113316</v>
      </c>
      <c r="L126" s="68">
        <f t="shared" si="29"/>
        <v>7.3431385281645944E-2</v>
      </c>
      <c r="M126" s="45">
        <f>(I126-E126)*100</f>
        <v>4.9567141210779875</v>
      </c>
      <c r="N126" s="68"/>
    </row>
    <row r="127" spans="2:14" x14ac:dyDescent="0.25">
      <c r="B127" s="272"/>
      <c r="C127" s="281"/>
      <c r="D127" s="19" t="s">
        <v>46</v>
      </c>
      <c r="E127" s="68">
        <v>0.55717308423608336</v>
      </c>
      <c r="F127" s="68">
        <v>0.3103337123298911</v>
      </c>
      <c r="G127" s="68">
        <v>0.51891058313076666</v>
      </c>
      <c r="H127" s="68">
        <v>0.50828091685525689</v>
      </c>
      <c r="I127" s="68">
        <v>0.57953147781606107</v>
      </c>
      <c r="J127" s="68">
        <f t="shared" si="27"/>
        <v>0.14017949247757056</v>
      </c>
      <c r="K127" s="45">
        <f t="shared" ref="K127:K134" si="44">(I127-H127)*100</f>
        <v>7.1250560960804172</v>
      </c>
      <c r="L127" s="68">
        <f t="shared" si="29"/>
        <v>4.0128272905774587E-2</v>
      </c>
      <c r="M127" s="45">
        <f t="shared" ref="M127:M134" si="45">(I127-E127)*100</f>
        <v>2.2358393579977709</v>
      </c>
      <c r="N127" s="68"/>
    </row>
    <row r="128" spans="2:14" x14ac:dyDescent="0.25">
      <c r="B128" s="272"/>
      <c r="C128" s="281"/>
      <c r="D128" s="19" t="s">
        <v>47</v>
      </c>
      <c r="E128" s="68">
        <v>0.56782316782316777</v>
      </c>
      <c r="F128" s="68">
        <v>0.19585661662892023</v>
      </c>
      <c r="G128" s="68">
        <v>0.58508735163711056</v>
      </c>
      <c r="H128" s="68">
        <v>0.65720481863543012</v>
      </c>
      <c r="I128" s="68">
        <v>0.86969496187650897</v>
      </c>
      <c r="J128" s="68">
        <f t="shared" si="27"/>
        <v>0.32332407982381683</v>
      </c>
      <c r="K128" s="45">
        <f t="shared" si="44"/>
        <v>21.249014324107883</v>
      </c>
      <c r="L128" s="68">
        <f t="shared" si="29"/>
        <v>0.53162993544382897</v>
      </c>
      <c r="M128" s="45">
        <f t="shared" si="45"/>
        <v>30.18717940533412</v>
      </c>
      <c r="N128" s="68"/>
    </row>
    <row r="129" spans="2:14" x14ac:dyDescent="0.25">
      <c r="B129" s="272"/>
      <c r="C129" s="281"/>
      <c r="D129" s="19" t="s">
        <v>48</v>
      </c>
      <c r="E129" s="68">
        <v>0.71329223892855109</v>
      </c>
      <c r="F129" s="68">
        <v>0.43434260744334358</v>
      </c>
      <c r="G129" s="68">
        <v>0.63168429289481354</v>
      </c>
      <c r="H129" s="68">
        <v>0.72699057407837087</v>
      </c>
      <c r="I129" s="68">
        <v>0.78514425692677769</v>
      </c>
      <c r="J129" s="68">
        <f t="shared" si="27"/>
        <v>7.9992347799185959E-2</v>
      </c>
      <c r="K129" s="45">
        <f t="shared" si="44"/>
        <v>5.8153682848406829</v>
      </c>
      <c r="L129" s="68">
        <f t="shared" si="29"/>
        <v>0.1007329311561791</v>
      </c>
      <c r="M129" s="45">
        <f t="shared" si="45"/>
        <v>7.1852017998226607</v>
      </c>
      <c r="N129" s="68"/>
    </row>
    <row r="130" spans="2:14" x14ac:dyDescent="0.25">
      <c r="B130" s="272"/>
      <c r="C130" s="281"/>
      <c r="D130" s="19" t="s">
        <v>49</v>
      </c>
      <c r="E130" s="68">
        <v>0.52090332015726504</v>
      </c>
      <c r="F130" s="68">
        <v>0.36499762261804614</v>
      </c>
      <c r="G130" s="68">
        <v>0.56873278935009208</v>
      </c>
      <c r="H130" s="68">
        <v>0.62226451526988635</v>
      </c>
      <c r="I130" s="68">
        <v>0.60640340126462833</v>
      </c>
      <c r="J130" s="68">
        <f t="shared" si="27"/>
        <v>-2.5489343544487397E-2</v>
      </c>
      <c r="K130" s="45">
        <f t="shared" si="44"/>
        <v>-1.5861114005258026</v>
      </c>
      <c r="L130" s="68">
        <f t="shared" si="29"/>
        <v>0.16413809971790938</v>
      </c>
      <c r="M130" s="45">
        <f t="shared" si="45"/>
        <v>8.5500081107363286</v>
      </c>
      <c r="N130" s="68"/>
    </row>
    <row r="131" spans="2:14" x14ac:dyDescent="0.25">
      <c r="B131" s="272"/>
      <c r="C131" s="281"/>
      <c r="D131" s="19" t="s">
        <v>50</v>
      </c>
      <c r="E131" s="68">
        <v>0.70711170250117106</v>
      </c>
      <c r="F131" s="68">
        <v>0.66839387359896718</v>
      </c>
      <c r="G131" s="68">
        <v>0.79976956587976633</v>
      </c>
      <c r="H131" s="68">
        <v>0.81366313363808662</v>
      </c>
      <c r="I131" s="68">
        <v>0.8518881174213202</v>
      </c>
      <c r="J131" s="68">
        <f t="shared" si="27"/>
        <v>4.69788813121228E-2</v>
      </c>
      <c r="K131" s="45">
        <f t="shared" si="44"/>
        <v>3.8224983783233579</v>
      </c>
      <c r="L131" s="68">
        <f t="shared" si="29"/>
        <v>0.20474334452117104</v>
      </c>
      <c r="M131" s="45">
        <f t="shared" si="45"/>
        <v>14.477641492014914</v>
      </c>
      <c r="N131" s="68"/>
    </row>
    <row r="132" spans="2:14" x14ac:dyDescent="0.25">
      <c r="B132" s="272"/>
      <c r="C132" s="281"/>
      <c r="D132" s="19" t="s">
        <v>51</v>
      </c>
      <c r="E132" s="68">
        <v>0.50079681655739738</v>
      </c>
      <c r="F132" s="68">
        <v>0.36710470891251973</v>
      </c>
      <c r="G132" s="68">
        <v>0.53640054315657537</v>
      </c>
      <c r="H132" s="68">
        <v>0.55102850551985505</v>
      </c>
      <c r="I132" s="68">
        <v>0.57920398516004346</v>
      </c>
      <c r="J132" s="68">
        <f t="shared" si="27"/>
        <v>5.113252646268629E-2</v>
      </c>
      <c r="K132" s="45">
        <f t="shared" si="44"/>
        <v>2.8175479640188406</v>
      </c>
      <c r="L132" s="68">
        <f t="shared" si="29"/>
        <v>0.15656483030710255</v>
      </c>
      <c r="M132" s="45">
        <f t="shared" si="45"/>
        <v>7.8407168602646067</v>
      </c>
      <c r="N132" s="68"/>
    </row>
    <row r="133" spans="2:14" x14ac:dyDescent="0.25">
      <c r="B133" s="272"/>
      <c r="C133" s="281"/>
      <c r="D133" s="19" t="s">
        <v>52</v>
      </c>
      <c r="E133" s="68">
        <v>0.7445589243847589</v>
      </c>
      <c r="F133" s="68">
        <v>0.37046791956066843</v>
      </c>
      <c r="G133" s="68">
        <v>0.73677340932757318</v>
      </c>
      <c r="H133" s="68">
        <v>0.80543894470342625</v>
      </c>
      <c r="I133" s="68">
        <v>0.84649287994037692</v>
      </c>
      <c r="J133" s="68">
        <f t="shared" si="27"/>
        <v>5.0970884269902372E-2</v>
      </c>
      <c r="K133" s="45">
        <f t="shared" si="44"/>
        <v>4.1053935236950672</v>
      </c>
      <c r="L133" s="68">
        <f t="shared" si="29"/>
        <v>0.13690515581402463</v>
      </c>
      <c r="M133" s="45">
        <f t="shared" si="45"/>
        <v>10.193395555561802</v>
      </c>
      <c r="N133" s="22"/>
    </row>
    <row r="134" spans="2:14" x14ac:dyDescent="0.25">
      <c r="B134" s="272"/>
      <c r="C134" s="282"/>
      <c r="D134" s="23" t="s">
        <v>53</v>
      </c>
      <c r="E134" s="68">
        <v>0.59112561004932385</v>
      </c>
      <c r="F134" s="68">
        <v>0.23482344779552347</v>
      </c>
      <c r="G134" s="68">
        <v>0.5020182606140241</v>
      </c>
      <c r="H134" s="68">
        <v>0.69757276683561598</v>
      </c>
      <c r="I134" s="68">
        <v>0.65969651803577634</v>
      </c>
      <c r="J134" s="68">
        <f t="shared" si="27"/>
        <v>-5.4297201095818037E-2</v>
      </c>
      <c r="K134" s="45">
        <f t="shared" si="44"/>
        <v>-3.787624879983964</v>
      </c>
      <c r="L134" s="68">
        <f t="shared" si="29"/>
        <v>0.11600057047220624</v>
      </c>
      <c r="M134" s="45">
        <f t="shared" si="45"/>
        <v>6.857090798645249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131823.44444444444</v>
      </c>
      <c r="F135" s="64">
        <v>108506</v>
      </c>
      <c r="G135" s="64">
        <v>124412</v>
      </c>
      <c r="H135" s="64">
        <v>380751</v>
      </c>
      <c r="I135" s="64">
        <v>127349</v>
      </c>
      <c r="J135" s="65">
        <f t="shared" si="27"/>
        <v>-0.66553206688885913</v>
      </c>
      <c r="K135" s="64">
        <f t="shared" ref="K135:K136" si="46">I135-H135</f>
        <v>-253402</v>
      </c>
      <c r="L135" s="65">
        <f t="shared" si="29"/>
        <v>-3.3942706195407735E-2</v>
      </c>
      <c r="M135" s="64">
        <f t="shared" ref="M135:M136" si="47">I135-E135</f>
        <v>-4474.444444444438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46450</v>
      </c>
      <c r="F136" s="27">
        <v>25728.333333333332</v>
      </c>
      <c r="G136" s="27">
        <v>44020.777777777781</v>
      </c>
      <c r="H136" s="27">
        <v>45688.888888888891</v>
      </c>
      <c r="I136" s="27">
        <v>46356.222222222219</v>
      </c>
      <c r="J136" s="36">
        <f t="shared" si="27"/>
        <v>1.460603112840464E-2</v>
      </c>
      <c r="K136" s="27">
        <f t="shared" si="46"/>
        <v>667.33333333332848</v>
      </c>
      <c r="L136" s="36">
        <f t="shared" si="29"/>
        <v>-2.0188972610932776E-3</v>
      </c>
      <c r="M136" s="27">
        <f t="shared" si="47"/>
        <v>-93.777777777781012</v>
      </c>
      <c r="N136" s="38">
        <f t="shared" ref="N136:N145" si="48">I136/$I$135</f>
        <v>0.36400931473527254</v>
      </c>
    </row>
    <row r="137" spans="2:14" x14ac:dyDescent="0.25">
      <c r="B137" s="272"/>
      <c r="C137" s="278"/>
      <c r="D137" s="4" t="s">
        <v>45</v>
      </c>
      <c r="E137" s="29">
        <v>41105</v>
      </c>
      <c r="F137" s="29">
        <v>20162</v>
      </c>
      <c r="G137" s="29">
        <v>37935.555555555555</v>
      </c>
      <c r="H137" s="29">
        <v>37454.444444444445</v>
      </c>
      <c r="I137" s="29">
        <v>37738.555555555555</v>
      </c>
      <c r="J137" s="74">
        <f>I137/H137-1</f>
        <v>7.5855112877865061E-3</v>
      </c>
      <c r="K137" s="29">
        <f>I137-H137</f>
        <v>284.11111111110949</v>
      </c>
      <c r="L137" s="74">
        <f>I137/E137-1</f>
        <v>-8.1898660611712581E-2</v>
      </c>
      <c r="M137" s="29">
        <f>I137-E137</f>
        <v>-3366.4444444444453</v>
      </c>
      <c r="N137" s="75">
        <f t="shared" si="48"/>
        <v>0.29633963011531739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624.22222222222217</v>
      </c>
      <c r="G138" s="29">
        <v>840.66666666666663</v>
      </c>
      <c r="H138" s="29">
        <v>895.44444444444446</v>
      </c>
      <c r="I138" s="29">
        <v>895.88888888888891</v>
      </c>
      <c r="J138" s="74">
        <f t="shared" ref="J138:J145" si="49">I138/H138-1</f>
        <v>4.963394962154144E-4</v>
      </c>
      <c r="K138" s="29">
        <f t="shared" ref="K138:K145" si="50">I138-H138</f>
        <v>0.44444444444445708</v>
      </c>
      <c r="L138" s="74">
        <f t="shared" ref="L138:L145" si="51">I138/E138-1</f>
        <v>-0.20506753426008084</v>
      </c>
      <c r="M138" s="29">
        <f t="shared" ref="M138:M145" si="52">I138-E138</f>
        <v>-231.11111111111109</v>
      </c>
      <c r="N138" s="75">
        <f t="shared" si="48"/>
        <v>7.0349110624260015E-3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3860</v>
      </c>
      <c r="G139" s="29">
        <v>4562</v>
      </c>
      <c r="H139" s="29">
        <v>4403.1111111111113</v>
      </c>
      <c r="I139" s="29">
        <v>4363.333333333333</v>
      </c>
      <c r="J139" s="74">
        <f t="shared" si="49"/>
        <v>-9.0340163520744587E-3</v>
      </c>
      <c r="K139" s="29">
        <f t="shared" si="50"/>
        <v>-39.777777777778283</v>
      </c>
      <c r="L139" s="74">
        <f t="shared" si="51"/>
        <v>7.2072072072072002E-2</v>
      </c>
      <c r="M139" s="29">
        <f t="shared" si="52"/>
        <v>293.33333333333303</v>
      </c>
      <c r="N139" s="75">
        <f t="shared" si="48"/>
        <v>3.4262800126685984E-2</v>
      </c>
    </row>
    <row r="140" spans="2:14" x14ac:dyDescent="0.25">
      <c r="B140" s="272"/>
      <c r="C140" s="278"/>
      <c r="D140" s="4" t="s">
        <v>48</v>
      </c>
      <c r="E140" s="29">
        <v>21303.222222222223</v>
      </c>
      <c r="F140" s="29">
        <v>9187.7777777777774</v>
      </c>
      <c r="G140" s="29">
        <v>18350.777777777777</v>
      </c>
      <c r="H140" s="29">
        <v>19134.444444444445</v>
      </c>
      <c r="I140" s="29">
        <v>20029.333333333332</v>
      </c>
      <c r="J140" s="74">
        <f t="shared" si="49"/>
        <v>4.6768480343766239E-2</v>
      </c>
      <c r="K140" s="29">
        <f t="shared" si="50"/>
        <v>894.88888888888687</v>
      </c>
      <c r="L140" s="74">
        <f t="shared" si="51"/>
        <v>-5.9797943973003642E-2</v>
      </c>
      <c r="M140" s="29">
        <f t="shared" si="52"/>
        <v>-1273.8888888888905</v>
      </c>
      <c r="N140" s="75">
        <f t="shared" si="48"/>
        <v>0.15727907822859491</v>
      </c>
    </row>
    <row r="141" spans="2:14" x14ac:dyDescent="0.25">
      <c r="B141" s="272"/>
      <c r="C141" s="278"/>
      <c r="D141" s="4" t="s">
        <v>49</v>
      </c>
      <c r="E141" s="29">
        <v>691.77777777777783</v>
      </c>
      <c r="F141" s="29">
        <v>500.55555555555554</v>
      </c>
      <c r="G141" s="29">
        <v>650.33333333333337</v>
      </c>
      <c r="H141" s="29">
        <v>660.22222222222217</v>
      </c>
      <c r="I141" s="29">
        <v>673</v>
      </c>
      <c r="J141" s="74">
        <f t="shared" si="49"/>
        <v>1.9353752945136415E-2</v>
      </c>
      <c r="K141" s="29">
        <f t="shared" si="50"/>
        <v>12.777777777777828</v>
      </c>
      <c r="L141" s="74">
        <f t="shared" si="51"/>
        <v>-2.7144233858014899E-2</v>
      </c>
      <c r="M141" s="29">
        <f t="shared" si="52"/>
        <v>-18.777777777777828</v>
      </c>
      <c r="N141" s="75">
        <f t="shared" si="48"/>
        <v>5.2846901035736443E-3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2487.3333333333335</v>
      </c>
      <c r="G142" s="29">
        <v>4398.7777777777774</v>
      </c>
      <c r="H142" s="29">
        <v>4791</v>
      </c>
      <c r="I142" s="29">
        <v>4797</v>
      </c>
      <c r="J142" s="74">
        <f t="shared" si="49"/>
        <v>1.2523481527864089E-3</v>
      </c>
      <c r="K142" s="29">
        <f t="shared" si="50"/>
        <v>6</v>
      </c>
      <c r="L142" s="74">
        <f t="shared" si="51"/>
        <v>0.16403785488959</v>
      </c>
      <c r="M142" s="29">
        <f t="shared" si="52"/>
        <v>676</v>
      </c>
      <c r="N142" s="75">
        <f t="shared" si="48"/>
        <v>3.7668140307344382E-2</v>
      </c>
    </row>
    <row r="143" spans="2:14" x14ac:dyDescent="0.25">
      <c r="B143" s="272"/>
      <c r="C143" s="278"/>
      <c r="D143" s="4" t="s">
        <v>51</v>
      </c>
      <c r="E143" s="29">
        <v>2683.4444444444443</v>
      </c>
      <c r="F143" s="29">
        <v>2196.5555555555557</v>
      </c>
      <c r="G143" s="29">
        <v>2629.6666666666665</v>
      </c>
      <c r="H143" s="29">
        <v>2779.4444444444443</v>
      </c>
      <c r="I143" s="29">
        <v>2726.7777777777778</v>
      </c>
      <c r="J143" s="74">
        <f t="shared" si="49"/>
        <v>-1.8948630821506995E-2</v>
      </c>
      <c r="K143" s="29">
        <f t="shared" si="50"/>
        <v>-52.666666666666515</v>
      </c>
      <c r="L143" s="74">
        <f t="shared" si="51"/>
        <v>1.6148399652188283E-2</v>
      </c>
      <c r="M143" s="29">
        <f t="shared" si="52"/>
        <v>43.333333333333485</v>
      </c>
      <c r="N143" s="75">
        <f t="shared" si="48"/>
        <v>2.1411850723427571E-2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3719.3333333333335</v>
      </c>
      <c r="G144" s="29">
        <v>6412.666666666667</v>
      </c>
      <c r="H144" s="29">
        <v>6335.666666666667</v>
      </c>
      <c r="I144" s="29">
        <v>6415</v>
      </c>
      <c r="J144" s="40">
        <f t="shared" si="49"/>
        <v>1.252170253064655E-2</v>
      </c>
      <c r="K144" s="29">
        <f t="shared" si="50"/>
        <v>79.33333333333303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5.0373383379531837E-2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2661.4444444444443</v>
      </c>
      <c r="G145" s="71">
        <v>3255.4444444444443</v>
      </c>
      <c r="H145" s="71">
        <v>3067.2222222222222</v>
      </c>
      <c r="I145" s="71">
        <v>3090.4444444444443</v>
      </c>
      <c r="J145" s="61">
        <f t="shared" si="49"/>
        <v>7.5710921934430964E-3</v>
      </c>
      <c r="K145" s="71">
        <f t="shared" si="50"/>
        <v>23.222222222222172</v>
      </c>
      <c r="L145" s="61">
        <f t="shared" si="51"/>
        <v>-8.6208029436888101E-2</v>
      </c>
      <c r="M145" s="71">
        <f t="shared" si="52"/>
        <v>-291.55555555555566</v>
      </c>
      <c r="N145" s="55">
        <f t="shared" si="48"/>
        <v>2.4267520313818281E-2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0204-A2A5-4FDA-9B8C-E50B37A3E8DB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1E90-6982-41E0-AB0B-A41A44728C55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67671</v>
      </c>
      <c r="O7" s="92">
        <v>108506</v>
      </c>
      <c r="P7" s="92">
        <v>124412</v>
      </c>
      <c r="Q7" s="92">
        <v>380751</v>
      </c>
      <c r="R7" s="92">
        <v>127349</v>
      </c>
      <c r="S7" s="93">
        <f t="shared" ref="S7:S52" si="4">IFERROR(R7/Q7-1,"-")</f>
        <v>-0.66553206688885913</v>
      </c>
      <c r="T7" s="93">
        <f t="shared" ref="T7:T52" si="5">IFERROR(R7/N7-1,"-")</f>
        <v>0.8818844113431159</v>
      </c>
      <c r="U7" s="92">
        <f t="shared" ref="U7:U52" si="6">IFERROR(R7-Q7,"-")</f>
        <v>-253402</v>
      </c>
      <c r="V7" s="92">
        <f t="shared" ref="V7:V52" si="7">IFERROR(R7-N7,"-")</f>
        <v>59678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45474</v>
      </c>
      <c r="O8" s="95">
        <v>79527</v>
      </c>
      <c r="P8" s="95">
        <v>89464</v>
      </c>
      <c r="Q8" s="95">
        <v>90839</v>
      </c>
      <c r="R8" s="95">
        <v>91665</v>
      </c>
      <c r="S8" s="96">
        <f t="shared" si="4"/>
        <v>9.0930107112583425E-3</v>
      </c>
      <c r="T8" s="96">
        <f t="shared" si="5"/>
        <v>1.0157672516163081</v>
      </c>
      <c r="U8" s="95">
        <f t="shared" si="6"/>
        <v>826</v>
      </c>
      <c r="V8" s="95">
        <f t="shared" si="7"/>
        <v>46191</v>
      </c>
      <c r="W8" s="96">
        <f>R8/R7</f>
        <v>0.71979363795553952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35573</v>
      </c>
      <c r="O9" s="52">
        <v>63504</v>
      </c>
      <c r="P9" s="52">
        <v>71177</v>
      </c>
      <c r="Q9" s="52">
        <v>74929</v>
      </c>
      <c r="R9" s="52">
        <v>75342</v>
      </c>
      <c r="S9" s="98">
        <f t="shared" si="4"/>
        <v>5.5118845840729236E-3</v>
      </c>
      <c r="T9" s="98">
        <f t="shared" si="5"/>
        <v>1.117954628510387</v>
      </c>
      <c r="U9" s="52">
        <f t="shared" si="6"/>
        <v>413</v>
      </c>
      <c r="V9" s="52">
        <f t="shared" si="7"/>
        <v>39769</v>
      </c>
      <c r="W9" s="98">
        <f>R9/R7</f>
        <v>0.59161830874211807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9901</v>
      </c>
      <c r="O10" s="52">
        <v>16023</v>
      </c>
      <c r="P10" s="52">
        <v>18287</v>
      </c>
      <c r="Q10" s="52">
        <v>15910</v>
      </c>
      <c r="R10" s="52">
        <v>16323</v>
      </c>
      <c r="S10" s="98">
        <f t="shared" si="4"/>
        <v>2.5958516656191089E-2</v>
      </c>
      <c r="T10" s="98">
        <f t="shared" si="5"/>
        <v>0.64862135137864851</v>
      </c>
      <c r="U10" s="52">
        <f t="shared" si="6"/>
        <v>413</v>
      </c>
      <c r="V10" s="52">
        <f t="shared" si="7"/>
        <v>6422</v>
      </c>
      <c r="W10" s="98">
        <f>R10/R7</f>
        <v>0.1281753292134214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22197</v>
      </c>
      <c r="O11" s="95">
        <v>28979</v>
      </c>
      <c r="P11" s="95">
        <v>34948</v>
      </c>
      <c r="Q11" s="95">
        <v>36078</v>
      </c>
      <c r="R11" s="95">
        <v>35684</v>
      </c>
      <c r="S11" s="96">
        <f t="shared" si="4"/>
        <v>-1.0920782748489399E-2</v>
      </c>
      <c r="T11" s="96">
        <f t="shared" si="5"/>
        <v>0.60760463125647601</v>
      </c>
      <c r="U11" s="95">
        <f t="shared" si="6"/>
        <v>-394</v>
      </c>
      <c r="V11" s="95">
        <f t="shared" si="7"/>
        <v>13487</v>
      </c>
      <c r="W11" s="96">
        <f>R11/R7</f>
        <v>0.28020636204446048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24366</v>
      </c>
      <c r="O12" s="99">
        <v>38935</v>
      </c>
      <c r="P12" s="99">
        <v>44073</v>
      </c>
      <c r="Q12" s="99">
        <v>46343</v>
      </c>
      <c r="R12" s="99">
        <v>46333</v>
      </c>
      <c r="S12" s="100">
        <f t="shared" si="4"/>
        <v>-2.1578231879681997E-4</v>
      </c>
      <c r="T12" s="100">
        <f t="shared" si="5"/>
        <v>0.9015431338750719</v>
      </c>
      <c r="U12" s="99">
        <f t="shared" si="6"/>
        <v>-10</v>
      </c>
      <c r="V12" s="99">
        <f t="shared" si="7"/>
        <v>21967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18619</v>
      </c>
      <c r="O13" s="95">
        <v>31968</v>
      </c>
      <c r="P13" s="95">
        <v>34318</v>
      </c>
      <c r="Q13" s="95">
        <v>35510</v>
      </c>
      <c r="R13" s="95">
        <v>34946</v>
      </c>
      <c r="S13" s="96">
        <f t="shared" si="4"/>
        <v>-1.588284990143618E-2</v>
      </c>
      <c r="T13" s="96">
        <f t="shared" si="5"/>
        <v>0.87689994092056511</v>
      </c>
      <c r="U13" s="95">
        <f t="shared" si="6"/>
        <v>-564</v>
      </c>
      <c r="V13" s="95">
        <f t="shared" si="7"/>
        <v>16327</v>
      </c>
      <c r="W13" s="96">
        <f>R13/R12</f>
        <v>0.75423564198303583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15833</v>
      </c>
      <c r="O14" s="52">
        <v>27191</v>
      </c>
      <c r="P14" s="52">
        <v>29302</v>
      </c>
      <c r="Q14" s="52">
        <v>31185</v>
      </c>
      <c r="R14" s="52">
        <v>30941</v>
      </c>
      <c r="S14" s="98">
        <f t="shared" si="4"/>
        <v>-7.824274490941141E-3</v>
      </c>
      <c r="T14" s="98">
        <f t="shared" si="5"/>
        <v>0.95420956230657494</v>
      </c>
      <c r="U14" s="52">
        <f t="shared" si="6"/>
        <v>-244</v>
      </c>
      <c r="V14" s="52">
        <f t="shared" si="7"/>
        <v>15108</v>
      </c>
      <c r="W14" s="98">
        <f>R14/R12</f>
        <v>0.66779617119547618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2786</v>
      </c>
      <c r="O15" s="52">
        <v>4777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0.43754486719310837</v>
      </c>
      <c r="U15" s="52">
        <f t="shared" si="6"/>
        <v>-320</v>
      </c>
      <c r="V15" s="52">
        <f t="shared" si="7"/>
        <v>1219</v>
      </c>
      <c r="W15" s="98">
        <f>R15/R12</f>
        <v>8.6439470787559619E-2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5747</v>
      </c>
      <c r="O16" s="95">
        <v>6967</v>
      </c>
      <c r="P16" s="95">
        <v>9755</v>
      </c>
      <c r="Q16" s="95">
        <v>10833</v>
      </c>
      <c r="R16" s="95">
        <v>11387</v>
      </c>
      <c r="S16" s="96">
        <f t="shared" si="4"/>
        <v>5.1140035078002466E-2</v>
      </c>
      <c r="T16" s="96">
        <f t="shared" si="5"/>
        <v>0.98138159039498873</v>
      </c>
      <c r="U16" s="95">
        <f t="shared" si="6"/>
        <v>554</v>
      </c>
      <c r="V16" s="95">
        <f t="shared" si="7"/>
        <v>5640</v>
      </c>
      <c r="W16" s="96">
        <f>R16/R12</f>
        <v>0.24576435801696414</v>
      </c>
    </row>
    <row r="17" spans="2:23" x14ac:dyDescent="0.25">
      <c r="B17" s="91" t="s">
        <v>48</v>
      </c>
      <c r="C17" s="99">
        <v>21813</v>
      </c>
      <c r="D17" s="99">
        <v>21340</v>
      </c>
      <c r="E17" s="99">
        <v>9244</v>
      </c>
      <c r="F17" s="99">
        <v>11050</v>
      </c>
      <c r="G17" s="99">
        <v>18364</v>
      </c>
      <c r="H17" s="99">
        <v>19209</v>
      </c>
      <c r="I17" s="100">
        <f t="shared" si="0"/>
        <v>4.6013940318013535E-2</v>
      </c>
      <c r="J17" s="100">
        <f t="shared" si="1"/>
        <v>-9.9859418931583899E-2</v>
      </c>
      <c r="K17" s="99">
        <f t="shared" si="2"/>
        <v>845</v>
      </c>
      <c r="L17" s="99">
        <f t="shared" si="3"/>
        <v>-2131</v>
      </c>
      <c r="M17" s="93">
        <f>H17/H17</f>
        <v>1</v>
      </c>
      <c r="N17" s="99">
        <v>9232</v>
      </c>
      <c r="O17" s="99">
        <v>15588</v>
      </c>
      <c r="P17" s="99">
        <v>18073</v>
      </c>
      <c r="Q17" s="99">
        <v>19434</v>
      </c>
      <c r="R17" s="99">
        <v>20174</v>
      </c>
      <c r="S17" s="100">
        <f t="shared" si="4"/>
        <v>3.8077595965833044E-2</v>
      </c>
      <c r="T17" s="100">
        <f t="shared" si="5"/>
        <v>1.1852253032928943</v>
      </c>
      <c r="U17" s="99">
        <f t="shared" si="6"/>
        <v>740</v>
      </c>
      <c r="V17" s="99">
        <f t="shared" si="7"/>
        <v>10942</v>
      </c>
      <c r="W17" s="93">
        <f>R17/R17</f>
        <v>1</v>
      </c>
    </row>
    <row r="18" spans="2:23" x14ac:dyDescent="0.25">
      <c r="B18" s="94" t="s">
        <v>60</v>
      </c>
      <c r="C18" s="95">
        <v>16581</v>
      </c>
      <c r="D18" s="95">
        <v>16096</v>
      </c>
      <c r="E18" s="95">
        <v>6499</v>
      </c>
      <c r="F18" s="95">
        <v>8111</v>
      </c>
      <c r="G18" s="95">
        <v>14162</v>
      </c>
      <c r="H18" s="95">
        <v>14862</v>
      </c>
      <c r="I18" s="96">
        <f t="shared" si="0"/>
        <v>4.9428046886033083E-2</v>
      </c>
      <c r="J18" s="96">
        <f t="shared" si="1"/>
        <v>-7.6665009940357853E-2</v>
      </c>
      <c r="K18" s="95">
        <f t="shared" si="2"/>
        <v>700</v>
      </c>
      <c r="L18" s="95">
        <f t="shared" si="3"/>
        <v>-1234</v>
      </c>
      <c r="M18" s="96">
        <f>H18/H17</f>
        <v>0.77369982820552863</v>
      </c>
      <c r="N18" s="95">
        <v>6282</v>
      </c>
      <c r="O18" s="95">
        <v>12255</v>
      </c>
      <c r="P18" s="95">
        <v>13724</v>
      </c>
      <c r="Q18" s="95">
        <v>15087</v>
      </c>
      <c r="R18" s="95">
        <v>15741</v>
      </c>
      <c r="S18" s="96">
        <f t="shared" si="4"/>
        <v>4.334857824617222E-2</v>
      </c>
      <c r="T18" s="96">
        <f t="shared" si="5"/>
        <v>1.505730659025788</v>
      </c>
      <c r="U18" s="95">
        <f t="shared" si="6"/>
        <v>654</v>
      </c>
      <c r="V18" s="95">
        <f t="shared" si="7"/>
        <v>9459</v>
      </c>
      <c r="W18" s="96">
        <f>R18/R17</f>
        <v>0.78026172300981467</v>
      </c>
    </row>
    <row r="19" spans="2:23" x14ac:dyDescent="0.25">
      <c r="B19" s="97" t="s">
        <v>61</v>
      </c>
      <c r="C19" s="52">
        <v>13383</v>
      </c>
      <c r="D19" s="52">
        <v>12913</v>
      </c>
      <c r="E19" s="52">
        <v>5381</v>
      </c>
      <c r="F19" s="52">
        <v>6550</v>
      </c>
      <c r="G19" s="52">
        <v>12095</v>
      </c>
      <c r="H19" s="52">
        <v>12793</v>
      </c>
      <c r="I19" s="98">
        <f t="shared" si="0"/>
        <v>5.7709797436957366E-2</v>
      </c>
      <c r="J19" s="98">
        <f t="shared" si="1"/>
        <v>-9.2929605823588446E-3</v>
      </c>
      <c r="K19" s="52">
        <f t="shared" si="2"/>
        <v>698</v>
      </c>
      <c r="L19" s="52">
        <f t="shared" si="3"/>
        <v>-120</v>
      </c>
      <c r="M19" s="98">
        <f>H19/H17</f>
        <v>0.66598990056744234</v>
      </c>
      <c r="N19" s="52">
        <v>5630</v>
      </c>
      <c r="O19" s="52">
        <v>10082</v>
      </c>
      <c r="P19" s="52">
        <v>11819</v>
      </c>
      <c r="Q19" s="52">
        <v>12988</v>
      </c>
      <c r="R19" s="52">
        <v>13638</v>
      </c>
      <c r="S19" s="98">
        <f t="shared" si="4"/>
        <v>5.004619648906683E-2</v>
      </c>
      <c r="T19" s="98">
        <f t="shared" si="5"/>
        <v>1.4223801065719361</v>
      </c>
      <c r="U19" s="52">
        <f t="shared" si="6"/>
        <v>650</v>
      </c>
      <c r="V19" s="52">
        <f t="shared" si="7"/>
        <v>8008</v>
      </c>
      <c r="W19" s="98">
        <f>R19/R17</f>
        <v>0.67601863785069893</v>
      </c>
    </row>
    <row r="20" spans="2:23" x14ac:dyDescent="0.25">
      <c r="B20" s="97" t="s">
        <v>62</v>
      </c>
      <c r="C20" s="52">
        <v>3198</v>
      </c>
      <c r="D20" s="52">
        <v>3183</v>
      </c>
      <c r="E20" s="52">
        <v>1118</v>
      </c>
      <c r="F20" s="52">
        <v>1561</v>
      </c>
      <c r="G20" s="52">
        <v>2067</v>
      </c>
      <c r="H20" s="52">
        <v>2069</v>
      </c>
      <c r="I20" s="98">
        <f t="shared" si="0"/>
        <v>9.6758587324630163E-4</v>
      </c>
      <c r="J20" s="98">
        <f t="shared" si="1"/>
        <v>-0.34998429154885324</v>
      </c>
      <c r="K20" s="52">
        <f t="shared" si="2"/>
        <v>2</v>
      </c>
      <c r="L20" s="52">
        <f t="shared" si="3"/>
        <v>-1114</v>
      </c>
      <c r="M20" s="98">
        <f>H20/H17</f>
        <v>0.10770992763808632</v>
      </c>
      <c r="N20" s="52">
        <v>652</v>
      </c>
      <c r="O20" s="52">
        <v>2173</v>
      </c>
      <c r="P20" s="52">
        <v>1905</v>
      </c>
      <c r="Q20" s="52">
        <v>2099</v>
      </c>
      <c r="R20" s="52">
        <v>2103</v>
      </c>
      <c r="S20" s="98">
        <f t="shared" si="4"/>
        <v>1.9056693663648261E-3</v>
      </c>
      <c r="T20" s="98">
        <f t="shared" si="5"/>
        <v>2.2254601226993866</v>
      </c>
      <c r="U20" s="52">
        <f t="shared" si="6"/>
        <v>4</v>
      </c>
      <c r="V20" s="52">
        <f t="shared" si="7"/>
        <v>1451</v>
      </c>
      <c r="W20" s="98">
        <f>R20/R17</f>
        <v>0.10424308515911569</v>
      </c>
    </row>
    <row r="21" spans="2:23" x14ac:dyDescent="0.25">
      <c r="B21" s="94" t="s">
        <v>63</v>
      </c>
      <c r="C21" s="95">
        <v>5232</v>
      </c>
      <c r="D21" s="95">
        <v>5245</v>
      </c>
      <c r="E21" s="95">
        <v>2745</v>
      </c>
      <c r="F21" s="95">
        <v>2940</v>
      </c>
      <c r="G21" s="95">
        <v>4202</v>
      </c>
      <c r="H21" s="95">
        <v>4347</v>
      </c>
      <c r="I21" s="96">
        <f t="shared" si="0"/>
        <v>3.4507377439314535E-2</v>
      </c>
      <c r="J21" s="96">
        <f t="shared" si="1"/>
        <v>-0.17121067683508107</v>
      </c>
      <c r="K21" s="95">
        <f t="shared" si="2"/>
        <v>145</v>
      </c>
      <c r="L21" s="95">
        <f t="shared" si="3"/>
        <v>-898</v>
      </c>
      <c r="M21" s="96">
        <f>H21/H17</f>
        <v>0.22630017179447134</v>
      </c>
      <c r="N21" s="95">
        <v>2950</v>
      </c>
      <c r="O21" s="95">
        <v>3333</v>
      </c>
      <c r="P21" s="95">
        <v>4349</v>
      </c>
      <c r="Q21" s="95">
        <v>4347</v>
      </c>
      <c r="R21" s="95">
        <v>4433</v>
      </c>
      <c r="S21" s="96">
        <f t="shared" si="4"/>
        <v>1.9783758914193594E-2</v>
      </c>
      <c r="T21" s="96">
        <f t="shared" si="5"/>
        <v>0.50271186440677962</v>
      </c>
      <c r="U21" s="95">
        <f t="shared" si="6"/>
        <v>86</v>
      </c>
      <c r="V21" s="95">
        <f t="shared" si="7"/>
        <v>1483</v>
      </c>
      <c r="W21" s="96">
        <f>R21/R17</f>
        <v>0.21973827699018539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916</v>
      </c>
      <c r="S22" s="100">
        <f t="shared" si="4"/>
        <v>4.3859649122806044E-3</v>
      </c>
      <c r="T22" s="100">
        <f t="shared" si="5"/>
        <v>1.9548387096774196</v>
      </c>
      <c r="U22" s="99">
        <f t="shared" si="6"/>
        <v>4</v>
      </c>
      <c r="V22" s="99">
        <f t="shared" si="7"/>
        <v>606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0.98034934497816595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4049</v>
      </c>
      <c r="O25" s="99">
        <v>4276</v>
      </c>
      <c r="P25" s="99">
        <v>4562</v>
      </c>
      <c r="Q25" s="99">
        <v>4276</v>
      </c>
      <c r="R25" s="99">
        <v>4306</v>
      </c>
      <c r="S25" s="100">
        <f t="shared" si="4"/>
        <v>7.0159027128158247E-3</v>
      </c>
      <c r="T25" s="100">
        <f t="shared" si="5"/>
        <v>6.3472462336379376E-2</v>
      </c>
      <c r="U25" s="99">
        <f t="shared" si="6"/>
        <v>30</v>
      </c>
      <c r="V25" s="99">
        <f t="shared" si="7"/>
        <v>257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3349</v>
      </c>
      <c r="O26" s="95">
        <v>3576</v>
      </c>
      <c r="P26" s="95">
        <v>3862</v>
      </c>
      <c r="Q26" s="95">
        <v>3576</v>
      </c>
      <c r="R26" s="95">
        <v>3606</v>
      </c>
      <c r="S26" s="96">
        <f t="shared" si="4"/>
        <v>8.3892617449663476E-3</v>
      </c>
      <c r="T26" s="96">
        <f t="shared" si="5"/>
        <v>7.6739325171693018E-2</v>
      </c>
      <c r="U26" s="95">
        <f t="shared" si="6"/>
        <v>30</v>
      </c>
      <c r="V26" s="95">
        <f t="shared" si="7"/>
        <v>257</v>
      </c>
      <c r="W26" s="96">
        <f>R26/R25</f>
        <v>0.83743613562470975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9232</v>
      </c>
      <c r="O29" s="99">
        <v>15588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1.1852253032928943</v>
      </c>
      <c r="U29" s="99">
        <f t="shared" si="6"/>
        <v>740</v>
      </c>
      <c r="V29" s="99">
        <f t="shared" si="7"/>
        <v>10942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6282</v>
      </c>
      <c r="O30" s="95">
        <v>12255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1.505730659025788</v>
      </c>
      <c r="U30" s="95">
        <f t="shared" si="6"/>
        <v>654</v>
      </c>
      <c r="V30" s="95">
        <f t="shared" si="7"/>
        <v>9459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5630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1.4223801065719361</v>
      </c>
      <c r="U31" s="52">
        <f t="shared" si="6"/>
        <v>650</v>
      </c>
      <c r="V31" s="52">
        <f t="shared" si="7"/>
        <v>8008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652</v>
      </c>
      <c r="O32" s="52">
        <v>2173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2.2254601226993866</v>
      </c>
      <c r="U32" s="52">
        <f t="shared" si="6"/>
        <v>4</v>
      </c>
      <c r="V32" s="52">
        <f t="shared" si="7"/>
        <v>1451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2950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0.50271186440677962</v>
      </c>
      <c r="U33" s="95">
        <f t="shared" si="6"/>
        <v>86</v>
      </c>
      <c r="V33" s="95">
        <f t="shared" si="7"/>
        <v>1483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663</v>
      </c>
      <c r="R34" s="99">
        <v>673</v>
      </c>
      <c r="S34" s="100">
        <f t="shared" si="4"/>
        <v>1.5082956259426794E-2</v>
      </c>
      <c r="T34" s="100">
        <f t="shared" si="5"/>
        <v>1.3127147766323026</v>
      </c>
      <c r="U34" s="99">
        <f t="shared" si="6"/>
        <v>10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663</v>
      </c>
      <c r="R35" s="95">
        <v>673</v>
      </c>
      <c r="S35" s="96">
        <f t="shared" si="4"/>
        <v>1.5082956259426794E-2</v>
      </c>
      <c r="T35" s="96">
        <f t="shared" si="5"/>
        <v>1.3127147766323026</v>
      </c>
      <c r="U35" s="95">
        <f t="shared" si="6"/>
        <v>10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3470</v>
      </c>
      <c r="P36" s="99">
        <v>4791</v>
      </c>
      <c r="Q36" s="99">
        <v>4791</v>
      </c>
      <c r="R36" s="99">
        <v>4797</v>
      </c>
      <c r="S36" s="100">
        <f t="shared" si="4"/>
        <v>1.2523481527864089E-3</v>
      </c>
      <c r="T36" s="100">
        <f t="shared" si="5"/>
        <v>1.3354430379746836</v>
      </c>
      <c r="U36" s="99">
        <f t="shared" si="6"/>
        <v>6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2930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540</v>
      </c>
      <c r="P38" s="95">
        <v>876</v>
      </c>
      <c r="Q38" s="95">
        <v>876</v>
      </c>
      <c r="R38" s="95">
        <v>882</v>
      </c>
      <c r="S38" s="96">
        <f t="shared" si="4"/>
        <v>6.8493150684931781E-3</v>
      </c>
      <c r="T38" s="96">
        <f t="shared" si="5"/>
        <v>19.045454545454547</v>
      </c>
      <c r="U38" s="95">
        <f t="shared" si="6"/>
        <v>6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2826</v>
      </c>
      <c r="Q39" s="99">
        <v>2750</v>
      </c>
      <c r="R39" s="99">
        <v>2507</v>
      </c>
      <c r="S39" s="100">
        <f t="shared" si="4"/>
        <v>-8.8363636363636311E-2</v>
      </c>
      <c r="T39" s="100">
        <f t="shared" si="5"/>
        <v>0.51297525648762821</v>
      </c>
      <c r="U39" s="99">
        <f t="shared" si="6"/>
        <v>-243</v>
      </c>
      <c r="V39" s="99">
        <f t="shared" si="7"/>
        <v>850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2826</v>
      </c>
      <c r="Q40" s="95">
        <v>2750</v>
      </c>
      <c r="R40" s="95">
        <v>2507</v>
      </c>
      <c r="S40" s="96">
        <f t="shared" si="4"/>
        <v>-8.8363636363636311E-2</v>
      </c>
      <c r="T40" s="96">
        <f t="shared" si="5"/>
        <v>0.51297525648762821</v>
      </c>
      <c r="U40" s="95">
        <f t="shared" si="6"/>
        <v>-243</v>
      </c>
      <c r="V40" s="95">
        <f t="shared" si="7"/>
        <v>850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1681</v>
      </c>
      <c r="S41" s="98">
        <f t="shared" si="4"/>
        <v>4.1816009557944511E-3</v>
      </c>
      <c r="T41" s="98">
        <f t="shared" si="5"/>
        <v>0.7940234791889007</v>
      </c>
      <c r="U41" s="52">
        <f t="shared" si="6"/>
        <v>7</v>
      </c>
      <c r="V41" s="52">
        <f t="shared" si="7"/>
        <v>744</v>
      </c>
      <c r="W41" s="98">
        <f>R41/R39</f>
        <v>0.67052253689668928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1152</v>
      </c>
      <c r="Q42" s="52">
        <v>1076</v>
      </c>
      <c r="R42" s="52">
        <v>826</v>
      </c>
      <c r="S42" s="98">
        <f t="shared" si="4"/>
        <v>-0.23234200743494426</v>
      </c>
      <c r="T42" s="98">
        <f t="shared" si="5"/>
        <v>0.14722222222222214</v>
      </c>
      <c r="U42" s="52">
        <f t="shared" si="6"/>
        <v>-250</v>
      </c>
      <c r="V42" s="52">
        <f t="shared" si="7"/>
        <v>106</v>
      </c>
      <c r="W42" s="98">
        <f>R42/R39</f>
        <v>0.32947746310331072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5411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3751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2690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2272</v>
      </c>
      <c r="O48" s="99">
        <v>2781</v>
      </c>
      <c r="P48" s="99">
        <v>3081</v>
      </c>
      <c r="Q48" s="99">
        <v>3058</v>
      </c>
      <c r="R48" s="99">
        <v>3113</v>
      </c>
      <c r="S48" s="100">
        <f t="shared" si="4"/>
        <v>1.7985611510791477E-2</v>
      </c>
      <c r="T48" s="100">
        <f t="shared" si="5"/>
        <v>0.37015845070422526</v>
      </c>
      <c r="U48" s="99">
        <f t="shared" si="6"/>
        <v>55</v>
      </c>
      <c r="V48" s="99">
        <f t="shared" si="7"/>
        <v>841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2242</v>
      </c>
      <c r="O49" s="95">
        <v>2751</v>
      </c>
      <c r="P49" s="95">
        <v>2877</v>
      </c>
      <c r="Q49" s="95">
        <v>2644</v>
      </c>
      <c r="R49" s="95">
        <v>2725</v>
      </c>
      <c r="S49" s="96">
        <f t="shared" si="4"/>
        <v>3.063540090771566E-2</v>
      </c>
      <c r="T49" s="96">
        <f t="shared" si="5"/>
        <v>0.2154326494201606</v>
      </c>
      <c r="U49" s="95">
        <f t="shared" si="6"/>
        <v>81</v>
      </c>
      <c r="V49" s="95">
        <f t="shared" si="7"/>
        <v>483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2165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589</v>
      </c>
      <c r="O51" s="52">
        <v>586</v>
      </c>
      <c r="P51" s="52">
        <v>824</v>
      </c>
      <c r="Q51" s="52">
        <v>591</v>
      </c>
      <c r="R51" s="52">
        <v>672</v>
      </c>
      <c r="S51" s="98">
        <f t="shared" si="4"/>
        <v>0.13705583756345185</v>
      </c>
      <c r="T51" s="98">
        <f t="shared" si="5"/>
        <v>0.14091680814940588</v>
      </c>
      <c r="U51" s="52">
        <f t="shared" si="6"/>
        <v>81</v>
      </c>
      <c r="V51" s="52">
        <f t="shared" si="7"/>
        <v>83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730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FA21-0658-47BB-9AE6-430D7F869193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155</v>
      </c>
      <c r="O7" s="92">
        <v>247</v>
      </c>
      <c r="P7" s="92">
        <v>297</v>
      </c>
      <c r="Q7" s="92">
        <v>930</v>
      </c>
      <c r="R7" s="92">
        <v>322</v>
      </c>
      <c r="S7" s="93">
        <f t="shared" ref="S7:S52" si="0">IFERROR(R7/Q7-1,"-")</f>
        <v>-0.65376344086021509</v>
      </c>
      <c r="T7" s="93">
        <f t="shared" ref="T7:T52" si="1">IFERROR(R7/N7-1,"-")</f>
        <v>1.0774193548387099</v>
      </c>
      <c r="U7" s="92">
        <f t="shared" ref="U7:U52" si="2">IFERROR(R7-Q7,"-")</f>
        <v>-608</v>
      </c>
      <c r="V7" s="92">
        <f t="shared" ref="V7:V52" si="3">IFERROR(R7-N7,"-")</f>
        <v>167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95</v>
      </c>
      <c r="O8" s="95">
        <v>166</v>
      </c>
      <c r="P8" s="95">
        <v>196</v>
      </c>
      <c r="Q8" s="95">
        <v>201</v>
      </c>
      <c r="R8" s="95">
        <v>210</v>
      </c>
      <c r="S8" s="96">
        <f t="shared" si="0"/>
        <v>4.4776119402984982E-2</v>
      </c>
      <c r="T8" s="96">
        <f t="shared" si="1"/>
        <v>1.2105263157894739</v>
      </c>
      <c r="U8" s="95">
        <f t="shared" si="2"/>
        <v>9</v>
      </c>
      <c r="V8" s="95">
        <f t="shared" si="3"/>
        <v>115</v>
      </c>
      <c r="W8" s="96">
        <f>R8/R7</f>
        <v>0.65217391304347827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64</v>
      </c>
      <c r="O9" s="52">
        <v>114</v>
      </c>
      <c r="P9" s="52">
        <v>128</v>
      </c>
      <c r="Q9" s="52">
        <v>134</v>
      </c>
      <c r="R9" s="52">
        <v>136</v>
      </c>
      <c r="S9" s="98">
        <f t="shared" si="0"/>
        <v>1.4925373134328401E-2</v>
      </c>
      <c r="T9" s="98">
        <f t="shared" si="1"/>
        <v>1.125</v>
      </c>
      <c r="U9" s="52">
        <f t="shared" si="2"/>
        <v>2</v>
      </c>
      <c r="V9" s="52">
        <f t="shared" si="3"/>
        <v>72</v>
      </c>
      <c r="W9" s="98">
        <f>R9/R7</f>
        <v>0.42236024844720499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31</v>
      </c>
      <c r="O10" s="52">
        <v>52</v>
      </c>
      <c r="P10" s="52">
        <v>68</v>
      </c>
      <c r="Q10" s="52">
        <v>67</v>
      </c>
      <c r="R10" s="52">
        <v>74</v>
      </c>
      <c r="S10" s="98">
        <f t="shared" si="0"/>
        <v>0.10447761194029859</v>
      </c>
      <c r="T10" s="98">
        <f t="shared" si="1"/>
        <v>1.3870967741935485</v>
      </c>
      <c r="U10" s="52">
        <f t="shared" si="2"/>
        <v>7</v>
      </c>
      <c r="V10" s="52">
        <f t="shared" si="3"/>
        <v>43</v>
      </c>
      <c r="W10" s="98">
        <f>R10/R7</f>
        <v>0.22981366459627328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81</v>
      </c>
      <c r="P11" s="95">
        <v>101</v>
      </c>
      <c r="Q11" s="95">
        <v>109</v>
      </c>
      <c r="R11" s="95">
        <v>112</v>
      </c>
      <c r="S11" s="96">
        <f t="shared" si="0"/>
        <v>2.7522935779816571E-2</v>
      </c>
      <c r="T11" s="96">
        <f t="shared" si="1"/>
        <v>0.8666666666666667</v>
      </c>
      <c r="U11" s="95">
        <f t="shared" si="2"/>
        <v>3</v>
      </c>
      <c r="V11" s="95">
        <f t="shared" si="3"/>
        <v>52</v>
      </c>
      <c r="W11" s="96">
        <f>R11/R7</f>
        <v>0.34782608695652173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47</v>
      </c>
      <c r="O12" s="99">
        <v>71</v>
      </c>
      <c r="P12" s="99">
        <v>84</v>
      </c>
      <c r="Q12" s="99">
        <v>90</v>
      </c>
      <c r="R12" s="99">
        <v>94</v>
      </c>
      <c r="S12" s="100">
        <f t="shared" si="0"/>
        <v>4.4444444444444509E-2</v>
      </c>
      <c r="T12" s="100">
        <f t="shared" si="1"/>
        <v>1</v>
      </c>
      <c r="U12" s="99">
        <f t="shared" si="2"/>
        <v>4</v>
      </c>
      <c r="V12" s="99">
        <f t="shared" si="3"/>
        <v>47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31</v>
      </c>
      <c r="O13" s="95">
        <v>53</v>
      </c>
      <c r="P13" s="95">
        <v>60</v>
      </c>
      <c r="Q13" s="95">
        <v>62</v>
      </c>
      <c r="R13" s="95">
        <v>62</v>
      </c>
      <c r="S13" s="96">
        <f t="shared" si="0"/>
        <v>0</v>
      </c>
      <c r="T13" s="96">
        <f t="shared" si="1"/>
        <v>1</v>
      </c>
      <c r="U13" s="95">
        <f t="shared" si="2"/>
        <v>0</v>
      </c>
      <c r="V13" s="95">
        <f t="shared" si="3"/>
        <v>31</v>
      </c>
      <c r="W13" s="96">
        <f>R13/R12</f>
        <v>0.65957446808510634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27</v>
      </c>
      <c r="O14" s="52">
        <v>43</v>
      </c>
      <c r="P14" s="52">
        <v>48</v>
      </c>
      <c r="Q14" s="52">
        <v>51</v>
      </c>
      <c r="R14" s="52">
        <v>51</v>
      </c>
      <c r="S14" s="98">
        <f t="shared" si="0"/>
        <v>0</v>
      </c>
      <c r="T14" s="98">
        <f t="shared" si="1"/>
        <v>0.88888888888888884</v>
      </c>
      <c r="U14" s="52">
        <f t="shared" si="2"/>
        <v>0</v>
      </c>
      <c r="V14" s="52">
        <f t="shared" si="3"/>
        <v>24</v>
      </c>
      <c r="W14" s="98">
        <f>R14/R12</f>
        <v>0.54255319148936165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4</v>
      </c>
      <c r="O15" s="52">
        <v>10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1.75</v>
      </c>
      <c r="U15" s="52">
        <f t="shared" si="2"/>
        <v>0</v>
      </c>
      <c r="V15" s="52">
        <f t="shared" si="3"/>
        <v>7</v>
      </c>
      <c r="W15" s="98">
        <f>R15/R12</f>
        <v>0.11702127659574468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16</v>
      </c>
      <c r="O16" s="95">
        <v>18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</v>
      </c>
      <c r="U16" s="95">
        <f t="shared" si="2"/>
        <v>4</v>
      </c>
      <c r="V16" s="95">
        <f t="shared" si="3"/>
        <v>16</v>
      </c>
      <c r="W16" s="96">
        <f>R16/R12</f>
        <v>0.34042553191489361</v>
      </c>
    </row>
    <row r="17" spans="2:23" x14ac:dyDescent="0.25">
      <c r="B17" s="91" t="s">
        <v>48</v>
      </c>
      <c r="C17" s="99">
        <v>79</v>
      </c>
      <c r="D17" s="99">
        <v>78</v>
      </c>
      <c r="E17" s="99">
        <v>33</v>
      </c>
      <c r="F17" s="99">
        <v>37</v>
      </c>
      <c r="G17" s="99">
        <v>59</v>
      </c>
      <c r="H17" s="99">
        <v>62</v>
      </c>
      <c r="I17" s="100">
        <f t="shared" si="4"/>
        <v>5.0847457627118731E-2</v>
      </c>
      <c r="J17" s="100">
        <f t="shared" si="5"/>
        <v>-0.20512820512820518</v>
      </c>
      <c r="K17" s="99">
        <f t="shared" si="6"/>
        <v>3</v>
      </c>
      <c r="L17" s="99">
        <f t="shared" si="7"/>
        <v>-16</v>
      </c>
      <c r="M17" s="93">
        <f>H17/H17</f>
        <v>1</v>
      </c>
      <c r="N17" s="99">
        <v>31</v>
      </c>
      <c r="O17" s="99">
        <v>51</v>
      </c>
      <c r="P17" s="99">
        <v>59</v>
      </c>
      <c r="Q17" s="99">
        <v>62</v>
      </c>
      <c r="R17" s="99">
        <v>64</v>
      </c>
      <c r="S17" s="100">
        <f t="shared" si="0"/>
        <v>3.2258064516129004E-2</v>
      </c>
      <c r="T17" s="100">
        <f t="shared" si="1"/>
        <v>1.064516129032258</v>
      </c>
      <c r="U17" s="99">
        <f t="shared" si="2"/>
        <v>2</v>
      </c>
      <c r="V17" s="99">
        <f t="shared" si="3"/>
        <v>33</v>
      </c>
      <c r="W17" s="93">
        <f>R17/R17</f>
        <v>1</v>
      </c>
    </row>
    <row r="18" spans="2:23" x14ac:dyDescent="0.25">
      <c r="B18" s="94" t="s">
        <v>60</v>
      </c>
      <c r="C18" s="95">
        <v>56</v>
      </c>
      <c r="D18" s="95">
        <v>54</v>
      </c>
      <c r="E18" s="95">
        <v>21</v>
      </c>
      <c r="F18" s="95">
        <v>25</v>
      </c>
      <c r="G18" s="95">
        <v>41</v>
      </c>
      <c r="H18" s="95">
        <v>43</v>
      </c>
      <c r="I18" s="96">
        <f t="shared" si="4"/>
        <v>4.8780487804878092E-2</v>
      </c>
      <c r="J18" s="96">
        <f t="shared" si="5"/>
        <v>-0.20370370370370372</v>
      </c>
      <c r="K18" s="95">
        <f t="shared" si="6"/>
        <v>2</v>
      </c>
      <c r="L18" s="95">
        <f t="shared" si="7"/>
        <v>-11</v>
      </c>
      <c r="M18" s="96">
        <f>H18/H17</f>
        <v>0.69354838709677424</v>
      </c>
      <c r="N18" s="95">
        <v>18</v>
      </c>
      <c r="O18" s="95">
        <v>36</v>
      </c>
      <c r="P18" s="95">
        <v>40</v>
      </c>
      <c r="Q18" s="95">
        <v>43</v>
      </c>
      <c r="R18" s="95">
        <v>45</v>
      </c>
      <c r="S18" s="96">
        <f t="shared" si="0"/>
        <v>4.6511627906976827E-2</v>
      </c>
      <c r="T18" s="96">
        <f t="shared" si="1"/>
        <v>1.5</v>
      </c>
      <c r="U18" s="95">
        <f t="shared" si="2"/>
        <v>2</v>
      </c>
      <c r="V18" s="95">
        <f t="shared" si="3"/>
        <v>27</v>
      </c>
      <c r="W18" s="96">
        <f>R18/R17</f>
        <v>0.703125</v>
      </c>
    </row>
    <row r="19" spans="2:23" x14ac:dyDescent="0.25">
      <c r="B19" s="97" t="s">
        <v>61</v>
      </c>
      <c r="C19" s="52">
        <v>28</v>
      </c>
      <c r="D19" s="52">
        <v>27</v>
      </c>
      <c r="E19" s="52">
        <v>11</v>
      </c>
      <c r="F19" s="52">
        <v>14</v>
      </c>
      <c r="G19" s="52">
        <v>25</v>
      </c>
      <c r="H19" s="52">
        <v>26</v>
      </c>
      <c r="I19" s="98">
        <f t="shared" si="4"/>
        <v>4.0000000000000036E-2</v>
      </c>
      <c r="J19" s="98">
        <f t="shared" si="5"/>
        <v>-3.703703703703709E-2</v>
      </c>
      <c r="K19" s="52">
        <f t="shared" si="6"/>
        <v>1</v>
      </c>
      <c r="L19" s="52">
        <f t="shared" si="7"/>
        <v>-1</v>
      </c>
      <c r="M19" s="98">
        <f>H19/H17</f>
        <v>0.41935483870967744</v>
      </c>
      <c r="N19" s="52">
        <v>11</v>
      </c>
      <c r="O19" s="52">
        <v>21</v>
      </c>
      <c r="P19" s="52">
        <v>24</v>
      </c>
      <c r="Q19" s="52">
        <v>26</v>
      </c>
      <c r="R19" s="52">
        <v>28</v>
      </c>
      <c r="S19" s="98">
        <f t="shared" si="0"/>
        <v>7.6923076923076872E-2</v>
      </c>
      <c r="T19" s="98">
        <f t="shared" si="1"/>
        <v>1.5454545454545454</v>
      </c>
      <c r="U19" s="52">
        <f t="shared" si="2"/>
        <v>2</v>
      </c>
      <c r="V19" s="52">
        <f t="shared" si="3"/>
        <v>17</v>
      </c>
      <c r="W19" s="98">
        <f>R19/R17</f>
        <v>0.4375</v>
      </c>
    </row>
    <row r="20" spans="2:23" x14ac:dyDescent="0.25">
      <c r="B20" s="97" t="s">
        <v>62</v>
      </c>
      <c r="C20" s="52">
        <v>28</v>
      </c>
      <c r="D20" s="52">
        <v>28</v>
      </c>
      <c r="E20" s="52">
        <v>10</v>
      </c>
      <c r="F20" s="52">
        <v>11</v>
      </c>
      <c r="G20" s="52">
        <v>16</v>
      </c>
      <c r="H20" s="52">
        <v>17</v>
      </c>
      <c r="I20" s="98">
        <f t="shared" si="4"/>
        <v>6.25E-2</v>
      </c>
      <c r="J20" s="98">
        <f t="shared" si="5"/>
        <v>-0.3928571428571429</v>
      </c>
      <c r="K20" s="52">
        <f t="shared" si="6"/>
        <v>1</v>
      </c>
      <c r="L20" s="52">
        <f t="shared" si="7"/>
        <v>-11</v>
      </c>
      <c r="M20" s="98">
        <f>H20/H17</f>
        <v>0.27419354838709675</v>
      </c>
      <c r="N20" s="52">
        <v>7</v>
      </c>
      <c r="O20" s="52">
        <v>15</v>
      </c>
      <c r="P20" s="52">
        <v>16</v>
      </c>
      <c r="Q20" s="52">
        <v>17</v>
      </c>
      <c r="R20" s="52">
        <v>17</v>
      </c>
      <c r="S20" s="98">
        <f t="shared" si="0"/>
        <v>0</v>
      </c>
      <c r="T20" s="98">
        <f t="shared" si="1"/>
        <v>1.4285714285714284</v>
      </c>
      <c r="U20" s="52">
        <f t="shared" si="2"/>
        <v>0</v>
      </c>
      <c r="V20" s="52">
        <f t="shared" si="3"/>
        <v>10</v>
      </c>
      <c r="W20" s="98">
        <f>R20/R17</f>
        <v>0.265625</v>
      </c>
    </row>
    <row r="21" spans="2:23" x14ac:dyDescent="0.25">
      <c r="B21" s="94" t="s">
        <v>63</v>
      </c>
      <c r="C21" s="95">
        <v>24</v>
      </c>
      <c r="D21" s="95">
        <v>24</v>
      </c>
      <c r="E21" s="95">
        <v>12</v>
      </c>
      <c r="F21" s="95">
        <v>12</v>
      </c>
      <c r="G21" s="95">
        <v>18</v>
      </c>
      <c r="H21" s="95">
        <v>19</v>
      </c>
      <c r="I21" s="96">
        <f t="shared" si="4"/>
        <v>5.555555555555558E-2</v>
      </c>
      <c r="J21" s="96">
        <f t="shared" si="5"/>
        <v>-0.20833333333333337</v>
      </c>
      <c r="K21" s="95">
        <f t="shared" si="6"/>
        <v>1</v>
      </c>
      <c r="L21" s="95">
        <f t="shared" si="7"/>
        <v>-5</v>
      </c>
      <c r="M21" s="96">
        <f>H21/H17</f>
        <v>0.30645161290322581</v>
      </c>
      <c r="N21" s="95">
        <v>13</v>
      </c>
      <c r="O21" s="95">
        <v>15</v>
      </c>
      <c r="P21" s="95">
        <v>19</v>
      </c>
      <c r="Q21" s="95">
        <v>19</v>
      </c>
      <c r="R21" s="95">
        <v>19</v>
      </c>
      <c r="S21" s="96">
        <f t="shared" si="0"/>
        <v>0</v>
      </c>
      <c r="T21" s="96">
        <f t="shared" si="1"/>
        <v>0.46153846153846145</v>
      </c>
      <c r="U21" s="95">
        <f t="shared" si="2"/>
        <v>0</v>
      </c>
      <c r="V21" s="95">
        <f t="shared" si="3"/>
        <v>6</v>
      </c>
      <c r="W21" s="96">
        <f>R21/R17</f>
        <v>0.296875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8</v>
      </c>
      <c r="S22" s="100">
        <f t="shared" si="0"/>
        <v>0.14285714285714279</v>
      </c>
      <c r="T22" s="100">
        <f t="shared" si="1"/>
        <v>3</v>
      </c>
      <c r="U22" s="99">
        <f t="shared" si="2"/>
        <v>1</v>
      </c>
      <c r="V22" s="99">
        <f t="shared" si="3"/>
        <v>6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0.75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5</v>
      </c>
      <c r="S25" s="100">
        <f t="shared" si="0"/>
        <v>0.25</v>
      </c>
      <c r="T25" s="100">
        <f t="shared" si="1"/>
        <v>0.25</v>
      </c>
      <c r="U25" s="99">
        <f t="shared" si="2"/>
        <v>1</v>
      </c>
      <c r="V25" s="99">
        <f t="shared" si="3"/>
        <v>1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4</v>
      </c>
      <c r="S26" s="96">
        <f t="shared" si="0"/>
        <v>0.33333333333333326</v>
      </c>
      <c r="T26" s="96">
        <f t="shared" si="1"/>
        <v>0.33333333333333326</v>
      </c>
      <c r="U26" s="95">
        <f t="shared" si="2"/>
        <v>1</v>
      </c>
      <c r="V26" s="95">
        <f t="shared" si="3"/>
        <v>1</v>
      </c>
      <c r="W26" s="96">
        <f>R26/R25</f>
        <v>0.8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31</v>
      </c>
      <c r="O29" s="99">
        <v>51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1.064516129032258</v>
      </c>
      <c r="U29" s="99">
        <f t="shared" si="2"/>
        <v>2</v>
      </c>
      <c r="V29" s="99">
        <f t="shared" si="3"/>
        <v>33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18</v>
      </c>
      <c r="O30" s="95">
        <v>36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1.5</v>
      </c>
      <c r="U30" s="95">
        <f t="shared" si="2"/>
        <v>2</v>
      </c>
      <c r="V30" s="95">
        <f t="shared" si="3"/>
        <v>27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11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1.5454545454545454</v>
      </c>
      <c r="U31" s="52">
        <f t="shared" si="2"/>
        <v>2</v>
      </c>
      <c r="V31" s="52">
        <f t="shared" si="3"/>
        <v>17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7</v>
      </c>
      <c r="O32" s="52">
        <v>15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1.4285714285714284</v>
      </c>
      <c r="U32" s="52">
        <f t="shared" si="2"/>
        <v>0</v>
      </c>
      <c r="V32" s="52">
        <f t="shared" si="3"/>
        <v>10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13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0.46153846153846145</v>
      </c>
      <c r="U33" s="95">
        <f t="shared" si="2"/>
        <v>0</v>
      </c>
      <c r="V33" s="95">
        <f t="shared" si="3"/>
        <v>6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5</v>
      </c>
      <c r="R34" s="99">
        <v>6</v>
      </c>
      <c r="S34" s="100">
        <f t="shared" si="0"/>
        <v>0.19999999999999996</v>
      </c>
      <c r="T34" s="100">
        <f t="shared" si="1"/>
        <v>1</v>
      </c>
      <c r="U34" s="99">
        <f t="shared" si="2"/>
        <v>1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5</v>
      </c>
      <c r="R35" s="95">
        <v>6</v>
      </c>
      <c r="S35" s="96">
        <f t="shared" si="0"/>
        <v>0.19999999999999996</v>
      </c>
      <c r="T35" s="96">
        <f t="shared" si="1"/>
        <v>1</v>
      </c>
      <c r="U35" s="95">
        <f t="shared" si="2"/>
        <v>1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8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2</v>
      </c>
      <c r="U36" s="99">
        <f t="shared" si="2"/>
        <v>0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4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4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2</v>
      </c>
      <c r="U38" s="95">
        <f t="shared" si="2"/>
        <v>0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18</v>
      </c>
      <c r="Q39" s="99">
        <v>19</v>
      </c>
      <c r="R39" s="99">
        <v>19</v>
      </c>
      <c r="S39" s="100">
        <f t="shared" si="0"/>
        <v>0</v>
      </c>
      <c r="T39" s="100">
        <f t="shared" si="1"/>
        <v>0.89999999999999991</v>
      </c>
      <c r="U39" s="99">
        <f t="shared" si="2"/>
        <v>0</v>
      </c>
      <c r="V39" s="99">
        <f t="shared" si="3"/>
        <v>9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18</v>
      </c>
      <c r="Q40" s="95">
        <v>19</v>
      </c>
      <c r="R40" s="95">
        <v>19</v>
      </c>
      <c r="S40" s="96">
        <f t="shared" si="0"/>
        <v>0</v>
      </c>
      <c r="T40" s="96">
        <f t="shared" si="1"/>
        <v>0.89999999999999991</v>
      </c>
      <c r="U40" s="95">
        <f t="shared" si="2"/>
        <v>0</v>
      </c>
      <c r="V40" s="95">
        <f t="shared" si="3"/>
        <v>9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7</v>
      </c>
      <c r="S41" s="98">
        <f t="shared" si="0"/>
        <v>0</v>
      </c>
      <c r="T41" s="98">
        <f t="shared" si="1"/>
        <v>0.39999999999999991</v>
      </c>
      <c r="U41" s="52">
        <f t="shared" si="2"/>
        <v>0</v>
      </c>
      <c r="V41" s="52">
        <f t="shared" si="3"/>
        <v>2</v>
      </c>
      <c r="W41" s="98">
        <f>R41/R39</f>
        <v>0.36842105263157893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11</v>
      </c>
      <c r="Q42" s="52">
        <v>12</v>
      </c>
      <c r="R42" s="52">
        <v>12</v>
      </c>
      <c r="S42" s="98">
        <f t="shared" si="0"/>
        <v>0</v>
      </c>
      <c r="T42" s="98">
        <f t="shared" si="1"/>
        <v>1.4</v>
      </c>
      <c r="U42" s="52">
        <f t="shared" si="2"/>
        <v>0</v>
      </c>
      <c r="V42" s="52">
        <f t="shared" si="3"/>
        <v>7</v>
      </c>
      <c r="W42" s="98">
        <f>R42/R39</f>
        <v>0.63157894736842102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13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7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5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10</v>
      </c>
      <c r="O48" s="99">
        <v>13</v>
      </c>
      <c r="P48" s="99">
        <v>16</v>
      </c>
      <c r="Q48" s="99">
        <v>16</v>
      </c>
      <c r="R48" s="99">
        <v>19</v>
      </c>
      <c r="S48" s="100">
        <f t="shared" si="0"/>
        <v>0.1875</v>
      </c>
      <c r="T48" s="100">
        <f t="shared" si="1"/>
        <v>0.89999999999999991</v>
      </c>
      <c r="U48" s="99">
        <f t="shared" si="2"/>
        <v>3</v>
      </c>
      <c r="V48" s="99">
        <f t="shared" si="3"/>
        <v>9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9</v>
      </c>
      <c r="O49" s="95">
        <v>12</v>
      </c>
      <c r="P49" s="95">
        <v>14</v>
      </c>
      <c r="Q49" s="95">
        <v>13</v>
      </c>
      <c r="R49" s="95">
        <v>16</v>
      </c>
      <c r="S49" s="96">
        <f t="shared" si="0"/>
        <v>0.23076923076923084</v>
      </c>
      <c r="T49" s="96">
        <f t="shared" si="1"/>
        <v>0.77777777777777768</v>
      </c>
      <c r="U49" s="95">
        <f t="shared" si="2"/>
        <v>3</v>
      </c>
      <c r="V49" s="95">
        <f t="shared" si="3"/>
        <v>7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8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4</v>
      </c>
      <c r="O51" s="52">
        <v>4</v>
      </c>
      <c r="P51" s="52">
        <v>6</v>
      </c>
      <c r="Q51" s="52">
        <v>5</v>
      </c>
      <c r="R51" s="52">
        <v>8</v>
      </c>
      <c r="S51" s="98">
        <f t="shared" si="0"/>
        <v>0.60000000000000009</v>
      </c>
      <c r="T51" s="98">
        <f t="shared" si="1"/>
        <v>1</v>
      </c>
      <c r="U51" s="52">
        <f t="shared" si="2"/>
        <v>3</v>
      </c>
      <c r="V51" s="52">
        <f t="shared" si="3"/>
        <v>4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2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D1BE-3FEF-45CD-8E23-9A26398C652E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A2F7-6C3E-4FA0-9BCA-18DAD068E8F1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57351</v>
      </c>
      <c r="D9" s="116">
        <v>4.5893254392264105E-3</v>
      </c>
      <c r="E9" s="115">
        <v>61311</v>
      </c>
      <c r="F9" s="116">
        <f t="shared" ref="F9:N21" si="0">IFERROR(E9/C9-1,"-")</f>
        <v>6.9048490871998824E-2</v>
      </c>
      <c r="G9" s="115">
        <v>4603</v>
      </c>
      <c r="H9" s="116">
        <f>IFERROR(G9/E9-1,"-")</f>
        <v>-0.9249237494087521</v>
      </c>
      <c r="I9" s="115">
        <v>36105</v>
      </c>
      <c r="J9" s="116">
        <f t="shared" si="0"/>
        <v>6.8437975233543344</v>
      </c>
      <c r="K9" s="115">
        <v>60088</v>
      </c>
      <c r="L9" s="116">
        <f t="shared" si="0"/>
        <v>0.6642570281124498</v>
      </c>
      <c r="M9" s="115">
        <v>64481</v>
      </c>
      <c r="N9" s="116">
        <v>7.3109439488749928E-2</v>
      </c>
      <c r="O9" s="116">
        <v>0.12432215654478562</v>
      </c>
    </row>
    <row r="10" spans="1:16" x14ac:dyDescent="0.25">
      <c r="A10" s="1" t="s">
        <v>72</v>
      </c>
      <c r="B10" s="114" t="s">
        <v>73</v>
      </c>
      <c r="C10" s="115">
        <v>52983</v>
      </c>
      <c r="D10" s="116">
        <v>-3.5603123464205799E-2</v>
      </c>
      <c r="E10" s="115">
        <v>57643</v>
      </c>
      <c r="F10" s="116">
        <f t="shared" si="0"/>
        <v>8.7952739557971338E-2</v>
      </c>
      <c r="G10" s="115">
        <v>6183</v>
      </c>
      <c r="H10" s="116">
        <f t="shared" si="0"/>
        <v>-0.89273632531270053</v>
      </c>
      <c r="I10" s="115">
        <v>50459</v>
      </c>
      <c r="J10" s="116">
        <f t="shared" si="0"/>
        <v>7.1609251172569941</v>
      </c>
      <c r="K10" s="115">
        <v>57829</v>
      </c>
      <c r="L10" s="116">
        <f t="shared" si="0"/>
        <v>0.14605917675736735</v>
      </c>
      <c r="M10" s="115">
        <v>66869</v>
      </c>
      <c r="N10" s="116">
        <v>0.1563229521520344</v>
      </c>
      <c r="O10" s="116">
        <v>0.26208406469999801</v>
      </c>
    </row>
    <row r="11" spans="1:16" x14ac:dyDescent="0.25">
      <c r="A11" s="1" t="s">
        <v>74</v>
      </c>
      <c r="B11" s="114" t="s">
        <v>75</v>
      </c>
      <c r="C11" s="115">
        <v>68140</v>
      </c>
      <c r="D11" s="116">
        <v>-9.5158420311794556E-2</v>
      </c>
      <c r="E11" s="115">
        <v>23288</v>
      </c>
      <c r="F11" s="116">
        <f t="shared" si="0"/>
        <v>-0.65823304960375695</v>
      </c>
      <c r="G11" s="115">
        <v>8151</v>
      </c>
      <c r="H11" s="116">
        <f t="shared" si="0"/>
        <v>-0.64999141188594978</v>
      </c>
      <c r="I11" s="115">
        <v>57186</v>
      </c>
      <c r="J11" s="116">
        <f t="shared" si="0"/>
        <v>6.0158262789841741</v>
      </c>
      <c r="K11" s="115">
        <v>66430</v>
      </c>
      <c r="L11" s="116">
        <f t="shared" si="0"/>
        <v>0.1616479557933761</v>
      </c>
      <c r="M11" s="115">
        <v>76278</v>
      </c>
      <c r="N11" s="116">
        <v>0.14824627427367143</v>
      </c>
      <c r="O11" s="116">
        <v>0.11943058409157614</v>
      </c>
    </row>
    <row r="12" spans="1:16" x14ac:dyDescent="0.25">
      <c r="A12" s="1" t="s">
        <v>76</v>
      </c>
      <c r="B12" s="114" t="s">
        <v>77</v>
      </c>
      <c r="C12" s="115">
        <v>63613</v>
      </c>
      <c r="D12" s="116">
        <v>3.4862443210499361E-3</v>
      </c>
      <c r="E12" s="115">
        <v>0</v>
      </c>
      <c r="F12" s="116">
        <f t="shared" si="0"/>
        <v>-1</v>
      </c>
      <c r="G12" s="115">
        <v>8112</v>
      </c>
      <c r="H12" s="116" t="str">
        <f t="shared" si="0"/>
        <v>-</v>
      </c>
      <c r="I12" s="115">
        <v>60780</v>
      </c>
      <c r="J12" s="116">
        <f t="shared" si="0"/>
        <v>6.4926035502958577</v>
      </c>
      <c r="K12" s="115">
        <v>65148</v>
      </c>
      <c r="L12" s="116">
        <f t="shared" si="0"/>
        <v>7.1865745310957463E-2</v>
      </c>
      <c r="M12" s="115">
        <v>66545</v>
      </c>
      <c r="N12" s="116">
        <v>2.1443482532080838E-2</v>
      </c>
      <c r="O12" s="116">
        <v>4.6091207771996379E-2</v>
      </c>
    </row>
    <row r="13" spans="1:16" x14ac:dyDescent="0.25">
      <c r="A13" s="1" t="s">
        <v>78</v>
      </c>
      <c r="B13" s="114" t="s">
        <v>79</v>
      </c>
      <c r="C13" s="115">
        <v>65314</v>
      </c>
      <c r="D13" s="116">
        <v>-3.1265758951084188E-2</v>
      </c>
      <c r="E13" s="115">
        <v>0</v>
      </c>
      <c r="F13" s="116">
        <f t="shared" si="0"/>
        <v>-1</v>
      </c>
      <c r="G13" s="115">
        <v>18010</v>
      </c>
      <c r="H13" s="116" t="str">
        <f t="shared" si="0"/>
        <v>-</v>
      </c>
      <c r="I13" s="115">
        <v>53595</v>
      </c>
      <c r="J13" s="116">
        <f t="shared" si="0"/>
        <v>1.975846751804553</v>
      </c>
      <c r="K13" s="115">
        <v>58098</v>
      </c>
      <c r="L13" s="116">
        <f t="shared" si="0"/>
        <v>8.4019031626084484E-2</v>
      </c>
      <c r="M13" s="115">
        <v>77065</v>
      </c>
      <c r="N13" s="116">
        <v>0.32646562704396032</v>
      </c>
      <c r="O13" s="116">
        <v>0.17991548519459832</v>
      </c>
    </row>
    <row r="14" spans="1:16" x14ac:dyDescent="0.25">
      <c r="A14" s="1" t="s">
        <v>80</v>
      </c>
      <c r="B14" s="114" t="s">
        <v>81</v>
      </c>
      <c r="C14" s="115">
        <v>70924</v>
      </c>
      <c r="D14" s="116">
        <v>-6.2484302917344081E-2</v>
      </c>
      <c r="E14" s="115">
        <v>0</v>
      </c>
      <c r="F14" s="116">
        <f t="shared" si="0"/>
        <v>-1</v>
      </c>
      <c r="G14" s="115">
        <v>25023</v>
      </c>
      <c r="H14" s="116" t="str">
        <f t="shared" si="0"/>
        <v>-</v>
      </c>
      <c r="I14" s="115">
        <v>63207</v>
      </c>
      <c r="J14" s="116">
        <f t="shared" si="0"/>
        <v>1.5259561203692602</v>
      </c>
      <c r="K14" s="115">
        <v>71344</v>
      </c>
      <c r="L14" s="116">
        <f t="shared" si="0"/>
        <v>0.12873574129447696</v>
      </c>
      <c r="M14" s="115">
        <v>83393</v>
      </c>
      <c r="N14" s="116">
        <v>0.16888596097779773</v>
      </c>
      <c r="O14" s="116">
        <v>0.17580790705543969</v>
      </c>
    </row>
    <row r="15" spans="1:16" x14ac:dyDescent="0.25">
      <c r="A15" s="1" t="s">
        <v>82</v>
      </c>
      <c r="B15" s="114" t="s">
        <v>83</v>
      </c>
      <c r="C15" s="115">
        <v>72529</v>
      </c>
      <c r="D15" s="116">
        <v>-2.7761394101876724E-2</v>
      </c>
      <c r="E15" s="115">
        <v>0</v>
      </c>
      <c r="F15" s="116">
        <f t="shared" si="0"/>
        <v>-1</v>
      </c>
      <c r="G15" s="115">
        <v>41575</v>
      </c>
      <c r="H15" s="116" t="str">
        <f t="shared" si="0"/>
        <v>-</v>
      </c>
      <c r="I15" s="115">
        <v>73949</v>
      </c>
      <c r="J15" s="116">
        <f t="shared" si="0"/>
        <v>0.77868911605532176</v>
      </c>
      <c r="K15" s="115">
        <v>74357</v>
      </c>
      <c r="L15" s="116">
        <f t="shared" si="0"/>
        <v>5.5173159880457234E-3</v>
      </c>
      <c r="M15" s="115">
        <v>90048</v>
      </c>
      <c r="N15" s="116">
        <v>0.21102249956291952</v>
      </c>
      <c r="O15" s="116">
        <v>0.2415447614057824</v>
      </c>
    </row>
    <row r="16" spans="1:16" x14ac:dyDescent="0.25">
      <c r="A16" s="1" t="s">
        <v>84</v>
      </c>
      <c r="B16" s="114" t="s">
        <v>85</v>
      </c>
      <c r="C16" s="115">
        <v>76074</v>
      </c>
      <c r="D16" s="116">
        <v>-0.10513809815084929</v>
      </c>
      <c r="E16" s="115">
        <v>21705</v>
      </c>
      <c r="F16" s="116">
        <f t="shared" si="0"/>
        <v>-0.71468570076504456</v>
      </c>
      <c r="G16" s="115">
        <v>50036</v>
      </c>
      <c r="H16" s="116">
        <f t="shared" si="0"/>
        <v>1.3052752821930431</v>
      </c>
      <c r="I16" s="115">
        <v>65748</v>
      </c>
      <c r="J16" s="116">
        <f t="shared" si="0"/>
        <v>0.31401390998481093</v>
      </c>
      <c r="K16" s="115">
        <v>73184</v>
      </c>
      <c r="L16" s="116">
        <f t="shared" si="0"/>
        <v>0.11309849729269339</v>
      </c>
      <c r="M16" s="115">
        <v>89034</v>
      </c>
      <c r="N16" s="116">
        <v>0.21657739396589415</v>
      </c>
      <c r="O16" s="116">
        <v>0.17036043852038807</v>
      </c>
    </row>
    <row r="17" spans="1:16" x14ac:dyDescent="0.25">
      <c r="A17" s="1" t="s">
        <v>86</v>
      </c>
      <c r="B17" s="114" t="s">
        <v>87</v>
      </c>
      <c r="C17" s="115">
        <v>69073</v>
      </c>
      <c r="D17" s="116">
        <v>-3.9345219882617966E-2</v>
      </c>
      <c r="E17" s="115">
        <v>17561</v>
      </c>
      <c r="F17" s="116">
        <f t="shared" si="0"/>
        <v>-0.74576173034325999</v>
      </c>
      <c r="G17" s="115">
        <v>48518</v>
      </c>
      <c r="H17" s="116">
        <f t="shared" si="0"/>
        <v>1.7628267182962247</v>
      </c>
      <c r="I17" s="115">
        <v>62173</v>
      </c>
      <c r="J17" s="116">
        <f t="shared" si="0"/>
        <v>0.28144193907415804</v>
      </c>
      <c r="K17" s="115">
        <v>71851</v>
      </c>
      <c r="L17" s="116">
        <f t="shared" si="0"/>
        <v>0.15566242581184753</v>
      </c>
      <c r="M17" s="115">
        <v>77584</v>
      </c>
      <c r="N17" s="116">
        <v>7.9790121223086707E-2</v>
      </c>
      <c r="O17" s="116">
        <v>0.12321746557989366</v>
      </c>
    </row>
    <row r="18" spans="1:16" x14ac:dyDescent="0.25">
      <c r="A18" s="1" t="s">
        <v>88</v>
      </c>
      <c r="B18" s="114" t="s">
        <v>89</v>
      </c>
      <c r="C18" s="115">
        <v>66991</v>
      </c>
      <c r="D18" s="116">
        <v>-9.7705906698989375E-3</v>
      </c>
      <c r="E18" s="115">
        <v>14861</v>
      </c>
      <c r="F18" s="116">
        <f t="shared" si="0"/>
        <v>-0.77816423101610666</v>
      </c>
      <c r="G18" s="115">
        <v>52374</v>
      </c>
      <c r="H18" s="116">
        <f t="shared" si="0"/>
        <v>2.5242581252943945</v>
      </c>
      <c r="I18" s="115">
        <v>64171</v>
      </c>
      <c r="J18" s="116">
        <f t="shared" si="0"/>
        <v>0.22524535074655372</v>
      </c>
      <c r="K18" s="115">
        <v>70925</v>
      </c>
      <c r="L18" s="116">
        <f t="shared" si="0"/>
        <v>0.10525003506256714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66714</v>
      </c>
      <c r="D19" s="116">
        <v>5.5668080258244101E-2</v>
      </c>
      <c r="E19" s="115">
        <v>6170</v>
      </c>
      <c r="F19" s="116">
        <f t="shared" si="0"/>
        <v>-0.90751566387864613</v>
      </c>
      <c r="G19" s="115">
        <v>47468</v>
      </c>
      <c r="H19" s="116">
        <f t="shared" si="0"/>
        <v>6.6933549432739063</v>
      </c>
      <c r="I19" s="115">
        <v>61752</v>
      </c>
      <c r="J19" s="116">
        <f t="shared" si="0"/>
        <v>0.30091851352490107</v>
      </c>
      <c r="K19" s="115">
        <v>66055</v>
      </c>
      <c r="L19" s="116">
        <f t="shared" si="0"/>
        <v>6.9681953620935433E-2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62015</v>
      </c>
      <c r="D20" s="116">
        <v>2.2101723967432596E-2</v>
      </c>
      <c r="E20" s="115">
        <v>8912</v>
      </c>
      <c r="F20" s="116">
        <f t="shared" si="0"/>
        <v>-0.85629283237926312</v>
      </c>
      <c r="G20" s="115">
        <v>44151</v>
      </c>
      <c r="H20" s="116">
        <f t="shared" si="0"/>
        <v>3.9541068222621183</v>
      </c>
      <c r="I20" s="115">
        <v>61100</v>
      </c>
      <c r="J20" s="116">
        <f t="shared" si="0"/>
        <v>0.38388711467463921</v>
      </c>
      <c r="K20" s="115">
        <v>62539</v>
      </c>
      <c r="L20" s="116">
        <f t="shared" si="0"/>
        <v>2.3551554828150634E-2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791721</v>
      </c>
      <c r="D21" s="119">
        <v>-3.0745499397063059E-2</v>
      </c>
      <c r="E21" s="118">
        <v>225835</v>
      </c>
      <c r="F21" s="119">
        <f t="shared" si="0"/>
        <v>-0.71475431370394371</v>
      </c>
      <c r="G21" s="118">
        <v>354204</v>
      </c>
      <c r="H21" s="119">
        <f t="shared" si="0"/>
        <v>0.56841942125888378</v>
      </c>
      <c r="I21" s="118">
        <v>710225</v>
      </c>
      <c r="J21" s="119">
        <f t="shared" si="0"/>
        <v>1.0051298121986201</v>
      </c>
      <c r="K21" s="118">
        <v>797848</v>
      </c>
      <c r="L21" s="119">
        <f t="shared" si="0"/>
        <v>0.12337357879545219</v>
      </c>
      <c r="M21" s="118">
        <v>691297</v>
      </c>
      <c r="N21" s="119">
        <v>0.15537939829090686</v>
      </c>
      <c r="O21" s="119">
        <v>0.15989234917391082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15001</v>
      </c>
      <c r="D31" s="116">
        <v>-0.10809203876568163</v>
      </c>
      <c r="E31" s="115">
        <v>19992</v>
      </c>
      <c r="F31" s="116">
        <f t="shared" ref="F31:L43" si="1">IFERROR(E31/C31-1,"-")</f>
        <v>0.33271115258982742</v>
      </c>
      <c r="G31" s="115">
        <v>2136</v>
      </c>
      <c r="H31" s="116">
        <f t="shared" si="1"/>
        <v>-0.89315726290516206</v>
      </c>
      <c r="I31" s="115">
        <v>12392</v>
      </c>
      <c r="J31" s="116">
        <f t="shared" si="1"/>
        <v>4.8014981273408237</v>
      </c>
      <c r="K31" s="115">
        <v>18745</v>
      </c>
      <c r="L31" s="116">
        <f t="shared" si="1"/>
        <v>0.51266946417043258</v>
      </c>
      <c r="M31" s="115">
        <v>17189</v>
      </c>
      <c r="N31" s="116">
        <v>-8.3008802347292576E-2</v>
      </c>
      <c r="O31" s="116">
        <v>0.14585694287047524</v>
      </c>
    </row>
    <row r="32" spans="1:16" x14ac:dyDescent="0.25">
      <c r="B32" s="114" t="s">
        <v>73</v>
      </c>
      <c r="C32" s="115">
        <v>15850</v>
      </c>
      <c r="D32" s="116">
        <v>3.3852977627030212E-2</v>
      </c>
      <c r="E32" s="115">
        <v>19508</v>
      </c>
      <c r="F32" s="116">
        <f t="shared" si="1"/>
        <v>0.23078864353312301</v>
      </c>
      <c r="G32" s="115">
        <v>2964</v>
      </c>
      <c r="H32" s="116">
        <f t="shared" si="1"/>
        <v>-0.84806233340168136</v>
      </c>
      <c r="I32" s="115">
        <v>19887</v>
      </c>
      <c r="J32" s="116">
        <f t="shared" si="1"/>
        <v>5.7095141700404861</v>
      </c>
      <c r="K32" s="115">
        <v>18181</v>
      </c>
      <c r="L32" s="116">
        <f t="shared" si="1"/>
        <v>-8.5784683461557765E-2</v>
      </c>
      <c r="M32" s="115">
        <v>18681</v>
      </c>
      <c r="N32" s="116">
        <v>2.7501237555690006E-2</v>
      </c>
      <c r="O32" s="116">
        <v>0.17861198738170336</v>
      </c>
    </row>
    <row r="33" spans="2:16" x14ac:dyDescent="0.25">
      <c r="B33" s="114" t="s">
        <v>75</v>
      </c>
      <c r="C33" s="115">
        <v>23828</v>
      </c>
      <c r="D33" s="116">
        <v>-0.20620960756879203</v>
      </c>
      <c r="E33" s="115">
        <v>7560</v>
      </c>
      <c r="F33" s="116">
        <f t="shared" si="1"/>
        <v>-0.68272620446533483</v>
      </c>
      <c r="G33" s="115">
        <v>3489</v>
      </c>
      <c r="H33" s="116">
        <f t="shared" si="1"/>
        <v>-0.53849206349206347</v>
      </c>
      <c r="I33" s="115">
        <v>21912</v>
      </c>
      <c r="J33" s="116">
        <f t="shared" si="1"/>
        <v>5.2803095442820291</v>
      </c>
      <c r="K33" s="115">
        <v>25120</v>
      </c>
      <c r="L33" s="116">
        <f t="shared" si="1"/>
        <v>0.14640379700620665</v>
      </c>
      <c r="M33" s="115">
        <v>25095</v>
      </c>
      <c r="N33" s="116">
        <v>-9.9522292993625694E-4</v>
      </c>
      <c r="O33" s="116">
        <v>5.3172737955346605E-2</v>
      </c>
    </row>
    <row r="34" spans="2:16" x14ac:dyDescent="0.25">
      <c r="B34" s="114" t="s">
        <v>77</v>
      </c>
      <c r="C34" s="115">
        <v>32525</v>
      </c>
      <c r="D34" s="116">
        <v>7.9094920540128122E-2</v>
      </c>
      <c r="E34" s="115">
        <v>0</v>
      </c>
      <c r="F34" s="116">
        <f t="shared" si="1"/>
        <v>-1</v>
      </c>
      <c r="G34" s="115">
        <v>4130</v>
      </c>
      <c r="H34" s="116" t="str">
        <f t="shared" si="1"/>
        <v>-</v>
      </c>
      <c r="I34" s="115">
        <v>29771</v>
      </c>
      <c r="J34" s="116">
        <f t="shared" si="1"/>
        <v>6.2084745762711862</v>
      </c>
      <c r="K34" s="115">
        <v>30357</v>
      </c>
      <c r="L34" s="116">
        <f t="shared" si="1"/>
        <v>1.9683584696516654E-2</v>
      </c>
      <c r="M34" s="115">
        <v>29692</v>
      </c>
      <c r="N34" s="116">
        <v>-2.1905985439931497E-2</v>
      </c>
      <c r="O34" s="116">
        <v>-8.7102229054573432E-2</v>
      </c>
    </row>
    <row r="35" spans="2:16" x14ac:dyDescent="0.25">
      <c r="B35" s="114" t="s">
        <v>79</v>
      </c>
      <c r="C35" s="115">
        <v>38671</v>
      </c>
      <c r="D35" s="116">
        <v>4.7001489102477256E-2</v>
      </c>
      <c r="E35" s="115">
        <v>0</v>
      </c>
      <c r="F35" s="116">
        <f t="shared" si="1"/>
        <v>-1</v>
      </c>
      <c r="G35" s="115">
        <v>10368</v>
      </c>
      <c r="H35" s="116" t="str">
        <f t="shared" si="1"/>
        <v>-</v>
      </c>
      <c r="I35" s="115">
        <v>31151</v>
      </c>
      <c r="J35" s="116">
        <f t="shared" si="1"/>
        <v>2.0045331790123457</v>
      </c>
      <c r="K35" s="115">
        <v>31312</v>
      </c>
      <c r="L35" s="116">
        <f t="shared" si="1"/>
        <v>5.1683734069531972E-3</v>
      </c>
      <c r="M35" s="115">
        <v>41525</v>
      </c>
      <c r="N35" s="116">
        <v>0.32616888094021457</v>
      </c>
      <c r="O35" s="116">
        <v>7.3802073905510523E-2</v>
      </c>
    </row>
    <row r="36" spans="2:16" x14ac:dyDescent="0.25">
      <c r="B36" s="114" t="s">
        <v>81</v>
      </c>
      <c r="C36" s="115">
        <v>41845</v>
      </c>
      <c r="D36" s="116">
        <v>-4.1409838406435417E-3</v>
      </c>
      <c r="E36" s="115">
        <v>0</v>
      </c>
      <c r="F36" s="116">
        <f t="shared" si="1"/>
        <v>-1</v>
      </c>
      <c r="G36" s="115">
        <v>16084</v>
      </c>
      <c r="H36" s="116" t="str">
        <f t="shared" si="1"/>
        <v>-</v>
      </c>
      <c r="I36" s="115">
        <v>38004</v>
      </c>
      <c r="J36" s="116">
        <f t="shared" si="1"/>
        <v>1.3628450634170606</v>
      </c>
      <c r="K36" s="115">
        <v>41665</v>
      </c>
      <c r="L36" s="116">
        <f t="shared" si="1"/>
        <v>9.6331965056309921E-2</v>
      </c>
      <c r="M36" s="115">
        <v>44993</v>
      </c>
      <c r="N36" s="116">
        <v>7.987519500780027E-2</v>
      </c>
      <c r="O36" s="116">
        <v>7.5230015533516603E-2</v>
      </c>
    </row>
    <row r="37" spans="2:16" x14ac:dyDescent="0.25">
      <c r="B37" s="114" t="s">
        <v>83</v>
      </c>
      <c r="C37" s="115">
        <v>38654</v>
      </c>
      <c r="D37" s="116">
        <v>1.5580252752160906E-2</v>
      </c>
      <c r="E37" s="115">
        <v>0</v>
      </c>
      <c r="F37" s="116">
        <f t="shared" si="1"/>
        <v>-1</v>
      </c>
      <c r="G37" s="115">
        <v>27705</v>
      </c>
      <c r="H37" s="116" t="str">
        <f t="shared" si="1"/>
        <v>-</v>
      </c>
      <c r="I37" s="115">
        <v>43951</v>
      </c>
      <c r="J37" s="116">
        <f t="shared" si="1"/>
        <v>0.58639234795163331</v>
      </c>
      <c r="K37" s="115">
        <v>40381</v>
      </c>
      <c r="L37" s="116">
        <f t="shared" si="1"/>
        <v>-8.1226820777684283E-2</v>
      </c>
      <c r="M37" s="115">
        <v>46418</v>
      </c>
      <c r="N37" s="116">
        <v>0.14950100294693058</v>
      </c>
      <c r="O37" s="116">
        <v>0.20085890205412116</v>
      </c>
    </row>
    <row r="38" spans="2:16" x14ac:dyDescent="0.25">
      <c r="B38" s="114" t="s">
        <v>85</v>
      </c>
      <c r="C38" s="115">
        <v>41294</v>
      </c>
      <c r="D38" s="116">
        <v>-0.13500492259997066</v>
      </c>
      <c r="E38" s="115">
        <v>14514</v>
      </c>
      <c r="F38" s="116">
        <f t="shared" si="1"/>
        <v>-0.64852036615488928</v>
      </c>
      <c r="G38" s="115">
        <v>32855</v>
      </c>
      <c r="H38" s="116">
        <f t="shared" si="1"/>
        <v>1.2636764503238251</v>
      </c>
      <c r="I38" s="115">
        <v>37614</v>
      </c>
      <c r="J38" s="116">
        <f t="shared" si="1"/>
        <v>0.14484857708111409</v>
      </c>
      <c r="K38" s="115">
        <v>37101</v>
      </c>
      <c r="L38" s="116">
        <f t="shared" si="1"/>
        <v>-1.3638538841920567E-2</v>
      </c>
      <c r="M38" s="115">
        <v>47635</v>
      </c>
      <c r="N38" s="116">
        <v>0.28392765693647082</v>
      </c>
      <c r="O38" s="116">
        <v>0.15355741754250007</v>
      </c>
    </row>
    <row r="39" spans="2:16" x14ac:dyDescent="0.25">
      <c r="B39" s="114" t="s">
        <v>87</v>
      </c>
      <c r="C39" s="115">
        <v>32388</v>
      </c>
      <c r="D39" s="116">
        <v>6.057217407510862E-3</v>
      </c>
      <c r="E39" s="115">
        <v>13494</v>
      </c>
      <c r="F39" s="116">
        <f t="shared" si="1"/>
        <v>-0.58336420896628383</v>
      </c>
      <c r="G39" s="115">
        <v>27292</v>
      </c>
      <c r="H39" s="116">
        <f t="shared" si="1"/>
        <v>1.0225285311990513</v>
      </c>
      <c r="I39" s="115">
        <v>32660</v>
      </c>
      <c r="J39" s="116">
        <f t="shared" si="1"/>
        <v>0.19668767404367582</v>
      </c>
      <c r="K39" s="115">
        <v>34430</v>
      </c>
      <c r="L39" s="116">
        <f t="shared" si="1"/>
        <v>5.4194733619105984E-2</v>
      </c>
      <c r="M39" s="115">
        <v>34597</v>
      </c>
      <c r="N39" s="116">
        <v>4.8504211443507472E-3</v>
      </c>
      <c r="O39" s="116">
        <v>6.8204273187600251E-2</v>
      </c>
    </row>
    <row r="40" spans="2:16" x14ac:dyDescent="0.25">
      <c r="B40" s="114" t="s">
        <v>89</v>
      </c>
      <c r="C40" s="115">
        <v>28745</v>
      </c>
      <c r="D40" s="116">
        <v>6.4775910364145428E-3</v>
      </c>
      <c r="E40" s="115">
        <v>10718</v>
      </c>
      <c r="F40" s="116">
        <f t="shared" si="1"/>
        <v>-0.62713515393981556</v>
      </c>
      <c r="G40" s="115">
        <v>24336</v>
      </c>
      <c r="H40" s="116">
        <f t="shared" si="1"/>
        <v>1.2705728680724016</v>
      </c>
      <c r="I40" s="115">
        <v>30437</v>
      </c>
      <c r="J40" s="116">
        <f t="shared" si="1"/>
        <v>0.25069855358316895</v>
      </c>
      <c r="K40" s="115">
        <v>27145</v>
      </c>
      <c r="L40" s="116">
        <f t="shared" si="1"/>
        <v>-0.10815783421493574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24381</v>
      </c>
      <c r="D41" s="116">
        <v>0.25513513513513519</v>
      </c>
      <c r="E41" s="115">
        <v>3323</v>
      </c>
      <c r="F41" s="116">
        <f t="shared" si="1"/>
        <v>-0.86370534432549939</v>
      </c>
      <c r="G41" s="115">
        <v>14014</v>
      </c>
      <c r="H41" s="116">
        <f t="shared" si="1"/>
        <v>3.2172735479987962</v>
      </c>
      <c r="I41" s="115">
        <v>21959</v>
      </c>
      <c r="J41" s="116">
        <f t="shared" si="1"/>
        <v>0.566933066933067</v>
      </c>
      <c r="K41" s="115">
        <v>18241</v>
      </c>
      <c r="L41" s="116">
        <f t="shared" si="1"/>
        <v>-0.16931554260212212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23101</v>
      </c>
      <c r="D42" s="116">
        <v>0.21182395215863181</v>
      </c>
      <c r="E42" s="115">
        <v>4935</v>
      </c>
      <c r="F42" s="116">
        <f t="shared" si="1"/>
        <v>-0.78637288429072338</v>
      </c>
      <c r="G42" s="115">
        <v>16320</v>
      </c>
      <c r="H42" s="116">
        <f t="shared" si="1"/>
        <v>2.3069908814589666</v>
      </c>
      <c r="I42" s="115">
        <v>22605</v>
      </c>
      <c r="J42" s="116">
        <f t="shared" si="1"/>
        <v>0.38511029411764697</v>
      </c>
      <c r="K42" s="115">
        <v>19245</v>
      </c>
      <c r="L42" s="116">
        <f t="shared" si="1"/>
        <v>-0.14863968148639684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356283</v>
      </c>
      <c r="D43" s="119">
        <v>-5.8938434595146028E-5</v>
      </c>
      <c r="E43" s="118">
        <v>103133</v>
      </c>
      <c r="F43" s="119">
        <f t="shared" si="1"/>
        <v>-0.71053067364987943</v>
      </c>
      <c r="G43" s="118">
        <v>181693</v>
      </c>
      <c r="H43" s="119">
        <f t="shared" si="1"/>
        <v>0.76173484723609319</v>
      </c>
      <c r="I43" s="118">
        <v>342343</v>
      </c>
      <c r="J43" s="119">
        <f t="shared" si="1"/>
        <v>0.8841837605191174</v>
      </c>
      <c r="K43" s="118">
        <v>341923</v>
      </c>
      <c r="L43" s="119">
        <f t="shared" si="1"/>
        <v>-1.2268397484394011E-3</v>
      </c>
      <c r="M43" s="118">
        <v>305825</v>
      </c>
      <c r="N43" s="119">
        <v>0.10289874933283327</v>
      </c>
      <c r="O43" s="119">
        <v>9.2013740109121001E-2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238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12483</v>
      </c>
      <c r="D53" s="116">
        <v>-2.1248235847577179E-2</v>
      </c>
      <c r="E53" s="115">
        <v>16449</v>
      </c>
      <c r="F53" s="116">
        <f>IFERROR(E53/C53-1,"-")</f>
        <v>0.31771208844027887</v>
      </c>
      <c r="G53" s="115">
        <v>1035</v>
      </c>
      <c r="H53" s="116">
        <f>IFERROR(G53/E53-1,"-")</f>
        <v>-0.9370782418384096</v>
      </c>
      <c r="I53" s="115">
        <v>9244</v>
      </c>
      <c r="J53" s="116">
        <f>IFERROR(I53/G53-1,"-")</f>
        <v>7.931400966183574</v>
      </c>
      <c r="K53" s="115">
        <v>15131</v>
      </c>
      <c r="L53" s="116">
        <f>IFERROR(K53/I53-1,"-")</f>
        <v>0.63684552141929895</v>
      </c>
      <c r="M53" s="115">
        <v>13891</v>
      </c>
      <c r="N53" s="116">
        <v>-8.1950961602009098E-2</v>
      </c>
      <c r="O53" s="116">
        <v>0.11279339902267083</v>
      </c>
    </row>
    <row r="54" spans="1:16" x14ac:dyDescent="0.25">
      <c r="A54" s="1">
        <v>2</v>
      </c>
      <c r="B54" s="114" t="s">
        <v>73</v>
      </c>
      <c r="C54" s="115">
        <v>13158</v>
      </c>
      <c r="D54" s="116">
        <v>0.17629179331306988</v>
      </c>
      <c r="E54" s="115">
        <v>15519</v>
      </c>
      <c r="F54" s="116">
        <f t="shared" ref="F54:L65" si="2">IFERROR(E54/C54-1,"-")</f>
        <v>0.17943456452348383</v>
      </c>
      <c r="G54" s="115">
        <v>1123</v>
      </c>
      <c r="H54" s="116">
        <f t="shared" si="2"/>
        <v>-0.92763709001868677</v>
      </c>
      <c r="I54" s="115">
        <v>13995</v>
      </c>
      <c r="J54" s="116">
        <f t="shared" si="2"/>
        <v>11.462154942119323</v>
      </c>
      <c r="K54" s="115">
        <v>15141</v>
      </c>
      <c r="L54" s="116">
        <f t="shared" si="2"/>
        <v>8.1886387995712795E-2</v>
      </c>
      <c r="M54" s="115">
        <v>15143</v>
      </c>
      <c r="N54" s="116">
        <v>1.3209167162009372E-4</v>
      </c>
      <c r="O54" s="116">
        <v>0.150858793129655</v>
      </c>
    </row>
    <row r="55" spans="1:16" x14ac:dyDescent="0.25">
      <c r="A55" s="1">
        <v>3</v>
      </c>
      <c r="B55" s="114" t="s">
        <v>75</v>
      </c>
      <c r="C55" s="115">
        <v>19921</v>
      </c>
      <c r="D55" s="116">
        <v>-9.0282217554114585E-2</v>
      </c>
      <c r="E55" s="115">
        <v>6340</v>
      </c>
      <c r="F55" s="116">
        <f t="shared" si="2"/>
        <v>-0.68174288439335373</v>
      </c>
      <c r="G55" s="115">
        <v>1764</v>
      </c>
      <c r="H55" s="116">
        <f t="shared" si="2"/>
        <v>-0.7217665615141956</v>
      </c>
      <c r="I55" s="115">
        <v>16558</v>
      </c>
      <c r="J55" s="116">
        <f t="shared" si="2"/>
        <v>8.3866213151927429</v>
      </c>
      <c r="K55" s="115">
        <v>19982</v>
      </c>
      <c r="L55" s="116">
        <f t="shared" si="2"/>
        <v>0.2067882594516246</v>
      </c>
      <c r="M55" s="115">
        <v>19127</v>
      </c>
      <c r="N55" s="116">
        <v>-4.2788509658692853E-2</v>
      </c>
      <c r="O55" s="116">
        <v>-3.9857436875658903E-2</v>
      </c>
    </row>
    <row r="56" spans="1:16" x14ac:dyDescent="0.25">
      <c r="A56" s="1">
        <v>4</v>
      </c>
      <c r="B56" s="114" t="s">
        <v>77</v>
      </c>
      <c r="C56" s="115">
        <v>26666</v>
      </c>
      <c r="D56" s="116">
        <v>0.1367550515815501</v>
      </c>
      <c r="E56" s="115">
        <v>0</v>
      </c>
      <c r="F56" s="116">
        <f t="shared" si="2"/>
        <v>-1</v>
      </c>
      <c r="G56" s="115">
        <v>2509</v>
      </c>
      <c r="H56" s="116" t="str">
        <f t="shared" si="2"/>
        <v>-</v>
      </c>
      <c r="I56" s="115">
        <v>19780</v>
      </c>
      <c r="J56" s="116">
        <f t="shared" si="2"/>
        <v>6.883618971701873</v>
      </c>
      <c r="K56" s="115">
        <v>21271</v>
      </c>
      <c r="L56" s="116">
        <f t="shared" si="2"/>
        <v>7.5379170879676494E-2</v>
      </c>
      <c r="M56" s="115">
        <v>21707</v>
      </c>
      <c r="N56" s="116">
        <v>2.0497390813783989E-2</v>
      </c>
      <c r="O56" s="116">
        <v>-0.18596714917872947</v>
      </c>
    </row>
    <row r="57" spans="1:16" x14ac:dyDescent="0.25">
      <c r="A57" s="1">
        <v>5</v>
      </c>
      <c r="B57" s="114" t="s">
        <v>79</v>
      </c>
      <c r="C57" s="115">
        <v>30645</v>
      </c>
      <c r="D57" s="116">
        <v>3.1609775802868167E-2</v>
      </c>
      <c r="E57" s="115">
        <v>0</v>
      </c>
      <c r="F57" s="116">
        <f t="shared" si="2"/>
        <v>-1</v>
      </c>
      <c r="G57" s="115">
        <v>5166</v>
      </c>
      <c r="H57" s="116" t="str">
        <f t="shared" si="2"/>
        <v>-</v>
      </c>
      <c r="I57" s="115">
        <v>22561</v>
      </c>
      <c r="J57" s="116">
        <f t="shared" si="2"/>
        <v>3.3672086720867211</v>
      </c>
      <c r="K57" s="115">
        <v>22383</v>
      </c>
      <c r="L57" s="116">
        <f t="shared" si="2"/>
        <v>-7.8897212003014028E-3</v>
      </c>
      <c r="M57" s="115">
        <v>27547</v>
      </c>
      <c r="N57" s="116">
        <v>0.23071080730911864</v>
      </c>
      <c r="O57" s="116">
        <v>-0.10109316364822973</v>
      </c>
    </row>
    <row r="58" spans="1:16" x14ac:dyDescent="0.25">
      <c r="A58" s="1">
        <v>6</v>
      </c>
      <c r="B58" s="114" t="s">
        <v>81</v>
      </c>
      <c r="C58" s="115">
        <v>33765</v>
      </c>
      <c r="D58" s="116">
        <v>3.8891111042737236E-2</v>
      </c>
      <c r="E58" s="115">
        <v>0</v>
      </c>
      <c r="F58" s="116">
        <f t="shared" si="2"/>
        <v>-1</v>
      </c>
      <c r="G58" s="115">
        <v>9694</v>
      </c>
      <c r="H58" s="116" t="str">
        <f t="shared" si="2"/>
        <v>-</v>
      </c>
      <c r="I58" s="115">
        <v>29162</v>
      </c>
      <c r="J58" s="116">
        <f t="shared" si="2"/>
        <v>2.0082525273364968</v>
      </c>
      <c r="K58" s="115">
        <v>28739</v>
      </c>
      <c r="L58" s="116">
        <f t="shared" si="2"/>
        <v>-1.450517797133255E-2</v>
      </c>
      <c r="M58" s="115">
        <v>29587</v>
      </c>
      <c r="N58" s="116">
        <v>2.9506941786422658E-2</v>
      </c>
      <c r="O58" s="116">
        <v>-0.1237375981045461</v>
      </c>
    </row>
    <row r="59" spans="1:16" x14ac:dyDescent="0.25">
      <c r="A59" s="1">
        <v>7</v>
      </c>
      <c r="B59" s="114" t="s">
        <v>83</v>
      </c>
      <c r="C59" s="115">
        <v>29343</v>
      </c>
      <c r="D59" s="116">
        <v>8.4007536296132113E-2</v>
      </c>
      <c r="E59" s="115">
        <v>0</v>
      </c>
      <c r="F59" s="116">
        <f t="shared" si="2"/>
        <v>-1</v>
      </c>
      <c r="G59" s="115">
        <v>17914</v>
      </c>
      <c r="H59" s="116" t="str">
        <f t="shared" si="2"/>
        <v>-</v>
      </c>
      <c r="I59" s="115">
        <v>27917</v>
      </c>
      <c r="J59" s="116">
        <f t="shared" si="2"/>
        <v>0.55839008596628337</v>
      </c>
      <c r="K59" s="115">
        <v>27261</v>
      </c>
      <c r="L59" s="116">
        <f t="shared" si="2"/>
        <v>-2.349822688684311E-2</v>
      </c>
      <c r="M59" s="115">
        <v>31281</v>
      </c>
      <c r="N59" s="116">
        <v>0.14746340926598434</v>
      </c>
      <c r="O59" s="116">
        <v>6.6046416521827966E-2</v>
      </c>
    </row>
    <row r="60" spans="1:16" x14ac:dyDescent="0.25">
      <c r="A60" s="1">
        <v>8</v>
      </c>
      <c r="B60" s="114" t="s">
        <v>85</v>
      </c>
      <c r="C60" s="115">
        <v>32585</v>
      </c>
      <c r="D60" s="116">
        <v>-4.6887796887796873E-2</v>
      </c>
      <c r="E60" s="115">
        <v>10383</v>
      </c>
      <c r="F60" s="116">
        <f t="shared" si="2"/>
        <v>-0.68135645235537823</v>
      </c>
      <c r="G60" s="115">
        <v>23069</v>
      </c>
      <c r="H60" s="116">
        <f t="shared" si="2"/>
        <v>1.2218048733506692</v>
      </c>
      <c r="I60" s="115">
        <v>27261</v>
      </c>
      <c r="J60" s="116">
        <f t="shared" si="2"/>
        <v>0.18171572239802325</v>
      </c>
      <c r="K60" s="115">
        <v>28059</v>
      </c>
      <c r="L60" s="116">
        <f t="shared" si="2"/>
        <v>2.9272587212501477E-2</v>
      </c>
      <c r="M60" s="115">
        <v>34534</v>
      </c>
      <c r="N60" s="116">
        <v>0.23076374781709963</v>
      </c>
      <c r="O60" s="116">
        <v>5.9812797299370946E-2</v>
      </c>
    </row>
    <row r="61" spans="1:16" x14ac:dyDescent="0.25">
      <c r="A61" s="1">
        <v>9</v>
      </c>
      <c r="B61" s="114" t="s">
        <v>87</v>
      </c>
      <c r="C61" s="115">
        <v>25304</v>
      </c>
      <c r="D61" s="116">
        <v>7.3340402969247043E-2</v>
      </c>
      <c r="E61" s="115">
        <v>10136</v>
      </c>
      <c r="F61" s="116">
        <f t="shared" si="2"/>
        <v>-0.5994309200126462</v>
      </c>
      <c r="G61" s="115">
        <v>18763</v>
      </c>
      <c r="H61" s="116">
        <f t="shared" si="2"/>
        <v>0.85112470402525653</v>
      </c>
      <c r="I61" s="115">
        <v>24649</v>
      </c>
      <c r="J61" s="116">
        <f t="shared" si="2"/>
        <v>0.31370249960027707</v>
      </c>
      <c r="K61" s="115">
        <v>23246</v>
      </c>
      <c r="L61" s="116">
        <f t="shared" si="2"/>
        <v>-5.6919144792892173E-2</v>
      </c>
      <c r="M61" s="115">
        <v>26626</v>
      </c>
      <c r="N61" s="116">
        <v>0.14540135937365561</v>
      </c>
      <c r="O61" s="116">
        <v>5.2244704394562191E-2</v>
      </c>
    </row>
    <row r="62" spans="1:16" x14ac:dyDescent="0.25">
      <c r="A62" s="1">
        <v>10</v>
      </c>
      <c r="B62" s="114" t="s">
        <v>89</v>
      </c>
      <c r="C62" s="115">
        <v>22270</v>
      </c>
      <c r="D62" s="116">
        <v>0.11122199491043361</v>
      </c>
      <c r="E62" s="115">
        <v>6283</v>
      </c>
      <c r="F62" s="116">
        <f t="shared" si="2"/>
        <v>-0.71787157611136054</v>
      </c>
      <c r="G62" s="115">
        <v>14277</v>
      </c>
      <c r="H62" s="116">
        <f t="shared" si="2"/>
        <v>1.2723221391055231</v>
      </c>
      <c r="I62" s="115">
        <v>19972</v>
      </c>
      <c r="J62" s="116">
        <f t="shared" si="2"/>
        <v>0.39889332492820628</v>
      </c>
      <c r="K62" s="115">
        <v>20489</v>
      </c>
      <c r="L62" s="116">
        <f t="shared" si="2"/>
        <v>2.588624073703194E-2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19221</v>
      </c>
      <c r="D63" s="116">
        <v>0.23599768503633212</v>
      </c>
      <c r="E63" s="115">
        <v>1583</v>
      </c>
      <c r="F63" s="116">
        <f t="shared" si="2"/>
        <v>-0.917642162218407</v>
      </c>
      <c r="G63" s="115">
        <v>9457</v>
      </c>
      <c r="H63" s="116">
        <f t="shared" si="2"/>
        <v>4.9740998104864182</v>
      </c>
      <c r="I63" s="115">
        <v>16997</v>
      </c>
      <c r="J63" s="116">
        <f t="shared" si="2"/>
        <v>0.79729301046843615</v>
      </c>
      <c r="K63" s="115">
        <v>13792</v>
      </c>
      <c r="L63" s="116">
        <f t="shared" si="2"/>
        <v>-0.18856268753309402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18858</v>
      </c>
      <c r="D64" s="116">
        <v>0.28033131916627063</v>
      </c>
      <c r="E64" s="115">
        <v>1958</v>
      </c>
      <c r="F64" s="116">
        <f t="shared" si="2"/>
        <v>-0.8961713861491144</v>
      </c>
      <c r="G64" s="115">
        <v>9933</v>
      </c>
      <c r="H64" s="116">
        <f t="shared" si="2"/>
        <v>4.0730337078651688</v>
      </c>
      <c r="I64" s="115">
        <v>16856</v>
      </c>
      <c r="J64" s="116">
        <f t="shared" si="2"/>
        <v>0.69696969696969702</v>
      </c>
      <c r="K64" s="115">
        <v>14326</v>
      </c>
      <c r="L64" s="116">
        <f t="shared" si="2"/>
        <v>-0.15009492168960603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284219</v>
      </c>
      <c r="D65" s="119">
        <v>6.5863884555382279E-2</v>
      </c>
      <c r="E65" s="118">
        <v>74813</v>
      </c>
      <c r="F65" s="119">
        <f t="shared" si="2"/>
        <v>-0.73677692202139899</v>
      </c>
      <c r="G65" s="118">
        <v>114704</v>
      </c>
      <c r="H65" s="119">
        <f t="shared" si="2"/>
        <v>0.53320946894256349</v>
      </c>
      <c r="I65" s="118">
        <v>244952</v>
      </c>
      <c r="J65" s="119">
        <f t="shared" si="2"/>
        <v>1.1355140186915889</v>
      </c>
      <c r="K65" s="118">
        <v>249820</v>
      </c>
      <c r="L65" s="119">
        <f t="shared" si="2"/>
        <v>1.987328129592747E-2</v>
      </c>
      <c r="M65" s="118">
        <v>219443</v>
      </c>
      <c r="N65" s="119">
        <v>9.0600507919468498E-2</v>
      </c>
      <c r="O65" s="119">
        <v>-1.977486934381556E-2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239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2518</v>
      </c>
      <c r="D75" s="116">
        <v>-0.38056580565805653</v>
      </c>
      <c r="E75" s="115">
        <v>3543</v>
      </c>
      <c r="F75" s="116">
        <f>IFERROR(E75/C75-1,"-")</f>
        <v>0.40706910246227168</v>
      </c>
      <c r="G75" s="115">
        <v>1101</v>
      </c>
      <c r="H75" s="116">
        <f>IFERROR(G75/E75-1,"-")</f>
        <v>-0.6892464013547841</v>
      </c>
      <c r="I75" s="115">
        <v>3148</v>
      </c>
      <c r="J75" s="116">
        <f>IFERROR(I75/G75-1,"-")</f>
        <v>1.8592188919164396</v>
      </c>
      <c r="K75" s="115">
        <v>3614</v>
      </c>
      <c r="L75" s="116">
        <f>IFERROR(K75/I75-1,"-")</f>
        <v>0.14803049555273184</v>
      </c>
      <c r="M75" s="115">
        <v>3298</v>
      </c>
      <c r="N75" s="116">
        <v>-8.7437742114001127E-2</v>
      </c>
      <c r="O75" s="116">
        <v>0.30976965845909454</v>
      </c>
    </row>
    <row r="76" spans="1:16" x14ac:dyDescent="0.25">
      <c r="A76" s="1">
        <v>2</v>
      </c>
      <c r="B76" s="114" t="s">
        <v>73</v>
      </c>
      <c r="C76" s="115">
        <v>2692</v>
      </c>
      <c r="D76" s="116">
        <v>-0.35054282267792525</v>
      </c>
      <c r="E76" s="115">
        <v>3989</v>
      </c>
      <c r="F76" s="116">
        <f t="shared" ref="F76:L87" si="3">IFERROR(E76/C76-1,"-")</f>
        <v>0.48179791976225861</v>
      </c>
      <c r="G76" s="115">
        <v>1841</v>
      </c>
      <c r="H76" s="116">
        <f t="shared" si="3"/>
        <v>-0.53848082226121829</v>
      </c>
      <c r="I76" s="115">
        <v>5892</v>
      </c>
      <c r="J76" s="116">
        <f t="shared" si="3"/>
        <v>2.2004345464421511</v>
      </c>
      <c r="K76" s="115">
        <v>3040</v>
      </c>
      <c r="L76" s="116">
        <f t="shared" si="3"/>
        <v>-0.48404616429056346</v>
      </c>
      <c r="M76" s="115">
        <v>3538</v>
      </c>
      <c r="N76" s="116">
        <v>0.16381578947368425</v>
      </c>
      <c r="O76" s="116">
        <v>0.31426448736998513</v>
      </c>
    </row>
    <row r="77" spans="1:16" x14ac:dyDescent="0.25">
      <c r="A77" s="1">
        <v>3</v>
      </c>
      <c r="B77" s="114" t="s">
        <v>75</v>
      </c>
      <c r="C77" s="115">
        <v>3907</v>
      </c>
      <c r="D77" s="116">
        <v>-0.51884236453201971</v>
      </c>
      <c r="E77" s="115">
        <v>1220</v>
      </c>
      <c r="F77" s="116">
        <f t="shared" si="3"/>
        <v>-0.68773995392884568</v>
      </c>
      <c r="G77" s="115">
        <v>1725</v>
      </c>
      <c r="H77" s="116">
        <f t="shared" si="3"/>
        <v>0.41393442622950816</v>
      </c>
      <c r="I77" s="115">
        <v>5354</v>
      </c>
      <c r="J77" s="116">
        <f t="shared" si="3"/>
        <v>2.1037681159420289</v>
      </c>
      <c r="K77" s="115">
        <v>5138</v>
      </c>
      <c r="L77" s="116">
        <f t="shared" si="3"/>
        <v>-4.0343668285394152E-2</v>
      </c>
      <c r="M77" s="115">
        <v>5968</v>
      </c>
      <c r="N77" s="116">
        <v>0.16154145581938506</v>
      </c>
      <c r="O77" s="116">
        <v>0.52751471717430243</v>
      </c>
    </row>
    <row r="78" spans="1:16" x14ac:dyDescent="0.25">
      <c r="A78" s="1">
        <v>4</v>
      </c>
      <c r="B78" s="114" t="s">
        <v>77</v>
      </c>
      <c r="C78" s="115">
        <v>5859</v>
      </c>
      <c r="D78" s="116">
        <v>-0.12329792009576535</v>
      </c>
      <c r="E78" s="115">
        <v>0</v>
      </c>
      <c r="F78" s="116">
        <f t="shared" si="3"/>
        <v>-1</v>
      </c>
      <c r="G78" s="115">
        <v>1621</v>
      </c>
      <c r="H78" s="116" t="str">
        <f t="shared" si="3"/>
        <v>-</v>
      </c>
      <c r="I78" s="115">
        <v>9991</v>
      </c>
      <c r="J78" s="116">
        <f t="shared" si="3"/>
        <v>5.1634793337446023</v>
      </c>
      <c r="K78" s="115">
        <v>9086</v>
      </c>
      <c r="L78" s="116">
        <f t="shared" si="3"/>
        <v>-9.0581523371033978E-2</v>
      </c>
      <c r="M78" s="115">
        <v>7985</v>
      </c>
      <c r="N78" s="116">
        <v>-0.12117543473475678</v>
      </c>
      <c r="O78" s="116">
        <v>0.36286055640894355</v>
      </c>
    </row>
    <row r="79" spans="1:16" x14ac:dyDescent="0.25">
      <c r="A79" s="1">
        <v>5</v>
      </c>
      <c r="B79" s="114" t="s">
        <v>79</v>
      </c>
      <c r="C79" s="115">
        <v>8026</v>
      </c>
      <c r="D79" s="116">
        <v>0.11025038041222857</v>
      </c>
      <c r="E79" s="115">
        <v>0</v>
      </c>
      <c r="F79" s="116">
        <f t="shared" si="3"/>
        <v>-1</v>
      </c>
      <c r="G79" s="115">
        <v>5202</v>
      </c>
      <c r="H79" s="116" t="str">
        <f t="shared" si="3"/>
        <v>-</v>
      </c>
      <c r="I79" s="115">
        <v>8590</v>
      </c>
      <c r="J79" s="116">
        <f t="shared" si="3"/>
        <v>0.65128796616685891</v>
      </c>
      <c r="K79" s="115">
        <v>8929</v>
      </c>
      <c r="L79" s="116">
        <f t="shared" si="3"/>
        <v>3.9464493597206163E-2</v>
      </c>
      <c r="M79" s="115">
        <v>13978</v>
      </c>
      <c r="N79" s="116">
        <v>0.56546085787882183</v>
      </c>
      <c r="O79" s="116">
        <v>0.74158983304261161</v>
      </c>
    </row>
    <row r="80" spans="1:16" x14ac:dyDescent="0.25">
      <c r="A80" s="1">
        <v>6</v>
      </c>
      <c r="B80" s="114" t="s">
        <v>81</v>
      </c>
      <c r="C80" s="115">
        <v>8080</v>
      </c>
      <c r="D80" s="116">
        <v>-0.15108216011767173</v>
      </c>
      <c r="E80" s="115">
        <v>0</v>
      </c>
      <c r="F80" s="116">
        <f t="shared" si="3"/>
        <v>-1</v>
      </c>
      <c r="G80" s="115">
        <v>6390</v>
      </c>
      <c r="H80" s="116" t="str">
        <f t="shared" si="3"/>
        <v>-</v>
      </c>
      <c r="I80" s="115">
        <v>8842</v>
      </c>
      <c r="J80" s="116">
        <f t="shared" si="3"/>
        <v>0.38372456964006263</v>
      </c>
      <c r="K80" s="115">
        <v>12926</v>
      </c>
      <c r="L80" s="116">
        <f t="shared" si="3"/>
        <v>0.46188645102917891</v>
      </c>
      <c r="M80" s="115">
        <v>15406</v>
      </c>
      <c r="N80" s="116">
        <v>0.19186136469131987</v>
      </c>
      <c r="O80" s="116">
        <v>0.90668316831683171</v>
      </c>
    </row>
    <row r="81" spans="1:16" x14ac:dyDescent="0.25">
      <c r="A81" s="1">
        <v>7</v>
      </c>
      <c r="B81" s="114" t="s">
        <v>83</v>
      </c>
      <c r="C81" s="115">
        <v>9311</v>
      </c>
      <c r="D81" s="116">
        <v>-0.15292940320232895</v>
      </c>
      <c r="E81" s="115">
        <v>0</v>
      </c>
      <c r="F81" s="116">
        <f t="shared" si="3"/>
        <v>-1</v>
      </c>
      <c r="G81" s="115">
        <v>9791</v>
      </c>
      <c r="H81" s="116" t="str">
        <f t="shared" si="3"/>
        <v>-</v>
      </c>
      <c r="I81" s="115">
        <v>16034</v>
      </c>
      <c r="J81" s="116">
        <f t="shared" si="3"/>
        <v>0.63762639158410783</v>
      </c>
      <c r="K81" s="115">
        <v>13120</v>
      </c>
      <c r="L81" s="116">
        <f t="shared" si="3"/>
        <v>-0.18173880503929152</v>
      </c>
      <c r="M81" s="115">
        <v>15137</v>
      </c>
      <c r="N81" s="116">
        <v>0.15373475609756104</v>
      </c>
      <c r="O81" s="116">
        <v>0.62571152400386643</v>
      </c>
    </row>
    <row r="82" spans="1:16" x14ac:dyDescent="0.25">
      <c r="A82" s="1">
        <v>8</v>
      </c>
      <c r="B82" s="114" t="s">
        <v>85</v>
      </c>
      <c r="C82" s="115">
        <v>8709</v>
      </c>
      <c r="D82" s="116">
        <v>-0.35731680318795656</v>
      </c>
      <c r="E82" s="115">
        <v>4131</v>
      </c>
      <c r="F82" s="116">
        <f t="shared" si="3"/>
        <v>-0.52566310713055464</v>
      </c>
      <c r="G82" s="115">
        <v>9786</v>
      </c>
      <c r="H82" s="116">
        <f t="shared" si="3"/>
        <v>1.3689179375453886</v>
      </c>
      <c r="I82" s="115">
        <v>10353</v>
      </c>
      <c r="J82" s="116">
        <f t="shared" si="3"/>
        <v>5.7939914163090078E-2</v>
      </c>
      <c r="K82" s="115">
        <v>9042</v>
      </c>
      <c r="L82" s="116">
        <f t="shared" si="3"/>
        <v>-0.12662996232975954</v>
      </c>
      <c r="M82" s="115">
        <v>13101</v>
      </c>
      <c r="N82" s="116">
        <v>0.44890510948905105</v>
      </c>
      <c r="O82" s="116">
        <v>0.50430589045814678</v>
      </c>
    </row>
    <row r="83" spans="1:16" x14ac:dyDescent="0.25">
      <c r="A83" s="1">
        <v>9</v>
      </c>
      <c r="B83" s="114" t="s">
        <v>87</v>
      </c>
      <c r="C83" s="115">
        <v>7084</v>
      </c>
      <c r="D83" s="116">
        <v>-0.1779995358551868</v>
      </c>
      <c r="E83" s="115">
        <v>3358</v>
      </c>
      <c r="F83" s="116">
        <f t="shared" si="3"/>
        <v>-0.52597402597402598</v>
      </c>
      <c r="G83" s="115">
        <v>8529</v>
      </c>
      <c r="H83" s="116">
        <f t="shared" si="3"/>
        <v>1.5399047051816557</v>
      </c>
      <c r="I83" s="115">
        <v>8011</v>
      </c>
      <c r="J83" s="116">
        <f t="shared" si="3"/>
        <v>-6.0733966467346745E-2</v>
      </c>
      <c r="K83" s="115">
        <v>11184</v>
      </c>
      <c r="L83" s="116">
        <f t="shared" si="3"/>
        <v>0.39608038946448643</v>
      </c>
      <c r="M83" s="115">
        <v>7971</v>
      </c>
      <c r="N83" s="116">
        <v>-0.28728540772532185</v>
      </c>
      <c r="O83" s="116">
        <v>0.12521174477696206</v>
      </c>
    </row>
    <row r="84" spans="1:16" x14ac:dyDescent="0.25">
      <c r="A84" s="1">
        <v>10</v>
      </c>
      <c r="B84" s="114" t="s">
        <v>89</v>
      </c>
      <c r="C84" s="115">
        <v>6475</v>
      </c>
      <c r="D84" s="116">
        <v>-0.23993426458504519</v>
      </c>
      <c r="E84" s="115">
        <v>4435</v>
      </c>
      <c r="F84" s="116">
        <f t="shared" si="3"/>
        <v>-0.31505791505791503</v>
      </c>
      <c r="G84" s="115">
        <v>10059</v>
      </c>
      <c r="H84" s="116">
        <f t="shared" si="3"/>
        <v>1.2680947012401353</v>
      </c>
      <c r="I84" s="115">
        <v>10465</v>
      </c>
      <c r="J84" s="116">
        <f t="shared" si="3"/>
        <v>4.0361864996520502E-2</v>
      </c>
      <c r="K84" s="115">
        <v>6656</v>
      </c>
      <c r="L84" s="116">
        <f t="shared" si="3"/>
        <v>-0.36397515527950308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5160</v>
      </c>
      <c r="D85" s="116">
        <v>0.33195663397005681</v>
      </c>
      <c r="E85" s="115">
        <v>1740</v>
      </c>
      <c r="F85" s="116">
        <f t="shared" si="3"/>
        <v>-0.66279069767441867</v>
      </c>
      <c r="G85" s="115">
        <v>4557</v>
      </c>
      <c r="H85" s="116">
        <f t="shared" si="3"/>
        <v>1.6189655172413793</v>
      </c>
      <c r="I85" s="115">
        <v>4962</v>
      </c>
      <c r="J85" s="116">
        <f t="shared" si="3"/>
        <v>8.8874259381171772E-2</v>
      </c>
      <c r="K85" s="115">
        <v>4449</v>
      </c>
      <c r="L85" s="116">
        <f t="shared" si="3"/>
        <v>-0.10338573155985487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4243</v>
      </c>
      <c r="D86" s="116">
        <v>-2.0996769727734232E-2</v>
      </c>
      <c r="E86" s="115">
        <v>2977</v>
      </c>
      <c r="F86" s="116">
        <f t="shared" si="3"/>
        <v>-0.29837379212821113</v>
      </c>
      <c r="G86" s="115">
        <v>6387</v>
      </c>
      <c r="H86" s="116">
        <f t="shared" si="3"/>
        <v>1.1454484380248573</v>
      </c>
      <c r="I86" s="115">
        <v>5749</v>
      </c>
      <c r="J86" s="116">
        <f t="shared" si="3"/>
        <v>-9.9890402379834042E-2</v>
      </c>
      <c r="K86" s="115">
        <v>4919</v>
      </c>
      <c r="L86" s="116">
        <f t="shared" si="3"/>
        <v>-0.14437293442337795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72064</v>
      </c>
      <c r="D87" s="119">
        <v>-0.19614492236301984</v>
      </c>
      <c r="E87" s="118">
        <v>28320</v>
      </c>
      <c r="F87" s="119">
        <f t="shared" si="3"/>
        <v>-0.6070159857904085</v>
      </c>
      <c r="G87" s="118">
        <v>66989</v>
      </c>
      <c r="H87" s="119">
        <f t="shared" si="3"/>
        <v>1.3654307909604522</v>
      </c>
      <c r="I87" s="118">
        <v>97391</v>
      </c>
      <c r="J87" s="119">
        <f t="shared" si="3"/>
        <v>0.45383570436937415</v>
      </c>
      <c r="K87" s="118">
        <v>92103</v>
      </c>
      <c r="L87" s="119">
        <f t="shared" si="3"/>
        <v>-5.4296598248298134E-2</v>
      </c>
      <c r="M87" s="118">
        <v>86382</v>
      </c>
      <c r="N87" s="119">
        <v>0.13542501873053014</v>
      </c>
      <c r="O87" s="119">
        <v>0.5374292528387854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42350</v>
      </c>
      <c r="D97" s="116">
        <v>5.1651353364787767E-2</v>
      </c>
      <c r="E97" s="115">
        <v>41319</v>
      </c>
      <c r="F97" s="116">
        <f t="shared" ref="F97:L109" si="4">IFERROR(E97/C97-1,"-")</f>
        <v>-2.4344746162928033E-2</v>
      </c>
      <c r="G97" s="115">
        <v>2467</v>
      </c>
      <c r="H97" s="116">
        <f t="shared" si="4"/>
        <v>-0.94029381156368741</v>
      </c>
      <c r="I97" s="115">
        <v>23713</v>
      </c>
      <c r="J97" s="116">
        <f t="shared" si="4"/>
        <v>8.6120794487231453</v>
      </c>
      <c r="K97" s="115">
        <v>41343</v>
      </c>
      <c r="L97" s="116">
        <f t="shared" si="4"/>
        <v>0.74347404377345749</v>
      </c>
      <c r="M97" s="115">
        <v>47292</v>
      </c>
      <c r="N97" s="116">
        <v>0.14389376678034971</v>
      </c>
      <c r="O97" s="116">
        <v>0.11669421487603304</v>
      </c>
    </row>
    <row r="98" spans="2:15" x14ac:dyDescent="0.25">
      <c r="B98" s="114" t="s">
        <v>73</v>
      </c>
      <c r="C98" s="115">
        <v>37133</v>
      </c>
      <c r="D98" s="116">
        <v>-6.248737628761869E-2</v>
      </c>
      <c r="E98" s="115">
        <v>38135</v>
      </c>
      <c r="F98" s="116">
        <f t="shared" si="4"/>
        <v>2.6984084237740014E-2</v>
      </c>
      <c r="G98" s="115">
        <v>3219</v>
      </c>
      <c r="H98" s="116">
        <f t="shared" si="4"/>
        <v>-0.91558935361216731</v>
      </c>
      <c r="I98" s="115">
        <v>30572</v>
      </c>
      <c r="J98" s="116">
        <f t="shared" si="4"/>
        <v>8.4973594283939118</v>
      </c>
      <c r="K98" s="115">
        <v>39648</v>
      </c>
      <c r="L98" s="116">
        <f t="shared" si="4"/>
        <v>0.29687295564568883</v>
      </c>
      <c r="M98" s="115">
        <v>48188</v>
      </c>
      <c r="N98" s="116">
        <v>0.21539548022598876</v>
      </c>
      <c r="O98" s="116">
        <v>0.29771362400021539</v>
      </c>
    </row>
    <row r="99" spans="2:15" x14ac:dyDescent="0.25">
      <c r="B99" s="114" t="s">
        <v>75</v>
      </c>
      <c r="C99" s="115">
        <v>44312</v>
      </c>
      <c r="D99" s="116">
        <v>-2.1550962727433287E-2</v>
      </c>
      <c r="E99" s="115">
        <v>15728</v>
      </c>
      <c r="F99" s="116">
        <f t="shared" si="4"/>
        <v>-0.64506228561112122</v>
      </c>
      <c r="G99" s="115">
        <v>4662</v>
      </c>
      <c r="H99" s="116">
        <f t="shared" si="4"/>
        <v>-0.70358596134282814</v>
      </c>
      <c r="I99" s="115">
        <v>35274</v>
      </c>
      <c r="J99" s="116">
        <f t="shared" si="4"/>
        <v>6.5662805662805663</v>
      </c>
      <c r="K99" s="115">
        <v>41310</v>
      </c>
      <c r="L99" s="116">
        <f t="shared" si="4"/>
        <v>0.17111753699608778</v>
      </c>
      <c r="M99" s="115">
        <v>51183</v>
      </c>
      <c r="N99" s="116">
        <v>0.23899782135076242</v>
      </c>
      <c r="O99" s="116">
        <v>0.15505957754107236</v>
      </c>
    </row>
    <row r="100" spans="2:15" x14ac:dyDescent="0.25">
      <c r="B100" s="114" t="s">
        <v>77</v>
      </c>
      <c r="C100" s="115">
        <v>31088</v>
      </c>
      <c r="D100" s="116">
        <v>-6.5050675167664163E-2</v>
      </c>
      <c r="E100" s="115">
        <v>0</v>
      </c>
      <c r="F100" s="116">
        <f t="shared" si="4"/>
        <v>-1</v>
      </c>
      <c r="G100" s="115">
        <v>3982</v>
      </c>
      <c r="H100" s="116" t="str">
        <f t="shared" si="4"/>
        <v>-</v>
      </c>
      <c r="I100" s="115">
        <v>31009</v>
      </c>
      <c r="J100" s="116">
        <f t="shared" si="4"/>
        <v>6.7872928176795577</v>
      </c>
      <c r="K100" s="115">
        <v>34791</v>
      </c>
      <c r="L100" s="116">
        <f t="shared" si="4"/>
        <v>0.12196459092521517</v>
      </c>
      <c r="M100" s="115">
        <v>36853</v>
      </c>
      <c r="N100" s="116">
        <v>5.926820154637702E-2</v>
      </c>
      <c r="O100" s="116">
        <v>0.18544132784354095</v>
      </c>
    </row>
    <row r="101" spans="2:15" x14ac:dyDescent="0.25">
      <c r="B101" s="114" t="s">
        <v>79</v>
      </c>
      <c r="C101" s="115">
        <v>26643</v>
      </c>
      <c r="D101" s="116">
        <v>-0.12608652868435721</v>
      </c>
      <c r="E101" s="115">
        <v>0</v>
      </c>
      <c r="F101" s="116">
        <f t="shared" si="4"/>
        <v>-1</v>
      </c>
      <c r="G101" s="115">
        <v>7642</v>
      </c>
      <c r="H101" s="116" t="str">
        <f t="shared" si="4"/>
        <v>-</v>
      </c>
      <c r="I101" s="115">
        <v>22444</v>
      </c>
      <c r="J101" s="116">
        <f t="shared" si="4"/>
        <v>1.9369275058885109</v>
      </c>
      <c r="K101" s="115">
        <v>26786</v>
      </c>
      <c r="L101" s="116">
        <f t="shared" si="4"/>
        <v>0.19345927642131522</v>
      </c>
      <c r="M101" s="115">
        <v>35540</v>
      </c>
      <c r="N101" s="116">
        <v>0.32681251399985056</v>
      </c>
      <c r="O101" s="116">
        <v>0.33393386630634692</v>
      </c>
    </row>
    <row r="102" spans="2:15" x14ac:dyDescent="0.25">
      <c r="B102" s="114" t="s">
        <v>81</v>
      </c>
      <c r="C102" s="115">
        <v>29079</v>
      </c>
      <c r="D102" s="116">
        <v>-0.13537702188392009</v>
      </c>
      <c r="E102" s="115">
        <v>0</v>
      </c>
      <c r="F102" s="116">
        <f t="shared" si="4"/>
        <v>-1</v>
      </c>
      <c r="G102" s="115">
        <v>8939</v>
      </c>
      <c r="H102" s="116" t="str">
        <f t="shared" si="4"/>
        <v>-</v>
      </c>
      <c r="I102" s="115">
        <v>25203</v>
      </c>
      <c r="J102" s="116">
        <f t="shared" si="4"/>
        <v>1.8194428907036579</v>
      </c>
      <c r="K102" s="115">
        <v>29679</v>
      </c>
      <c r="L102" s="116">
        <f t="shared" si="4"/>
        <v>0.17759790501130812</v>
      </c>
      <c r="M102" s="115">
        <v>38400</v>
      </c>
      <c r="N102" s="116">
        <v>0.29384413221469718</v>
      </c>
      <c r="O102" s="116">
        <v>0.32054059630661302</v>
      </c>
    </row>
    <row r="103" spans="2:15" x14ac:dyDescent="0.25">
      <c r="B103" s="114" t="s">
        <v>83</v>
      </c>
      <c r="C103" s="115">
        <v>33875</v>
      </c>
      <c r="D103" s="116">
        <v>-7.2908399244642763E-2</v>
      </c>
      <c r="E103" s="115">
        <v>0</v>
      </c>
      <c r="F103" s="116">
        <f t="shared" si="4"/>
        <v>-1</v>
      </c>
      <c r="G103" s="115">
        <v>13870</v>
      </c>
      <c r="H103" s="116" t="str">
        <f t="shared" si="4"/>
        <v>-</v>
      </c>
      <c r="I103" s="115">
        <v>29998</v>
      </c>
      <c r="J103" s="116">
        <f t="shared" si="4"/>
        <v>1.1627974044700795</v>
      </c>
      <c r="K103" s="115">
        <v>33976</v>
      </c>
      <c r="L103" s="116">
        <f t="shared" si="4"/>
        <v>0.13260884058937261</v>
      </c>
      <c r="M103" s="115">
        <v>43630</v>
      </c>
      <c r="N103" s="116">
        <v>0.28414174711561091</v>
      </c>
      <c r="O103" s="116">
        <v>0.28797047970479706</v>
      </c>
    </row>
    <row r="104" spans="2:15" x14ac:dyDescent="0.25">
      <c r="B104" s="114" t="s">
        <v>85</v>
      </c>
      <c r="C104" s="115">
        <v>34780</v>
      </c>
      <c r="D104" s="116">
        <v>-6.6884876452123487E-2</v>
      </c>
      <c r="E104" s="115">
        <v>7191</v>
      </c>
      <c r="F104" s="116">
        <f t="shared" si="4"/>
        <v>-0.79324324324324325</v>
      </c>
      <c r="G104" s="115">
        <v>17181</v>
      </c>
      <c r="H104" s="116">
        <f t="shared" si="4"/>
        <v>1.3892365456821025</v>
      </c>
      <c r="I104" s="115">
        <v>28134</v>
      </c>
      <c r="J104" s="116">
        <f t="shared" si="4"/>
        <v>0.63750654793085393</v>
      </c>
      <c r="K104" s="115">
        <v>36083</v>
      </c>
      <c r="L104" s="116">
        <f t="shared" si="4"/>
        <v>0.28254069808772297</v>
      </c>
      <c r="M104" s="115">
        <v>41399</v>
      </c>
      <c r="N104" s="116">
        <v>0.14732699609234268</v>
      </c>
      <c r="O104" s="116">
        <v>0.1903105232892468</v>
      </c>
    </row>
    <row r="105" spans="2:15" x14ac:dyDescent="0.25">
      <c r="B105" s="114" t="s">
        <v>87</v>
      </c>
      <c r="C105" s="115">
        <v>36685</v>
      </c>
      <c r="D105" s="116">
        <v>-7.6154020499131225E-2</v>
      </c>
      <c r="E105" s="115">
        <v>4067</v>
      </c>
      <c r="F105" s="116">
        <f t="shared" si="4"/>
        <v>-0.88913724955703966</v>
      </c>
      <c r="G105" s="115">
        <v>21226</v>
      </c>
      <c r="H105" s="116">
        <f t="shared" si="4"/>
        <v>4.2190804032456359</v>
      </c>
      <c r="I105" s="115">
        <v>29513</v>
      </c>
      <c r="J105" s="116">
        <f t="shared" si="4"/>
        <v>0.39041741260717977</v>
      </c>
      <c r="K105" s="115">
        <v>37421</v>
      </c>
      <c r="L105" s="116">
        <f t="shared" si="4"/>
        <v>0.26794971707383186</v>
      </c>
      <c r="M105" s="115">
        <v>42987</v>
      </c>
      <c r="N105" s="116">
        <v>0.14874001229256306</v>
      </c>
      <c r="O105" s="116">
        <v>0.17178683385579929</v>
      </c>
    </row>
    <row r="106" spans="2:15" x14ac:dyDescent="0.25">
      <c r="B106" s="114" t="s">
        <v>89</v>
      </c>
      <c r="C106" s="115">
        <v>38246</v>
      </c>
      <c r="D106" s="116">
        <v>-2.1641256523073804E-2</v>
      </c>
      <c r="E106" s="115">
        <v>4143</v>
      </c>
      <c r="F106" s="116">
        <f t="shared" si="4"/>
        <v>-0.89167494639962352</v>
      </c>
      <c r="G106" s="115">
        <v>28038</v>
      </c>
      <c r="H106" s="116">
        <f t="shared" si="4"/>
        <v>5.7675597393193341</v>
      </c>
      <c r="I106" s="115">
        <v>33734</v>
      </c>
      <c r="J106" s="116">
        <f t="shared" si="4"/>
        <v>0.20315286397032595</v>
      </c>
      <c r="K106" s="115">
        <v>43780</v>
      </c>
      <c r="L106" s="116">
        <f t="shared" si="4"/>
        <v>0.29780043872650741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42333</v>
      </c>
      <c r="D107" s="116">
        <v>-3.2852802083571331E-2</v>
      </c>
      <c r="E107" s="115">
        <v>2847</v>
      </c>
      <c r="F107" s="116">
        <f t="shared" si="4"/>
        <v>-0.93274750194883427</v>
      </c>
      <c r="G107" s="115">
        <v>33454</v>
      </c>
      <c r="H107" s="116">
        <f t="shared" si="4"/>
        <v>10.750614682121531</v>
      </c>
      <c r="I107" s="115">
        <v>39793</v>
      </c>
      <c r="J107" s="116">
        <f t="shared" si="4"/>
        <v>0.18948406767501647</v>
      </c>
      <c r="K107" s="115">
        <v>47814</v>
      </c>
      <c r="L107" s="116">
        <f t="shared" si="4"/>
        <v>0.20156811499509963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38914</v>
      </c>
      <c r="D108" s="116">
        <v>-6.4814592295306506E-2</v>
      </c>
      <c r="E108" s="115">
        <v>3977</v>
      </c>
      <c r="F108" s="116">
        <f t="shared" si="4"/>
        <v>-0.8978002775350773</v>
      </c>
      <c r="G108" s="115">
        <v>27831</v>
      </c>
      <c r="H108" s="116">
        <f t="shared" si="4"/>
        <v>5.9979884334925826</v>
      </c>
      <c r="I108" s="115">
        <v>38495</v>
      </c>
      <c r="J108" s="116">
        <f t="shared" si="4"/>
        <v>0.38316984657396436</v>
      </c>
      <c r="K108" s="115">
        <v>43294</v>
      </c>
      <c r="L108" s="116">
        <f t="shared" si="4"/>
        <v>0.12466554097934801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435438</v>
      </c>
      <c r="D109" s="119">
        <v>-5.4487102931181641E-2</v>
      </c>
      <c r="E109" s="118">
        <v>122702</v>
      </c>
      <c r="F109" s="119">
        <f t="shared" si="4"/>
        <v>-0.7182101699897574</v>
      </c>
      <c r="G109" s="118">
        <v>172511</v>
      </c>
      <c r="H109" s="119">
        <f t="shared" si="4"/>
        <v>0.40593470359081341</v>
      </c>
      <c r="I109" s="118">
        <v>367882</v>
      </c>
      <c r="J109" s="119">
        <f t="shared" si="4"/>
        <v>1.1325132890076577</v>
      </c>
      <c r="K109" s="118">
        <v>455925</v>
      </c>
      <c r="L109" s="119">
        <f t="shared" si="4"/>
        <v>0.23932402237674033</v>
      </c>
      <c r="M109" s="118">
        <v>385472</v>
      </c>
      <c r="N109" s="119">
        <v>0.20070895255064047</v>
      </c>
      <c r="O109" s="119">
        <v>0.22006045355995507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241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6327</v>
      </c>
      <c r="D119" s="116">
        <v>5.3095872170439318E-2</v>
      </c>
      <c r="E119" s="115">
        <v>7157</v>
      </c>
      <c r="F119" s="116">
        <f t="shared" ref="F119:L131" si="5">IFERROR(E119/C119-1,"-")</f>
        <v>0.13118381539434165</v>
      </c>
      <c r="G119" s="115">
        <v>221</v>
      </c>
      <c r="H119" s="116">
        <f t="shared" si="5"/>
        <v>-0.96912114014251782</v>
      </c>
      <c r="I119" s="115">
        <v>2891</v>
      </c>
      <c r="J119" s="116">
        <f t="shared" si="5"/>
        <v>12.081447963800905</v>
      </c>
      <c r="K119" s="115">
        <v>7281</v>
      </c>
      <c r="L119" s="116">
        <f t="shared" si="5"/>
        <v>1.5185057073676926</v>
      </c>
      <c r="M119" s="115">
        <v>9178</v>
      </c>
      <c r="N119" s="116">
        <v>0.26054113445955229</v>
      </c>
      <c r="O119" s="116">
        <v>0.45060850324008217</v>
      </c>
    </row>
    <row r="120" spans="1:16" x14ac:dyDescent="0.25">
      <c r="B120" s="114" t="s">
        <v>73</v>
      </c>
      <c r="C120" s="115">
        <v>6252</v>
      </c>
      <c r="D120" s="116">
        <v>5.6795131845841729E-2</v>
      </c>
      <c r="E120" s="115">
        <v>6693</v>
      </c>
      <c r="F120" s="116">
        <f t="shared" si="5"/>
        <v>7.0537428023032644E-2</v>
      </c>
      <c r="G120" s="115">
        <v>193</v>
      </c>
      <c r="H120" s="116">
        <f t="shared" si="5"/>
        <v>-0.97116390258479013</v>
      </c>
      <c r="I120" s="115">
        <v>5005</v>
      </c>
      <c r="J120" s="116">
        <f t="shared" si="5"/>
        <v>24.932642487046632</v>
      </c>
      <c r="K120" s="115">
        <v>7345</v>
      </c>
      <c r="L120" s="116">
        <f t="shared" si="5"/>
        <v>0.46753246753246747</v>
      </c>
      <c r="M120" s="115">
        <v>9359</v>
      </c>
      <c r="N120" s="116">
        <v>0.27420013614703875</v>
      </c>
      <c r="O120" s="116">
        <v>0.49696097248880355</v>
      </c>
    </row>
    <row r="121" spans="1:16" x14ac:dyDescent="0.25">
      <c r="B121" s="114" t="s">
        <v>75</v>
      </c>
      <c r="C121" s="115">
        <v>6655</v>
      </c>
      <c r="D121" s="116">
        <v>1.805109377390246E-2</v>
      </c>
      <c r="E121" s="115">
        <v>2950</v>
      </c>
      <c r="F121" s="116">
        <f t="shared" si="5"/>
        <v>-0.55672426746806913</v>
      </c>
      <c r="G121" s="115">
        <v>274</v>
      </c>
      <c r="H121" s="116">
        <f t="shared" si="5"/>
        <v>-0.90711864406779663</v>
      </c>
      <c r="I121" s="115">
        <v>5912</v>
      </c>
      <c r="J121" s="116">
        <f t="shared" si="5"/>
        <v>20.576642335766422</v>
      </c>
      <c r="K121" s="115">
        <v>7695</v>
      </c>
      <c r="L121" s="116">
        <f t="shared" si="5"/>
        <v>0.30158998646820034</v>
      </c>
      <c r="M121" s="115">
        <v>9705</v>
      </c>
      <c r="N121" s="116">
        <v>0.26120857699805078</v>
      </c>
      <c r="O121" s="116">
        <v>0.45830202854996238</v>
      </c>
    </row>
    <row r="122" spans="1:16" x14ac:dyDescent="0.25">
      <c r="B122" s="114" t="s">
        <v>77</v>
      </c>
      <c r="C122" s="115">
        <v>5258</v>
      </c>
      <c r="D122" s="116">
        <v>3.5243158101988525E-2</v>
      </c>
      <c r="E122" s="115">
        <v>0</v>
      </c>
      <c r="F122" s="116">
        <f t="shared" si="5"/>
        <v>-1</v>
      </c>
      <c r="G122" s="115">
        <v>223</v>
      </c>
      <c r="H122" s="116" t="str">
        <f t="shared" si="5"/>
        <v>-</v>
      </c>
      <c r="I122" s="115">
        <v>5980</v>
      </c>
      <c r="J122" s="116">
        <f t="shared" si="5"/>
        <v>25.816143497757846</v>
      </c>
      <c r="K122" s="115">
        <v>6310</v>
      </c>
      <c r="L122" s="116">
        <f t="shared" si="5"/>
        <v>5.5183946488294389E-2</v>
      </c>
      <c r="M122" s="115">
        <v>6601</v>
      </c>
      <c r="N122" s="116">
        <v>4.6117274167987388E-2</v>
      </c>
      <c r="O122" s="116">
        <v>0.2554203119056675</v>
      </c>
    </row>
    <row r="123" spans="1:16" x14ac:dyDescent="0.25">
      <c r="B123" s="114" t="s">
        <v>79</v>
      </c>
      <c r="C123" s="115">
        <v>4546</v>
      </c>
      <c r="D123" s="116">
        <v>0.26559020044543424</v>
      </c>
      <c r="E123" s="115">
        <v>0</v>
      </c>
      <c r="F123" s="116">
        <f t="shared" si="5"/>
        <v>-1</v>
      </c>
      <c r="G123" s="115">
        <v>497</v>
      </c>
      <c r="H123" s="116" t="str">
        <f t="shared" si="5"/>
        <v>-</v>
      </c>
      <c r="I123" s="115">
        <v>4239</v>
      </c>
      <c r="J123" s="116">
        <f t="shared" si="5"/>
        <v>7.5291750503018111</v>
      </c>
      <c r="K123" s="115">
        <v>5598</v>
      </c>
      <c r="L123" s="116">
        <f t="shared" si="5"/>
        <v>0.32059447983014855</v>
      </c>
      <c r="M123" s="115">
        <v>7123</v>
      </c>
      <c r="N123" s="116">
        <v>0.27241872097177566</v>
      </c>
      <c r="O123" s="116">
        <v>0.56687197536295653</v>
      </c>
    </row>
    <row r="124" spans="1:16" x14ac:dyDescent="0.25">
      <c r="B124" s="114" t="s">
        <v>81</v>
      </c>
      <c r="C124" s="115">
        <v>5163</v>
      </c>
      <c r="D124" s="116">
        <v>2.0759193357058114E-2</v>
      </c>
      <c r="E124" s="115">
        <v>0</v>
      </c>
      <c r="F124" s="116">
        <f t="shared" si="5"/>
        <v>-1</v>
      </c>
      <c r="G124" s="115">
        <v>665</v>
      </c>
      <c r="H124" s="116" t="str">
        <f t="shared" si="5"/>
        <v>-</v>
      </c>
      <c r="I124" s="115">
        <v>6003</v>
      </c>
      <c r="J124" s="116">
        <f t="shared" si="5"/>
        <v>8.0270676691729328</v>
      </c>
      <c r="K124" s="115">
        <v>6492</v>
      </c>
      <c r="L124" s="116">
        <f t="shared" si="5"/>
        <v>8.1459270364817593E-2</v>
      </c>
      <c r="M124" s="115">
        <v>8890</v>
      </c>
      <c r="N124" s="116">
        <v>0.36937769562538514</v>
      </c>
      <c r="O124" s="116">
        <v>0.72186713151268633</v>
      </c>
    </row>
    <row r="125" spans="1:16" x14ac:dyDescent="0.25">
      <c r="B125" s="114" t="s">
        <v>83</v>
      </c>
      <c r="C125" s="115">
        <v>6959</v>
      </c>
      <c r="D125" s="116">
        <v>0.30367178718621202</v>
      </c>
      <c r="E125" s="115">
        <v>0</v>
      </c>
      <c r="F125" s="116">
        <f t="shared" si="5"/>
        <v>-1</v>
      </c>
      <c r="G125" s="115">
        <v>888</v>
      </c>
      <c r="H125" s="116" t="str">
        <f t="shared" si="5"/>
        <v>-</v>
      </c>
      <c r="I125" s="115">
        <v>7721</v>
      </c>
      <c r="J125" s="116">
        <f t="shared" si="5"/>
        <v>7.6948198198198199</v>
      </c>
      <c r="K125" s="115">
        <v>8234</v>
      </c>
      <c r="L125" s="116">
        <f t="shared" si="5"/>
        <v>6.6442170703276737E-2</v>
      </c>
      <c r="M125" s="115">
        <v>10473</v>
      </c>
      <c r="N125" s="116">
        <v>0.27192130191887287</v>
      </c>
      <c r="O125" s="116">
        <v>0.5049576088518466</v>
      </c>
    </row>
    <row r="126" spans="1:16" x14ac:dyDescent="0.25">
      <c r="B126" s="114" t="s">
        <v>85</v>
      </c>
      <c r="C126" s="115">
        <v>6381</v>
      </c>
      <c r="D126" s="116">
        <v>0.30544189852700487</v>
      </c>
      <c r="E126" s="115">
        <v>642</v>
      </c>
      <c r="F126" s="116">
        <f t="shared" si="5"/>
        <v>-0.89938881053126474</v>
      </c>
      <c r="G126" s="115">
        <v>1309</v>
      </c>
      <c r="H126" s="116">
        <f t="shared" si="5"/>
        <v>1.0389408099688473</v>
      </c>
      <c r="I126" s="115">
        <v>7303</v>
      </c>
      <c r="J126" s="116">
        <f t="shared" si="5"/>
        <v>4.579067990832697</v>
      </c>
      <c r="K126" s="115">
        <v>8909</v>
      </c>
      <c r="L126" s="116">
        <f t="shared" si="5"/>
        <v>0.21990962618102139</v>
      </c>
      <c r="M126" s="115">
        <v>9992</v>
      </c>
      <c r="N126" s="116">
        <v>0.12156246492311151</v>
      </c>
      <c r="O126" s="116">
        <v>0.5658987619495377</v>
      </c>
    </row>
    <row r="127" spans="1:16" x14ac:dyDescent="0.25">
      <c r="B127" s="114" t="s">
        <v>87</v>
      </c>
      <c r="C127" s="115">
        <v>7802</v>
      </c>
      <c r="D127" s="116">
        <v>0.1396435874963482</v>
      </c>
      <c r="E127" s="115">
        <v>721</v>
      </c>
      <c r="F127" s="116">
        <f t="shared" si="5"/>
        <v>-0.9075877980005127</v>
      </c>
      <c r="G127" s="115">
        <v>2089</v>
      </c>
      <c r="H127" s="116">
        <f t="shared" si="5"/>
        <v>1.897364771151179</v>
      </c>
      <c r="I127" s="115">
        <v>6158</v>
      </c>
      <c r="J127" s="116">
        <f t="shared" si="5"/>
        <v>1.9478219243657251</v>
      </c>
      <c r="K127" s="115">
        <v>9384</v>
      </c>
      <c r="L127" s="116">
        <f t="shared" si="5"/>
        <v>0.52387138681390066</v>
      </c>
      <c r="M127" s="115">
        <v>10580</v>
      </c>
      <c r="N127" s="116">
        <v>0.12745098039215685</v>
      </c>
      <c r="O127" s="116">
        <v>0.35606254806459892</v>
      </c>
    </row>
    <row r="128" spans="1:16" x14ac:dyDescent="0.25">
      <c r="A128" s="120"/>
      <c r="B128" s="114" t="s">
        <v>89</v>
      </c>
      <c r="C128" s="115">
        <v>6607</v>
      </c>
      <c r="D128" s="116">
        <v>-5.5062929061784893E-2</v>
      </c>
      <c r="E128" s="115">
        <v>677</v>
      </c>
      <c r="F128" s="116">
        <f t="shared" si="5"/>
        <v>-0.8975329196306947</v>
      </c>
      <c r="G128" s="115">
        <v>4120</v>
      </c>
      <c r="H128" s="116">
        <f t="shared" si="5"/>
        <v>5.0856720827178732</v>
      </c>
      <c r="I128" s="115">
        <v>6898</v>
      </c>
      <c r="J128" s="116">
        <f t="shared" si="5"/>
        <v>0.67427184466019408</v>
      </c>
      <c r="K128" s="115">
        <v>9558</v>
      </c>
      <c r="L128" s="116">
        <f t="shared" si="5"/>
        <v>0.38561902000579873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6359</v>
      </c>
      <c r="D129" s="116">
        <v>-7.2761738116068786E-2</v>
      </c>
      <c r="E129" s="115">
        <v>468</v>
      </c>
      <c r="F129" s="116">
        <f t="shared" si="5"/>
        <v>-0.92640352256644132</v>
      </c>
      <c r="G129" s="115">
        <v>3596</v>
      </c>
      <c r="H129" s="116">
        <f t="shared" si="5"/>
        <v>6.683760683760684</v>
      </c>
      <c r="I129" s="115">
        <v>6752</v>
      </c>
      <c r="J129" s="116">
        <f t="shared" si="5"/>
        <v>0.8776418242491657</v>
      </c>
      <c r="K129" s="115">
        <v>8753</v>
      </c>
      <c r="L129" s="116">
        <f t="shared" si="5"/>
        <v>0.29635663507109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6740</v>
      </c>
      <c r="D130" s="116">
        <v>9.5222619434514044E-2</v>
      </c>
      <c r="E130" s="115">
        <v>669</v>
      </c>
      <c r="F130" s="116">
        <f t="shared" si="5"/>
        <v>-0.90074183976261124</v>
      </c>
      <c r="G130" s="115">
        <v>2620</v>
      </c>
      <c r="H130" s="116">
        <f t="shared" si="5"/>
        <v>2.9162929745889388</v>
      </c>
      <c r="I130" s="115">
        <v>6692</v>
      </c>
      <c r="J130" s="116">
        <f t="shared" si="5"/>
        <v>1.5541984732824425</v>
      </c>
      <c r="K130" s="115">
        <v>8301</v>
      </c>
      <c r="L130" s="116">
        <f t="shared" si="5"/>
        <v>0.24043634190077712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75049</v>
      </c>
      <c r="D131" s="119">
        <v>8.3489735223630568E-2</v>
      </c>
      <c r="E131" s="118">
        <v>21332</v>
      </c>
      <c r="F131" s="119">
        <f t="shared" si="5"/>
        <v>-0.71575903742887981</v>
      </c>
      <c r="G131" s="118">
        <v>16695</v>
      </c>
      <c r="H131" s="119">
        <f t="shared" si="5"/>
        <v>-0.21737296081005064</v>
      </c>
      <c r="I131" s="118">
        <v>71554</v>
      </c>
      <c r="J131" s="119">
        <f t="shared" si="5"/>
        <v>3.2859538784067084</v>
      </c>
      <c r="K131" s="118">
        <v>93860</v>
      </c>
      <c r="L131" s="119">
        <f t="shared" si="5"/>
        <v>0.31173659054699954</v>
      </c>
      <c r="M131" s="118">
        <v>81901</v>
      </c>
      <c r="N131" s="119">
        <v>0.21789495598382103</v>
      </c>
      <c r="O131" s="119">
        <v>0.47988002096019367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242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17007</v>
      </c>
      <c r="D141" s="116">
        <v>-1.8298314477026123E-2</v>
      </c>
      <c r="E141" s="115">
        <v>14156</v>
      </c>
      <c r="F141" s="116">
        <f t="shared" ref="F141:L153" si="6">IFERROR(E141/C141-1,"-")</f>
        <v>-0.16763685541247719</v>
      </c>
      <c r="G141" s="115">
        <v>532</v>
      </c>
      <c r="H141" s="116">
        <f t="shared" si="6"/>
        <v>-0.96241876236224921</v>
      </c>
      <c r="I141" s="115">
        <v>7114</v>
      </c>
      <c r="J141" s="116">
        <f t="shared" si="6"/>
        <v>12.37218045112782</v>
      </c>
      <c r="K141" s="115">
        <v>12895</v>
      </c>
      <c r="L141" s="116">
        <f t="shared" si="6"/>
        <v>0.81262299690750628</v>
      </c>
      <c r="M141" s="115">
        <v>14175</v>
      </c>
      <c r="N141" s="116">
        <v>9.9263280341217452E-2</v>
      </c>
      <c r="O141" s="116">
        <v>-0.16651966837184684</v>
      </c>
    </row>
    <row r="142" spans="2:16" x14ac:dyDescent="0.25">
      <c r="B142" s="114" t="s">
        <v>73</v>
      </c>
      <c r="C142" s="115">
        <v>13886</v>
      </c>
      <c r="D142" s="116">
        <v>-0.15416945848815256</v>
      </c>
      <c r="E142" s="115">
        <v>12909</v>
      </c>
      <c r="F142" s="116">
        <f t="shared" si="6"/>
        <v>-7.0358634595996006E-2</v>
      </c>
      <c r="G142" s="115">
        <v>682</v>
      </c>
      <c r="H142" s="116">
        <f t="shared" si="6"/>
        <v>-0.94716864203269036</v>
      </c>
      <c r="I142" s="115">
        <v>8736</v>
      </c>
      <c r="J142" s="116">
        <f t="shared" si="6"/>
        <v>11.809384164222873</v>
      </c>
      <c r="K142" s="115">
        <v>11990</v>
      </c>
      <c r="L142" s="116">
        <f t="shared" si="6"/>
        <v>0.37248168498168499</v>
      </c>
      <c r="M142" s="115">
        <v>14402</v>
      </c>
      <c r="N142" s="116">
        <v>0.20116763969974971</v>
      </c>
      <c r="O142" s="116">
        <v>3.7159729223678495E-2</v>
      </c>
    </row>
    <row r="143" spans="2:16" x14ac:dyDescent="0.25">
      <c r="B143" s="114" t="s">
        <v>75</v>
      </c>
      <c r="C143" s="115">
        <v>17049</v>
      </c>
      <c r="D143" s="116">
        <v>-0.1624993859606032</v>
      </c>
      <c r="E143" s="115">
        <v>5816</v>
      </c>
      <c r="F143" s="116">
        <f t="shared" si="6"/>
        <v>-0.65886562261716231</v>
      </c>
      <c r="G143" s="115">
        <v>1017</v>
      </c>
      <c r="H143" s="116">
        <f t="shared" si="6"/>
        <v>-0.82513755158184321</v>
      </c>
      <c r="I143" s="115">
        <v>11732</v>
      </c>
      <c r="J143" s="116">
        <f t="shared" si="6"/>
        <v>10.535889872173058</v>
      </c>
      <c r="K143" s="115">
        <v>13300</v>
      </c>
      <c r="L143" s="116">
        <f t="shared" si="6"/>
        <v>0.13365155131264927</v>
      </c>
      <c r="M143" s="115">
        <v>16585</v>
      </c>
      <c r="N143" s="116">
        <v>0.24699248120300754</v>
      </c>
      <c r="O143" s="116">
        <v>-2.7215672473458907E-2</v>
      </c>
    </row>
    <row r="144" spans="2:16" x14ac:dyDescent="0.25">
      <c r="B144" s="114" t="s">
        <v>77</v>
      </c>
      <c r="C144" s="115">
        <v>12193</v>
      </c>
      <c r="D144" s="116">
        <v>-0.11103820355788863</v>
      </c>
      <c r="E144" s="115">
        <v>0</v>
      </c>
      <c r="F144" s="116">
        <f t="shared" si="6"/>
        <v>-1</v>
      </c>
      <c r="G144" s="115">
        <v>670</v>
      </c>
      <c r="H144" s="116" t="str">
        <f t="shared" si="6"/>
        <v>-</v>
      </c>
      <c r="I144" s="115">
        <v>10086</v>
      </c>
      <c r="J144" s="116">
        <f t="shared" si="6"/>
        <v>14.053731343283582</v>
      </c>
      <c r="K144" s="115">
        <v>10947</v>
      </c>
      <c r="L144" s="116">
        <f t="shared" si="6"/>
        <v>8.5365853658536661E-2</v>
      </c>
      <c r="M144" s="115">
        <v>10802</v>
      </c>
      <c r="N144" s="116">
        <v>-1.3245638074358301E-2</v>
      </c>
      <c r="O144" s="116">
        <v>-0.11408185024194206</v>
      </c>
    </row>
    <row r="145" spans="1:16" x14ac:dyDescent="0.25">
      <c r="B145" s="114" t="s">
        <v>79</v>
      </c>
      <c r="C145" s="115">
        <v>10498</v>
      </c>
      <c r="D145" s="116">
        <v>-0.20535917038831275</v>
      </c>
      <c r="E145" s="115">
        <v>0</v>
      </c>
      <c r="F145" s="116">
        <f t="shared" si="6"/>
        <v>-1</v>
      </c>
      <c r="G145" s="115">
        <v>1334</v>
      </c>
      <c r="H145" s="116" t="str">
        <f t="shared" si="6"/>
        <v>-</v>
      </c>
      <c r="I145" s="115">
        <v>7619</v>
      </c>
      <c r="J145" s="116">
        <f t="shared" si="6"/>
        <v>4.7113943028485759</v>
      </c>
      <c r="K145" s="115">
        <v>7834</v>
      </c>
      <c r="L145" s="116">
        <f t="shared" si="6"/>
        <v>2.821892636828971E-2</v>
      </c>
      <c r="M145" s="115">
        <v>9191</v>
      </c>
      <c r="N145" s="116">
        <v>0.17321930048506506</v>
      </c>
      <c r="O145" s="116">
        <v>-0.12449990474376071</v>
      </c>
    </row>
    <row r="146" spans="1:16" x14ac:dyDescent="0.25">
      <c r="B146" s="114" t="s">
        <v>81</v>
      </c>
      <c r="C146" s="115">
        <v>11543</v>
      </c>
      <c r="D146" s="116">
        <v>-0.26873614190687356</v>
      </c>
      <c r="E146" s="115">
        <v>0</v>
      </c>
      <c r="F146" s="116">
        <f t="shared" si="6"/>
        <v>-1</v>
      </c>
      <c r="G146" s="115">
        <v>2166</v>
      </c>
      <c r="H146" s="116" t="str">
        <f t="shared" si="6"/>
        <v>-</v>
      </c>
      <c r="I146" s="115">
        <v>7897</v>
      </c>
      <c r="J146" s="116">
        <f t="shared" si="6"/>
        <v>2.6458910433979685</v>
      </c>
      <c r="K146" s="115">
        <v>7571</v>
      </c>
      <c r="L146" s="116">
        <f t="shared" si="6"/>
        <v>-4.1281499303532976E-2</v>
      </c>
      <c r="M146" s="115">
        <v>8315</v>
      </c>
      <c r="N146" s="116">
        <v>9.8269713380002566E-2</v>
      </c>
      <c r="O146" s="116">
        <v>-0.27965000433162956</v>
      </c>
    </row>
    <row r="147" spans="1:16" x14ac:dyDescent="0.25">
      <c r="B147" s="114" t="s">
        <v>83</v>
      </c>
      <c r="C147" s="115">
        <v>11043</v>
      </c>
      <c r="D147" s="116">
        <v>-0.27681728880157175</v>
      </c>
      <c r="E147" s="115">
        <v>0</v>
      </c>
      <c r="F147" s="116">
        <f t="shared" si="6"/>
        <v>-1</v>
      </c>
      <c r="G147" s="115">
        <v>3531</v>
      </c>
      <c r="H147" s="116" t="str">
        <f t="shared" si="6"/>
        <v>-</v>
      </c>
      <c r="I147" s="115">
        <v>7419</v>
      </c>
      <c r="J147" s="116">
        <f t="shared" si="6"/>
        <v>1.1011045029736617</v>
      </c>
      <c r="K147" s="115">
        <v>7114</v>
      </c>
      <c r="L147" s="116">
        <f t="shared" si="6"/>
        <v>-4.1110661814260707E-2</v>
      </c>
      <c r="M147" s="115">
        <v>7892</v>
      </c>
      <c r="N147" s="116">
        <v>0.10936182175990994</v>
      </c>
      <c r="O147" s="116">
        <v>-0.28533912885991131</v>
      </c>
    </row>
    <row r="148" spans="1:16" x14ac:dyDescent="0.25">
      <c r="B148" s="114" t="s">
        <v>85</v>
      </c>
      <c r="C148" s="115">
        <v>11914</v>
      </c>
      <c r="D148" s="116">
        <v>-0.20222311503950718</v>
      </c>
      <c r="E148" s="115">
        <v>2117</v>
      </c>
      <c r="F148" s="116">
        <f t="shared" si="6"/>
        <v>-0.82230988752727885</v>
      </c>
      <c r="G148" s="115">
        <v>4311</v>
      </c>
      <c r="H148" s="116">
        <f t="shared" si="6"/>
        <v>1.0363722248464811</v>
      </c>
      <c r="I148" s="115">
        <v>7234</v>
      </c>
      <c r="J148" s="116">
        <f t="shared" si="6"/>
        <v>0.6780329389932731</v>
      </c>
      <c r="K148" s="115">
        <v>7492</v>
      </c>
      <c r="L148" s="116">
        <f t="shared" si="6"/>
        <v>3.5664915675974518E-2</v>
      </c>
      <c r="M148" s="115">
        <v>7549</v>
      </c>
      <c r="N148" s="116">
        <v>7.6081153230111997E-3</v>
      </c>
      <c r="O148" s="116">
        <v>-0.36637569246264901</v>
      </c>
    </row>
    <row r="149" spans="1:16" x14ac:dyDescent="0.25">
      <c r="B149" s="114" t="s">
        <v>87</v>
      </c>
      <c r="C149" s="115">
        <v>12497</v>
      </c>
      <c r="D149" s="116">
        <v>-0.2198639116049691</v>
      </c>
      <c r="E149" s="115">
        <v>355</v>
      </c>
      <c r="F149" s="116">
        <f t="shared" si="6"/>
        <v>-0.97159318236376735</v>
      </c>
      <c r="G149" s="115">
        <v>6864</v>
      </c>
      <c r="H149" s="116">
        <f t="shared" si="6"/>
        <v>18.335211267605633</v>
      </c>
      <c r="I149" s="115">
        <v>9313</v>
      </c>
      <c r="J149" s="116">
        <f t="shared" si="6"/>
        <v>0.35678904428904423</v>
      </c>
      <c r="K149" s="115">
        <v>9338</v>
      </c>
      <c r="L149" s="116">
        <f t="shared" si="6"/>
        <v>2.68441962847632E-3</v>
      </c>
      <c r="M149" s="115">
        <v>10044</v>
      </c>
      <c r="N149" s="116">
        <v>7.5605054615549339E-2</v>
      </c>
      <c r="O149" s="116">
        <v>-0.19628710890613743</v>
      </c>
    </row>
    <row r="150" spans="1:16" x14ac:dyDescent="0.25">
      <c r="A150" s="120"/>
      <c r="B150" s="114" t="s">
        <v>89</v>
      </c>
      <c r="C150" s="115">
        <v>12463</v>
      </c>
      <c r="D150" s="116">
        <v>-0.20088484226724801</v>
      </c>
      <c r="E150" s="115">
        <v>396</v>
      </c>
      <c r="F150" s="116">
        <f t="shared" si="6"/>
        <v>-0.96822594880847312</v>
      </c>
      <c r="G150" s="115">
        <v>9102</v>
      </c>
      <c r="H150" s="116">
        <f t="shared" si="6"/>
        <v>21.984848484848484</v>
      </c>
      <c r="I150" s="115">
        <v>9337</v>
      </c>
      <c r="J150" s="116">
        <f t="shared" si="6"/>
        <v>2.5818501428257479E-2</v>
      </c>
      <c r="K150" s="115">
        <v>10604</v>
      </c>
      <c r="L150" s="116">
        <f t="shared" si="6"/>
        <v>0.13569669058584122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15859</v>
      </c>
      <c r="D151" s="116">
        <v>-0.18538113827820013</v>
      </c>
      <c r="E151" s="115">
        <v>1144</v>
      </c>
      <c r="F151" s="116">
        <f t="shared" si="6"/>
        <v>-0.9278643041805914</v>
      </c>
      <c r="G151" s="115">
        <v>12855</v>
      </c>
      <c r="H151" s="116">
        <f t="shared" si="6"/>
        <v>10.236888111888112</v>
      </c>
      <c r="I151" s="115">
        <v>14128</v>
      </c>
      <c r="J151" s="116">
        <f t="shared" si="6"/>
        <v>9.9027615713729977E-2</v>
      </c>
      <c r="K151" s="115">
        <v>15608</v>
      </c>
      <c r="L151" s="116">
        <f t="shared" si="6"/>
        <v>0.10475651189127966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13402</v>
      </c>
      <c r="D152" s="116">
        <v>-0.20330519557722027</v>
      </c>
      <c r="E152" s="115">
        <v>1122</v>
      </c>
      <c r="F152" s="116">
        <f t="shared" si="6"/>
        <v>-0.91628115206685568</v>
      </c>
      <c r="G152" s="115">
        <v>10163</v>
      </c>
      <c r="H152" s="116">
        <f t="shared" si="6"/>
        <v>8.0579322638146174</v>
      </c>
      <c r="I152" s="115">
        <v>12505</v>
      </c>
      <c r="J152" s="116">
        <f t="shared" si="6"/>
        <v>0.23044376660434907</v>
      </c>
      <c r="K152" s="115">
        <v>12656</v>
      </c>
      <c r="L152" s="116">
        <f t="shared" si="6"/>
        <v>1.2075169932027174E-2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159354</v>
      </c>
      <c r="D153" s="119">
        <v>-0.18246040663044649</v>
      </c>
      <c r="E153" s="118">
        <v>39522</v>
      </c>
      <c r="F153" s="119">
        <f t="shared" si="6"/>
        <v>-0.75198614405662867</v>
      </c>
      <c r="G153" s="118">
        <v>53227</v>
      </c>
      <c r="H153" s="119">
        <f t="shared" si="6"/>
        <v>0.3467688882141593</v>
      </c>
      <c r="I153" s="118">
        <v>113120</v>
      </c>
      <c r="J153" s="119">
        <f t="shared" si="6"/>
        <v>1.1252371916508537</v>
      </c>
      <c r="K153" s="118">
        <v>127349</v>
      </c>
      <c r="L153" s="119">
        <f t="shared" si="6"/>
        <v>0.12578677510608194</v>
      </c>
      <c r="M153" s="118">
        <v>98955</v>
      </c>
      <c r="N153" s="119">
        <v>0.1183756964772098</v>
      </c>
      <c r="O153" s="119">
        <v>-0.15876052027543996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243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1605</v>
      </c>
      <c r="D163" s="116">
        <v>0.48611111111111116</v>
      </c>
      <c r="E163" s="115">
        <v>2065</v>
      </c>
      <c r="F163" s="116">
        <f t="shared" ref="F163:L175" si="7">IFERROR(E163/C163-1,"-")</f>
        <v>0.28660436137071654</v>
      </c>
      <c r="G163" s="115">
        <v>561</v>
      </c>
      <c r="H163" s="116">
        <f t="shared" si="7"/>
        <v>-0.72832929782082323</v>
      </c>
      <c r="I163" s="115">
        <v>1736</v>
      </c>
      <c r="J163" s="116">
        <f t="shared" si="7"/>
        <v>2.0944741532976825</v>
      </c>
      <c r="K163" s="115">
        <v>3060</v>
      </c>
      <c r="L163" s="116">
        <f t="shared" si="7"/>
        <v>0.76267281105990792</v>
      </c>
      <c r="M163" s="115">
        <v>3566</v>
      </c>
      <c r="N163" s="116">
        <v>0.16535947712418309</v>
      </c>
      <c r="O163" s="116">
        <v>1.2218068535825544</v>
      </c>
    </row>
    <row r="164" spans="2:15" x14ac:dyDescent="0.25">
      <c r="B164" s="114" t="s">
        <v>73</v>
      </c>
      <c r="C164" s="115">
        <v>1708</v>
      </c>
      <c r="D164" s="116">
        <v>8.1012658227848089E-2</v>
      </c>
      <c r="E164" s="115">
        <v>2993</v>
      </c>
      <c r="F164" s="116">
        <f t="shared" si="7"/>
        <v>0.75234192037470726</v>
      </c>
      <c r="G164" s="115">
        <v>694</v>
      </c>
      <c r="H164" s="116">
        <f t="shared" si="7"/>
        <v>-0.76812562646174409</v>
      </c>
      <c r="I164" s="115">
        <v>3013</v>
      </c>
      <c r="J164" s="116">
        <f t="shared" si="7"/>
        <v>3.3414985590778095</v>
      </c>
      <c r="K164" s="115">
        <v>3296</v>
      </c>
      <c r="L164" s="116">
        <f t="shared" si="7"/>
        <v>9.3926319283106574E-2</v>
      </c>
      <c r="M164" s="115">
        <v>4901</v>
      </c>
      <c r="N164" s="116">
        <v>0.48695388349514568</v>
      </c>
      <c r="O164" s="116">
        <v>1.8694379391100702</v>
      </c>
    </row>
    <row r="165" spans="2:15" x14ac:dyDescent="0.25">
      <c r="B165" s="114" t="s">
        <v>75</v>
      </c>
      <c r="C165" s="115">
        <v>1976</v>
      </c>
      <c r="D165" s="116">
        <v>0.14418066010422703</v>
      </c>
      <c r="E165" s="115">
        <v>794</v>
      </c>
      <c r="F165" s="116">
        <f t="shared" si="7"/>
        <v>-0.59817813765182182</v>
      </c>
      <c r="G165" s="115">
        <v>1289</v>
      </c>
      <c r="H165" s="116">
        <f t="shared" si="7"/>
        <v>0.6234256926952142</v>
      </c>
      <c r="I165" s="115">
        <v>3335</v>
      </c>
      <c r="J165" s="116">
        <f t="shared" si="7"/>
        <v>1.587276958882855</v>
      </c>
      <c r="K165" s="115">
        <v>3835</v>
      </c>
      <c r="L165" s="116">
        <f t="shared" si="7"/>
        <v>0.14992503748125929</v>
      </c>
      <c r="M165" s="115">
        <v>5266</v>
      </c>
      <c r="N165" s="116">
        <v>0.37314211212516302</v>
      </c>
      <c r="O165" s="116">
        <v>1.6649797570850202</v>
      </c>
    </row>
    <row r="166" spans="2:15" x14ac:dyDescent="0.25">
      <c r="B166" s="114" t="s">
        <v>77</v>
      </c>
      <c r="C166" s="115">
        <v>2822</v>
      </c>
      <c r="D166" s="116">
        <v>-0.12414649286157664</v>
      </c>
      <c r="E166" s="115">
        <v>0</v>
      </c>
      <c r="F166" s="116">
        <f t="shared" si="7"/>
        <v>-1</v>
      </c>
      <c r="G166" s="115">
        <v>595</v>
      </c>
      <c r="H166" s="116" t="str">
        <f t="shared" si="7"/>
        <v>-</v>
      </c>
      <c r="I166" s="115">
        <v>3289</v>
      </c>
      <c r="J166" s="116">
        <f t="shared" si="7"/>
        <v>4.5277310924369747</v>
      </c>
      <c r="K166" s="115">
        <v>3992</v>
      </c>
      <c r="L166" s="116">
        <f t="shared" si="7"/>
        <v>0.21374277896017024</v>
      </c>
      <c r="M166" s="115">
        <v>5053</v>
      </c>
      <c r="N166" s="116">
        <v>0.26578156312625256</v>
      </c>
      <c r="O166" s="116">
        <v>0.79057406094968097</v>
      </c>
    </row>
    <row r="167" spans="2:15" x14ac:dyDescent="0.25">
      <c r="B167" s="114" t="s">
        <v>79</v>
      </c>
      <c r="C167" s="115">
        <v>2070</v>
      </c>
      <c r="D167" s="116">
        <v>-6.2924400181077367E-2</v>
      </c>
      <c r="E167" s="115">
        <v>0</v>
      </c>
      <c r="F167" s="116">
        <f t="shared" si="7"/>
        <v>-1</v>
      </c>
      <c r="G167" s="115">
        <v>1601</v>
      </c>
      <c r="H167" s="116" t="str">
        <f t="shared" si="7"/>
        <v>-</v>
      </c>
      <c r="I167" s="115">
        <v>2303</v>
      </c>
      <c r="J167" s="116">
        <f t="shared" si="7"/>
        <v>0.43847595252966887</v>
      </c>
      <c r="K167" s="115">
        <v>2825</v>
      </c>
      <c r="L167" s="116">
        <f t="shared" si="7"/>
        <v>0.22666087711680416</v>
      </c>
      <c r="M167" s="115">
        <v>4892</v>
      </c>
      <c r="N167" s="116">
        <v>0.73168141592920355</v>
      </c>
      <c r="O167" s="116">
        <v>1.3632850241545893</v>
      </c>
    </row>
    <row r="168" spans="2:15" x14ac:dyDescent="0.25">
      <c r="B168" s="114" t="s">
        <v>81</v>
      </c>
      <c r="C168" s="115">
        <v>1838</v>
      </c>
      <c r="D168" s="116">
        <v>3.9005087620124446E-2</v>
      </c>
      <c r="E168" s="115">
        <v>0</v>
      </c>
      <c r="F168" s="116">
        <f t="shared" si="7"/>
        <v>-1</v>
      </c>
      <c r="G168" s="115">
        <v>1182</v>
      </c>
      <c r="H168" s="116" t="str">
        <f t="shared" si="7"/>
        <v>-</v>
      </c>
      <c r="I168" s="115">
        <v>1777</v>
      </c>
      <c r="J168" s="116">
        <f t="shared" si="7"/>
        <v>0.50338409475465307</v>
      </c>
      <c r="K168" s="115">
        <v>2564</v>
      </c>
      <c r="L168" s="116">
        <f t="shared" si="7"/>
        <v>0.44288126055149135</v>
      </c>
      <c r="M168" s="115">
        <v>5187</v>
      </c>
      <c r="N168" s="116">
        <v>1.0230109204368176</v>
      </c>
      <c r="O168" s="116">
        <v>1.82208922742111</v>
      </c>
    </row>
    <row r="169" spans="2:15" x14ac:dyDescent="0.25">
      <c r="B169" s="114" t="s">
        <v>83</v>
      </c>
      <c r="C169" s="115">
        <v>2038</v>
      </c>
      <c r="D169" s="116">
        <v>7.9129574678535874E-3</v>
      </c>
      <c r="E169" s="115">
        <v>0</v>
      </c>
      <c r="F169" s="116">
        <f t="shared" si="7"/>
        <v>-1</v>
      </c>
      <c r="G169" s="115">
        <v>2026</v>
      </c>
      <c r="H169" s="116" t="str">
        <f t="shared" si="7"/>
        <v>-</v>
      </c>
      <c r="I169" s="115">
        <v>2337</v>
      </c>
      <c r="J169" s="116">
        <f t="shared" si="7"/>
        <v>0.15350444225074034</v>
      </c>
      <c r="K169" s="115">
        <v>3169</v>
      </c>
      <c r="L169" s="116">
        <f t="shared" si="7"/>
        <v>0.35601198117244337</v>
      </c>
      <c r="M169" s="115">
        <v>5388</v>
      </c>
      <c r="N169" s="116">
        <v>0.7002208898706217</v>
      </c>
      <c r="O169" s="116">
        <v>1.6437684003925419</v>
      </c>
    </row>
    <row r="170" spans="2:15" x14ac:dyDescent="0.25">
      <c r="B170" s="114" t="s">
        <v>85</v>
      </c>
      <c r="C170" s="115">
        <v>2614</v>
      </c>
      <c r="D170" s="116">
        <v>2.3893458676067292E-2</v>
      </c>
      <c r="E170" s="115">
        <v>599</v>
      </c>
      <c r="F170" s="116">
        <f t="shared" si="7"/>
        <v>-0.77084927314460594</v>
      </c>
      <c r="G170" s="115">
        <v>2204</v>
      </c>
      <c r="H170" s="116">
        <f t="shared" si="7"/>
        <v>2.679465776293823</v>
      </c>
      <c r="I170" s="115">
        <v>2265</v>
      </c>
      <c r="J170" s="116">
        <f t="shared" si="7"/>
        <v>2.7676950998185124E-2</v>
      </c>
      <c r="K170" s="115">
        <v>4052</v>
      </c>
      <c r="L170" s="116">
        <f t="shared" si="7"/>
        <v>0.788962472406181</v>
      </c>
      <c r="M170" s="115">
        <v>5505</v>
      </c>
      <c r="N170" s="116">
        <v>0.35858835143139189</v>
      </c>
      <c r="O170" s="116">
        <v>1.1059678653404745</v>
      </c>
    </row>
    <row r="171" spans="2:15" x14ac:dyDescent="0.25">
      <c r="B171" s="114" t="s">
        <v>87</v>
      </c>
      <c r="C171" s="115">
        <v>2247</v>
      </c>
      <c r="D171" s="116">
        <v>0.12971342383107087</v>
      </c>
      <c r="E171" s="115">
        <v>234</v>
      </c>
      <c r="F171" s="116">
        <f t="shared" si="7"/>
        <v>-0.89586114819759677</v>
      </c>
      <c r="G171" s="115">
        <v>2090</v>
      </c>
      <c r="H171" s="116">
        <f t="shared" si="7"/>
        <v>7.9316239316239319</v>
      </c>
      <c r="I171" s="115">
        <v>2484</v>
      </c>
      <c r="J171" s="116">
        <f t="shared" si="7"/>
        <v>0.18851674641148319</v>
      </c>
      <c r="K171" s="115">
        <v>3816</v>
      </c>
      <c r="L171" s="116">
        <f t="shared" si="7"/>
        <v>0.53623188405797095</v>
      </c>
      <c r="M171" s="115">
        <v>4449</v>
      </c>
      <c r="N171" s="116">
        <v>0.16588050314465419</v>
      </c>
      <c r="O171" s="116">
        <v>0.97997329773030706</v>
      </c>
    </row>
    <row r="172" spans="2:15" x14ac:dyDescent="0.25">
      <c r="B172" s="114" t="s">
        <v>89</v>
      </c>
      <c r="C172" s="115">
        <v>2637</v>
      </c>
      <c r="D172" s="116">
        <v>0.24152542372881358</v>
      </c>
      <c r="E172" s="115">
        <v>872</v>
      </c>
      <c r="F172" s="116">
        <f t="shared" si="7"/>
        <v>-0.66932119833143722</v>
      </c>
      <c r="G172" s="115">
        <v>2935</v>
      </c>
      <c r="H172" s="116">
        <f t="shared" si="7"/>
        <v>2.3658256880733943</v>
      </c>
      <c r="I172" s="115">
        <v>2881</v>
      </c>
      <c r="J172" s="116">
        <f t="shared" si="7"/>
        <v>-1.8398637137989726E-2</v>
      </c>
      <c r="K172" s="115">
        <v>4916</v>
      </c>
      <c r="L172" s="116">
        <f t="shared" si="7"/>
        <v>0.70635196112460941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2145</v>
      </c>
      <c r="D173" s="116">
        <v>0.79048414023372282</v>
      </c>
      <c r="E173" s="115">
        <v>86</v>
      </c>
      <c r="F173" s="116">
        <f t="shared" si="7"/>
        <v>-0.95990675990675989</v>
      </c>
      <c r="G173" s="115">
        <v>2657</v>
      </c>
      <c r="H173" s="116">
        <f t="shared" si="7"/>
        <v>29.895348837209301</v>
      </c>
      <c r="I173" s="115">
        <v>2543</v>
      </c>
      <c r="J173" s="116">
        <f t="shared" si="7"/>
        <v>-4.290553255551377E-2</v>
      </c>
      <c r="K173" s="115">
        <v>3401</v>
      </c>
      <c r="L173" s="116">
        <f t="shared" si="7"/>
        <v>0.3373967754620526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1747</v>
      </c>
      <c r="D174" s="116">
        <v>0.28173147468818782</v>
      </c>
      <c r="E174" s="115">
        <v>484</v>
      </c>
      <c r="F174" s="116">
        <f t="shared" si="7"/>
        <v>-0.72295363480251862</v>
      </c>
      <c r="G174" s="115">
        <v>2093</v>
      </c>
      <c r="H174" s="116">
        <f t="shared" si="7"/>
        <v>3.3243801652892566</v>
      </c>
      <c r="I174" s="115">
        <v>2795</v>
      </c>
      <c r="J174" s="116">
        <f t="shared" si="7"/>
        <v>0.3354037267080745</v>
      </c>
      <c r="K174" s="115">
        <v>3613</v>
      </c>
      <c r="L174" s="116">
        <f t="shared" si="7"/>
        <v>0.29266547406082299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25447</v>
      </c>
      <c r="D175" s="119">
        <v>0.11433701173585575</v>
      </c>
      <c r="E175" s="118">
        <v>8286</v>
      </c>
      <c r="F175" s="119">
        <f t="shared" si="7"/>
        <v>-0.67438204896451448</v>
      </c>
      <c r="G175" s="118">
        <v>19927</v>
      </c>
      <c r="H175" s="119">
        <f t="shared" si="7"/>
        <v>1.4048998310403089</v>
      </c>
      <c r="I175" s="118">
        <v>30758</v>
      </c>
      <c r="J175" s="119">
        <f t="shared" si="7"/>
        <v>0.54353389873036573</v>
      </c>
      <c r="K175" s="118">
        <v>42539</v>
      </c>
      <c r="L175" s="119">
        <f t="shared" si="7"/>
        <v>0.38302230314064634</v>
      </c>
      <c r="M175" s="118">
        <v>44207</v>
      </c>
      <c r="N175" s="119">
        <v>0.44424842366624206</v>
      </c>
      <c r="O175" s="119">
        <v>1.3367692145047045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244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591</v>
      </c>
      <c r="D185" s="116">
        <v>0.19153225806451624</v>
      </c>
      <c r="E185" s="115">
        <v>433</v>
      </c>
      <c r="F185" s="116">
        <f t="shared" ref="F185:L197" si="8">IFERROR(E185/C185-1,"-")</f>
        <v>-0.26734348561759724</v>
      </c>
      <c r="G185" s="115">
        <v>79</v>
      </c>
      <c r="H185" s="116">
        <f t="shared" si="8"/>
        <v>-0.81755196304849886</v>
      </c>
      <c r="I185" s="115">
        <v>563</v>
      </c>
      <c r="J185" s="116">
        <f t="shared" si="8"/>
        <v>6.1265822784810124</v>
      </c>
      <c r="K185" s="115">
        <v>577</v>
      </c>
      <c r="L185" s="116">
        <f t="shared" si="8"/>
        <v>2.4866785079928899E-2</v>
      </c>
      <c r="M185" s="115">
        <v>552</v>
      </c>
      <c r="N185" s="116">
        <v>-4.3327556325823191E-2</v>
      </c>
      <c r="O185" s="116">
        <v>-6.5989847715736016E-2</v>
      </c>
    </row>
    <row r="186" spans="1:16" x14ac:dyDescent="0.25">
      <c r="B186" s="114" t="s">
        <v>73</v>
      </c>
      <c r="C186" s="115">
        <v>372</v>
      </c>
      <c r="D186" s="116">
        <v>-6.0606060606060552E-2</v>
      </c>
      <c r="E186" s="115">
        <v>399</v>
      </c>
      <c r="F186" s="116">
        <f t="shared" si="8"/>
        <v>7.2580645161290258E-2</v>
      </c>
      <c r="G186" s="115">
        <v>53</v>
      </c>
      <c r="H186" s="116">
        <f t="shared" si="8"/>
        <v>-0.86716791979949881</v>
      </c>
      <c r="I186" s="115">
        <v>604</v>
      </c>
      <c r="J186" s="116">
        <f t="shared" si="8"/>
        <v>10.39622641509434</v>
      </c>
      <c r="K186" s="115">
        <v>464</v>
      </c>
      <c r="L186" s="116">
        <f t="shared" si="8"/>
        <v>-0.23178807947019864</v>
      </c>
      <c r="M186" s="115">
        <v>653</v>
      </c>
      <c r="N186" s="116">
        <v>0.40732758620689657</v>
      </c>
      <c r="O186" s="116">
        <v>0.7553763440860215</v>
      </c>
    </row>
    <row r="187" spans="1:16" x14ac:dyDescent="0.25">
      <c r="B187" s="114" t="s">
        <v>75</v>
      </c>
      <c r="C187" s="115">
        <v>497</v>
      </c>
      <c r="D187" s="116">
        <v>8.113590263691739E-3</v>
      </c>
      <c r="E187" s="115">
        <v>255</v>
      </c>
      <c r="F187" s="116">
        <f t="shared" si="8"/>
        <v>-0.48692152917505027</v>
      </c>
      <c r="G187" s="115">
        <v>27</v>
      </c>
      <c r="H187" s="116">
        <f t="shared" si="8"/>
        <v>-0.89411764705882357</v>
      </c>
      <c r="I187" s="115">
        <v>493</v>
      </c>
      <c r="J187" s="116">
        <f t="shared" si="8"/>
        <v>17.25925925925926</v>
      </c>
      <c r="K187" s="115">
        <v>655</v>
      </c>
      <c r="L187" s="116">
        <f t="shared" si="8"/>
        <v>0.3286004056795131</v>
      </c>
      <c r="M187" s="115">
        <v>624</v>
      </c>
      <c r="N187" s="116">
        <v>-4.7328244274809195E-2</v>
      </c>
      <c r="O187" s="116">
        <v>0.25553319919517103</v>
      </c>
    </row>
    <row r="188" spans="1:16" x14ac:dyDescent="0.25">
      <c r="B188" s="114" t="s">
        <v>77</v>
      </c>
      <c r="C188" s="115">
        <v>594</v>
      </c>
      <c r="D188" s="116">
        <v>0.21721311475409832</v>
      </c>
      <c r="E188" s="115">
        <v>0</v>
      </c>
      <c r="F188" s="116">
        <f t="shared" si="8"/>
        <v>-1</v>
      </c>
      <c r="G188" s="115">
        <v>44</v>
      </c>
      <c r="H188" s="116" t="str">
        <f t="shared" si="8"/>
        <v>-</v>
      </c>
      <c r="I188" s="115">
        <v>523</v>
      </c>
      <c r="J188" s="116">
        <f t="shared" si="8"/>
        <v>10.886363636363637</v>
      </c>
      <c r="K188" s="115">
        <v>328</v>
      </c>
      <c r="L188" s="116">
        <f t="shared" si="8"/>
        <v>-0.37284894837476101</v>
      </c>
      <c r="M188" s="115">
        <v>505</v>
      </c>
      <c r="N188" s="116">
        <v>0.53963414634146334</v>
      </c>
      <c r="O188" s="116">
        <v>-0.14983164983164987</v>
      </c>
    </row>
    <row r="189" spans="1:16" x14ac:dyDescent="0.25">
      <c r="B189" s="114" t="s">
        <v>79</v>
      </c>
      <c r="C189" s="115">
        <v>430</v>
      </c>
      <c r="D189" s="116">
        <v>7.2319201995012516E-2</v>
      </c>
      <c r="E189" s="115">
        <v>0</v>
      </c>
      <c r="F189" s="116">
        <f t="shared" si="8"/>
        <v>-1</v>
      </c>
      <c r="G189" s="115">
        <v>260</v>
      </c>
      <c r="H189" s="116" t="str">
        <f t="shared" si="8"/>
        <v>-</v>
      </c>
      <c r="I189" s="115">
        <v>318</v>
      </c>
      <c r="J189" s="116">
        <f t="shared" si="8"/>
        <v>0.22307692307692317</v>
      </c>
      <c r="K189" s="115">
        <v>353</v>
      </c>
      <c r="L189" s="116">
        <f t="shared" si="8"/>
        <v>0.11006289308176109</v>
      </c>
      <c r="M189" s="115">
        <v>606</v>
      </c>
      <c r="N189" s="116">
        <v>0.71671388101983013</v>
      </c>
      <c r="O189" s="116">
        <v>0.40930232558139545</v>
      </c>
    </row>
    <row r="190" spans="1:16" x14ac:dyDescent="0.25">
      <c r="B190" s="114" t="s">
        <v>120</v>
      </c>
      <c r="C190" s="115">
        <v>493</v>
      </c>
      <c r="D190" s="116">
        <v>-0.25416036308623302</v>
      </c>
      <c r="E190" s="115">
        <v>0</v>
      </c>
      <c r="F190" s="116">
        <f t="shared" si="8"/>
        <v>-1</v>
      </c>
      <c r="G190" s="115">
        <v>260</v>
      </c>
      <c r="H190" s="116" t="str">
        <f t="shared" si="8"/>
        <v>-</v>
      </c>
      <c r="I190" s="115">
        <v>399</v>
      </c>
      <c r="J190" s="116">
        <f t="shared" si="8"/>
        <v>0.53461538461538471</v>
      </c>
      <c r="K190" s="115">
        <v>397</v>
      </c>
      <c r="L190" s="116">
        <f t="shared" si="8"/>
        <v>-5.0125313283208017E-3</v>
      </c>
      <c r="M190" s="115">
        <v>702</v>
      </c>
      <c r="N190" s="116">
        <v>0.76826196473551644</v>
      </c>
      <c r="O190" s="116">
        <v>0.42393509127789053</v>
      </c>
    </row>
    <row r="191" spans="1:16" x14ac:dyDescent="0.25">
      <c r="B191" s="114" t="s">
        <v>83</v>
      </c>
      <c r="C191" s="115">
        <v>784</v>
      </c>
      <c r="D191" s="116">
        <v>-5.4282267792521099E-2</v>
      </c>
      <c r="E191" s="115">
        <v>0</v>
      </c>
      <c r="F191" s="116">
        <f t="shared" si="8"/>
        <v>-1</v>
      </c>
      <c r="G191" s="115">
        <v>398</v>
      </c>
      <c r="H191" s="116" t="str">
        <f t="shared" si="8"/>
        <v>-</v>
      </c>
      <c r="I191" s="115">
        <v>504</v>
      </c>
      <c r="J191" s="116">
        <f t="shared" si="8"/>
        <v>0.26633165829145722</v>
      </c>
      <c r="K191" s="115">
        <v>799</v>
      </c>
      <c r="L191" s="116">
        <f t="shared" si="8"/>
        <v>0.58531746031746024</v>
      </c>
      <c r="M191" s="115">
        <v>1214</v>
      </c>
      <c r="N191" s="116">
        <v>0.51939924906132662</v>
      </c>
      <c r="O191" s="116">
        <v>0.54846938775510212</v>
      </c>
    </row>
    <row r="192" spans="1:16" x14ac:dyDescent="0.25">
      <c r="B192" s="114" t="s">
        <v>85</v>
      </c>
      <c r="C192" s="115">
        <v>664</v>
      </c>
      <c r="D192" s="116">
        <v>-0.19999999999999996</v>
      </c>
      <c r="E192" s="115">
        <v>240</v>
      </c>
      <c r="F192" s="116">
        <f t="shared" si="8"/>
        <v>-0.63855421686746983</v>
      </c>
      <c r="G192" s="115">
        <v>605</v>
      </c>
      <c r="H192" s="116">
        <f t="shared" si="8"/>
        <v>1.5208333333333335</v>
      </c>
      <c r="I192" s="115">
        <v>374</v>
      </c>
      <c r="J192" s="116">
        <f t="shared" si="8"/>
        <v>-0.38181818181818183</v>
      </c>
      <c r="K192" s="115">
        <v>830</v>
      </c>
      <c r="L192" s="116">
        <f t="shared" si="8"/>
        <v>1.2192513368983957</v>
      </c>
      <c r="M192" s="115">
        <v>796</v>
      </c>
      <c r="N192" s="116">
        <v>-4.096385542168679E-2</v>
      </c>
      <c r="O192" s="116">
        <v>0.1987951807228916</v>
      </c>
    </row>
    <row r="193" spans="2:16" x14ac:dyDescent="0.25">
      <c r="B193" s="114" t="s">
        <v>87</v>
      </c>
      <c r="C193" s="115">
        <v>538</v>
      </c>
      <c r="D193" s="116">
        <v>-0.17103235747303547</v>
      </c>
      <c r="E193" s="115">
        <v>446</v>
      </c>
      <c r="F193" s="116">
        <f t="shared" si="8"/>
        <v>-0.17100371747211895</v>
      </c>
      <c r="G193" s="115">
        <v>807</v>
      </c>
      <c r="H193" s="116">
        <f t="shared" si="8"/>
        <v>0.8094170403587444</v>
      </c>
      <c r="I193" s="115">
        <v>477</v>
      </c>
      <c r="J193" s="116">
        <f t="shared" si="8"/>
        <v>-0.40892193308550184</v>
      </c>
      <c r="K193" s="115">
        <v>664</v>
      </c>
      <c r="L193" s="116">
        <f t="shared" si="8"/>
        <v>0.39203354297693926</v>
      </c>
      <c r="M193" s="115">
        <v>820</v>
      </c>
      <c r="N193" s="116">
        <v>0.23493975903614461</v>
      </c>
      <c r="O193" s="116">
        <v>0.52416356877323422</v>
      </c>
    </row>
    <row r="194" spans="2:16" x14ac:dyDescent="0.25">
      <c r="B194" s="114" t="s">
        <v>89</v>
      </c>
      <c r="C194" s="115">
        <v>392</v>
      </c>
      <c r="D194" s="116">
        <v>-9.4688221709006926E-2</v>
      </c>
      <c r="E194" s="115">
        <v>129</v>
      </c>
      <c r="F194" s="116">
        <f t="shared" si="8"/>
        <v>-0.67091836734693877</v>
      </c>
      <c r="G194" s="115">
        <v>964</v>
      </c>
      <c r="H194" s="116">
        <f t="shared" si="8"/>
        <v>6.4728682170542635</v>
      </c>
      <c r="I194" s="115">
        <v>428</v>
      </c>
      <c r="J194" s="116">
        <f t="shared" si="8"/>
        <v>-0.55601659751037347</v>
      </c>
      <c r="K194" s="115">
        <v>701</v>
      </c>
      <c r="L194" s="116">
        <f t="shared" si="8"/>
        <v>0.63785046728971961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468</v>
      </c>
      <c r="D195" s="116">
        <v>9.6018735362997765E-2</v>
      </c>
      <c r="E195" s="115">
        <v>38</v>
      </c>
      <c r="F195" s="116">
        <f t="shared" si="8"/>
        <v>-0.91880341880341876</v>
      </c>
      <c r="G195" s="115">
        <v>1017</v>
      </c>
      <c r="H195" s="116">
        <f t="shared" si="8"/>
        <v>25.763157894736842</v>
      </c>
      <c r="I195" s="115">
        <v>514</v>
      </c>
      <c r="J195" s="116">
        <f t="shared" si="8"/>
        <v>-0.49459193706981319</v>
      </c>
      <c r="K195" s="115">
        <v>587</v>
      </c>
      <c r="L195" s="116">
        <f t="shared" si="8"/>
        <v>0.14202334630350189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426</v>
      </c>
      <c r="D196" s="116">
        <v>6.4999999999999947E-2</v>
      </c>
      <c r="E196" s="115">
        <v>101</v>
      </c>
      <c r="F196" s="116">
        <f t="shared" si="8"/>
        <v>-0.76291079812206575</v>
      </c>
      <c r="G196" s="115">
        <v>687</v>
      </c>
      <c r="H196" s="116">
        <f t="shared" si="8"/>
        <v>5.8019801980198018</v>
      </c>
      <c r="I196" s="115">
        <v>675</v>
      </c>
      <c r="J196" s="116">
        <f t="shared" si="8"/>
        <v>-1.7467248908296984E-2</v>
      </c>
      <c r="K196" s="115">
        <v>613</v>
      </c>
      <c r="L196" s="116">
        <f t="shared" si="8"/>
        <v>-9.1851851851851851E-2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6249</v>
      </c>
      <c r="D197" s="119">
        <v>-3.9058895894202639E-2</v>
      </c>
      <c r="E197" s="118">
        <v>2082</v>
      </c>
      <c r="F197" s="119">
        <f t="shared" si="8"/>
        <v>-0.6668266922707633</v>
      </c>
      <c r="G197" s="118">
        <v>5201</v>
      </c>
      <c r="H197" s="119">
        <f t="shared" si="8"/>
        <v>1.4980787704130645</v>
      </c>
      <c r="I197" s="118">
        <v>5872</v>
      </c>
      <c r="J197" s="119">
        <f t="shared" si="8"/>
        <v>0.12901365122091901</v>
      </c>
      <c r="K197" s="118">
        <v>6968</v>
      </c>
      <c r="L197" s="119">
        <f t="shared" si="8"/>
        <v>0.18664850136239775</v>
      </c>
      <c r="M197" s="118">
        <v>6472</v>
      </c>
      <c r="N197" s="119">
        <v>0.27728438918492215</v>
      </c>
      <c r="O197" s="119">
        <v>0.30404996977634502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245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651</v>
      </c>
      <c r="D207" s="116">
        <v>-0.14116094986807393</v>
      </c>
      <c r="E207" s="115">
        <v>543</v>
      </c>
      <c r="F207" s="116">
        <f t="shared" ref="F207:L219" si="9">IFERROR(E207/C207-1,"-")</f>
        <v>-0.16589861751152069</v>
      </c>
      <c r="G207" s="115">
        <v>25</v>
      </c>
      <c r="H207" s="116">
        <f t="shared" si="9"/>
        <v>-0.95395948434622468</v>
      </c>
      <c r="I207" s="115">
        <v>1010</v>
      </c>
      <c r="J207" s="116">
        <f t="shared" si="9"/>
        <v>39.4</v>
      </c>
      <c r="K207" s="115">
        <v>878</v>
      </c>
      <c r="L207" s="116">
        <f t="shared" si="9"/>
        <v>-0.1306930693069307</v>
      </c>
      <c r="M207" s="115">
        <v>1284</v>
      </c>
      <c r="N207" s="116">
        <v>0.46241457858769941</v>
      </c>
      <c r="O207" s="116">
        <v>0.97235023041474644</v>
      </c>
    </row>
    <row r="208" spans="2:16" x14ac:dyDescent="0.25">
      <c r="B208" s="114" t="s">
        <v>73</v>
      </c>
      <c r="C208" s="115">
        <v>577</v>
      </c>
      <c r="D208" s="116">
        <v>-0.20741758241758246</v>
      </c>
      <c r="E208" s="115">
        <v>665</v>
      </c>
      <c r="F208" s="116">
        <f t="shared" si="9"/>
        <v>0.15251299826689779</v>
      </c>
      <c r="G208" s="115">
        <v>59</v>
      </c>
      <c r="H208" s="116">
        <f t="shared" si="9"/>
        <v>-0.9112781954887218</v>
      </c>
      <c r="I208" s="115">
        <v>945</v>
      </c>
      <c r="J208" s="116">
        <f t="shared" si="9"/>
        <v>15.016949152542374</v>
      </c>
      <c r="K208" s="115">
        <v>744</v>
      </c>
      <c r="L208" s="116">
        <f t="shared" si="9"/>
        <v>-0.21269841269841272</v>
      </c>
      <c r="M208" s="115">
        <v>1177</v>
      </c>
      <c r="N208" s="116">
        <v>0.581989247311828</v>
      </c>
      <c r="O208" s="116">
        <v>1.0398613518197575</v>
      </c>
    </row>
    <row r="209" spans="2:16" x14ac:dyDescent="0.25">
      <c r="B209" s="114" t="s">
        <v>75</v>
      </c>
      <c r="C209" s="115">
        <v>732</v>
      </c>
      <c r="D209" s="116">
        <v>-0.30285714285714282</v>
      </c>
      <c r="E209" s="115">
        <v>256</v>
      </c>
      <c r="F209" s="116">
        <f t="shared" si="9"/>
        <v>-0.6502732240437159</v>
      </c>
      <c r="G209" s="115">
        <v>63</v>
      </c>
      <c r="H209" s="116">
        <f t="shared" si="9"/>
        <v>-0.75390625</v>
      </c>
      <c r="I209" s="115">
        <v>771</v>
      </c>
      <c r="J209" s="116">
        <f t="shared" si="9"/>
        <v>11.238095238095237</v>
      </c>
      <c r="K209" s="115">
        <v>855</v>
      </c>
      <c r="L209" s="116">
        <f t="shared" si="9"/>
        <v>0.10894941634241251</v>
      </c>
      <c r="M209" s="115">
        <v>1050</v>
      </c>
      <c r="N209" s="116">
        <v>0.22807017543859653</v>
      </c>
      <c r="O209" s="116">
        <v>0.43442622950819665</v>
      </c>
    </row>
    <row r="210" spans="2:16" x14ac:dyDescent="0.25">
      <c r="B210" s="114" t="s">
        <v>77</v>
      </c>
      <c r="C210" s="115">
        <v>589</v>
      </c>
      <c r="D210" s="116">
        <v>-0.33671171171171166</v>
      </c>
      <c r="E210" s="115">
        <v>0</v>
      </c>
      <c r="F210" s="116">
        <f t="shared" si="9"/>
        <v>-1</v>
      </c>
      <c r="G210" s="115">
        <v>50</v>
      </c>
      <c r="H210" s="116" t="str">
        <f t="shared" si="9"/>
        <v>-</v>
      </c>
      <c r="I210" s="115">
        <v>905</v>
      </c>
      <c r="J210" s="116">
        <f t="shared" si="9"/>
        <v>17.100000000000001</v>
      </c>
      <c r="K210" s="115">
        <v>706</v>
      </c>
      <c r="L210" s="116">
        <f t="shared" si="9"/>
        <v>-0.21988950276243091</v>
      </c>
      <c r="M210" s="115">
        <v>1179</v>
      </c>
      <c r="N210" s="116">
        <v>0.66997167138810187</v>
      </c>
      <c r="O210" s="116">
        <v>1.0016977928692699</v>
      </c>
    </row>
    <row r="211" spans="2:16" x14ac:dyDescent="0.25">
      <c r="B211" s="114" t="s">
        <v>79</v>
      </c>
      <c r="C211" s="115">
        <v>502</v>
      </c>
      <c r="D211" s="116">
        <v>-0.29295774647887329</v>
      </c>
      <c r="E211" s="115">
        <v>0</v>
      </c>
      <c r="F211" s="116">
        <f t="shared" si="9"/>
        <v>-1</v>
      </c>
      <c r="G211" s="115">
        <v>138</v>
      </c>
      <c r="H211" s="116" t="str">
        <f t="shared" si="9"/>
        <v>-</v>
      </c>
      <c r="I211" s="115">
        <v>629</v>
      </c>
      <c r="J211" s="116">
        <f t="shared" si="9"/>
        <v>3.5579710144927539</v>
      </c>
      <c r="K211" s="115">
        <v>669</v>
      </c>
      <c r="L211" s="116">
        <f t="shared" si="9"/>
        <v>6.359300476947527E-2</v>
      </c>
      <c r="M211" s="115">
        <v>1100</v>
      </c>
      <c r="N211" s="116">
        <v>0.64424514200298955</v>
      </c>
      <c r="O211" s="116">
        <v>1.191235059760956</v>
      </c>
    </row>
    <row r="212" spans="2:16" x14ac:dyDescent="0.25">
      <c r="B212" s="114" t="s">
        <v>81</v>
      </c>
      <c r="C212" s="115">
        <v>600</v>
      </c>
      <c r="D212" s="116">
        <v>-0.27623642943305182</v>
      </c>
      <c r="E212" s="115">
        <v>0</v>
      </c>
      <c r="F212" s="116">
        <f t="shared" si="9"/>
        <v>-1</v>
      </c>
      <c r="G212" s="115">
        <v>244</v>
      </c>
      <c r="H212" s="116" t="str">
        <f t="shared" si="9"/>
        <v>-</v>
      </c>
      <c r="I212" s="115">
        <v>536</v>
      </c>
      <c r="J212" s="116">
        <f t="shared" si="9"/>
        <v>1.1967213114754101</v>
      </c>
      <c r="K212" s="115">
        <v>895</v>
      </c>
      <c r="L212" s="116">
        <f t="shared" si="9"/>
        <v>0.66977611940298498</v>
      </c>
      <c r="M212" s="115">
        <v>1467</v>
      </c>
      <c r="N212" s="116">
        <v>0.63910614525139664</v>
      </c>
      <c r="O212" s="116">
        <v>1.4449999999999998</v>
      </c>
    </row>
    <row r="213" spans="2:16" x14ac:dyDescent="0.25">
      <c r="B213" s="114" t="s">
        <v>83</v>
      </c>
      <c r="C213" s="115">
        <v>1496</v>
      </c>
      <c r="D213" s="116">
        <v>-0.1829601310759148</v>
      </c>
      <c r="E213" s="115">
        <v>0</v>
      </c>
      <c r="F213" s="116">
        <f t="shared" si="9"/>
        <v>-1</v>
      </c>
      <c r="G213" s="115">
        <v>538</v>
      </c>
      <c r="H213" s="116" t="str">
        <f t="shared" si="9"/>
        <v>-</v>
      </c>
      <c r="I213" s="115">
        <v>1018</v>
      </c>
      <c r="J213" s="116">
        <f t="shared" si="9"/>
        <v>0.89219330855018586</v>
      </c>
      <c r="K213" s="115">
        <v>1074</v>
      </c>
      <c r="L213" s="116">
        <f t="shared" si="9"/>
        <v>5.5009823182711193E-2</v>
      </c>
      <c r="M213" s="115">
        <v>2460</v>
      </c>
      <c r="N213" s="116">
        <v>1.2905027932960893</v>
      </c>
      <c r="O213" s="116">
        <v>0.64438502673796783</v>
      </c>
    </row>
    <row r="214" spans="2:16" x14ac:dyDescent="0.25">
      <c r="B214" s="114" t="s">
        <v>85</v>
      </c>
      <c r="C214" s="115">
        <v>1491</v>
      </c>
      <c r="D214" s="116">
        <v>-0.1542824730572887</v>
      </c>
      <c r="E214" s="115">
        <v>200</v>
      </c>
      <c r="F214" s="116">
        <f t="shared" si="9"/>
        <v>-0.86586183769282354</v>
      </c>
      <c r="G214" s="115">
        <v>792</v>
      </c>
      <c r="H214" s="116">
        <f t="shared" si="9"/>
        <v>2.96</v>
      </c>
      <c r="I214" s="115">
        <v>1226</v>
      </c>
      <c r="J214" s="116">
        <f t="shared" si="9"/>
        <v>0.54797979797979801</v>
      </c>
      <c r="K214" s="115">
        <v>1726</v>
      </c>
      <c r="L214" s="116">
        <f t="shared" si="9"/>
        <v>0.40783034257748785</v>
      </c>
      <c r="M214" s="115">
        <v>2080</v>
      </c>
      <c r="N214" s="116">
        <v>0.20509849362688293</v>
      </c>
      <c r="O214" s="116">
        <v>0.39503688799463443</v>
      </c>
    </row>
    <row r="215" spans="2:16" x14ac:dyDescent="0.25">
      <c r="B215" s="114" t="s">
        <v>87</v>
      </c>
      <c r="C215" s="115">
        <v>765</v>
      </c>
      <c r="D215" s="116">
        <v>-0.18617021276595747</v>
      </c>
      <c r="E215" s="115">
        <v>57</v>
      </c>
      <c r="F215" s="116">
        <f t="shared" si="9"/>
        <v>-0.92549019607843142</v>
      </c>
      <c r="G215" s="115">
        <v>661</v>
      </c>
      <c r="H215" s="116">
        <f t="shared" si="9"/>
        <v>10.596491228070175</v>
      </c>
      <c r="I215" s="115">
        <v>829</v>
      </c>
      <c r="J215" s="116">
        <f t="shared" si="9"/>
        <v>0.25416036308623302</v>
      </c>
      <c r="K215" s="115">
        <v>1287</v>
      </c>
      <c r="L215" s="116">
        <f t="shared" si="9"/>
        <v>0.55247285886610364</v>
      </c>
      <c r="M215" s="115">
        <v>1667</v>
      </c>
      <c r="N215" s="116">
        <v>0.29526029526029518</v>
      </c>
      <c r="O215" s="116">
        <v>1.1790849673202612</v>
      </c>
    </row>
    <row r="216" spans="2:16" x14ac:dyDescent="0.25">
      <c r="B216" s="114" t="s">
        <v>89</v>
      </c>
      <c r="C216" s="115">
        <v>687</v>
      </c>
      <c r="D216" s="116">
        <v>-0.23835920177383596</v>
      </c>
      <c r="E216" s="115">
        <v>48</v>
      </c>
      <c r="F216" s="116">
        <f t="shared" si="9"/>
        <v>-0.93013100436681229</v>
      </c>
      <c r="G216" s="115">
        <v>1127</v>
      </c>
      <c r="H216" s="116">
        <f t="shared" si="9"/>
        <v>22.479166666666668</v>
      </c>
      <c r="I216" s="115">
        <v>890</v>
      </c>
      <c r="J216" s="116">
        <f t="shared" si="9"/>
        <v>-0.21029281277728484</v>
      </c>
      <c r="K216" s="115">
        <v>1412</v>
      </c>
      <c r="L216" s="116">
        <f t="shared" si="9"/>
        <v>0.58651685393258424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622</v>
      </c>
      <c r="D217" s="116">
        <v>1.8003273322422242E-2</v>
      </c>
      <c r="E217" s="115">
        <v>55</v>
      </c>
      <c r="F217" s="116">
        <f t="shared" si="9"/>
        <v>-0.91157556270096463</v>
      </c>
      <c r="G217" s="115">
        <v>1200</v>
      </c>
      <c r="H217" s="116">
        <f t="shared" si="9"/>
        <v>20.818181818181817</v>
      </c>
      <c r="I217" s="115">
        <v>1031</v>
      </c>
      <c r="J217" s="116">
        <f t="shared" si="9"/>
        <v>-0.14083333333333337</v>
      </c>
      <c r="K217" s="115">
        <v>1290</v>
      </c>
      <c r="L217" s="116">
        <f t="shared" si="9"/>
        <v>0.25121241513094072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584</v>
      </c>
      <c r="D218" s="116">
        <v>-0.13609467455621305</v>
      </c>
      <c r="E218" s="115">
        <v>69</v>
      </c>
      <c r="F218" s="116">
        <f t="shared" si="9"/>
        <v>-0.88184931506849318</v>
      </c>
      <c r="G218" s="115">
        <v>1099</v>
      </c>
      <c r="H218" s="116">
        <f t="shared" si="9"/>
        <v>14.927536231884059</v>
      </c>
      <c r="I218" s="115">
        <v>923</v>
      </c>
      <c r="J218" s="116">
        <f t="shared" si="9"/>
        <v>-0.16014558689717928</v>
      </c>
      <c r="K218" s="115">
        <v>1375</v>
      </c>
      <c r="L218" s="116">
        <f t="shared" si="9"/>
        <v>0.48970747562296868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9296</v>
      </c>
      <c r="D219" s="119">
        <v>-0.20451822693821664</v>
      </c>
      <c r="E219" s="118">
        <v>2074</v>
      </c>
      <c r="F219" s="119">
        <f t="shared" si="9"/>
        <v>-0.77689328743545616</v>
      </c>
      <c r="G219" s="118">
        <v>5996</v>
      </c>
      <c r="H219" s="119">
        <f t="shared" si="9"/>
        <v>1.8910318225650915</v>
      </c>
      <c r="I219" s="118">
        <v>10713</v>
      </c>
      <c r="J219" s="119">
        <f t="shared" si="9"/>
        <v>0.78669112741827885</v>
      </c>
      <c r="K219" s="118">
        <v>12911</v>
      </c>
      <c r="L219" s="119">
        <f t="shared" si="9"/>
        <v>0.20517128722113309</v>
      </c>
      <c r="M219" s="118">
        <v>13464</v>
      </c>
      <c r="N219" s="119">
        <v>0.52411138781978717</v>
      </c>
      <c r="O219" s="119">
        <v>0.81872213967310548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244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591</v>
      </c>
      <c r="D229" s="116">
        <v>0.19153225806451624</v>
      </c>
      <c r="E229" s="115">
        <v>433</v>
      </c>
      <c r="F229" s="116">
        <f t="shared" ref="F229:L241" si="10">IFERROR(E229/C229-1,"-")</f>
        <v>-0.26734348561759724</v>
      </c>
      <c r="G229" s="115">
        <v>79</v>
      </c>
      <c r="H229" s="116">
        <f t="shared" si="10"/>
        <v>-0.81755196304849886</v>
      </c>
      <c r="I229" s="115">
        <v>563</v>
      </c>
      <c r="J229" s="116">
        <f t="shared" si="10"/>
        <v>6.1265822784810124</v>
      </c>
      <c r="K229" s="115">
        <v>577</v>
      </c>
      <c r="L229" s="116">
        <f t="shared" si="10"/>
        <v>2.4866785079928899E-2</v>
      </c>
      <c r="M229" s="115">
        <v>552</v>
      </c>
      <c r="N229" s="116">
        <v>-4.3327556325823191E-2</v>
      </c>
      <c r="O229" s="116">
        <v>-6.5989847715736016E-2</v>
      </c>
    </row>
    <row r="230" spans="2:16" x14ac:dyDescent="0.25">
      <c r="B230" s="114" t="s">
        <v>73</v>
      </c>
      <c r="C230" s="115">
        <v>372</v>
      </c>
      <c r="D230" s="116">
        <v>-6.0606060606060552E-2</v>
      </c>
      <c r="E230" s="115">
        <v>399</v>
      </c>
      <c r="F230" s="116">
        <f t="shared" si="10"/>
        <v>7.2580645161290258E-2</v>
      </c>
      <c r="G230" s="115">
        <v>53</v>
      </c>
      <c r="H230" s="116">
        <f t="shared" si="10"/>
        <v>-0.86716791979949881</v>
      </c>
      <c r="I230" s="115">
        <v>604</v>
      </c>
      <c r="J230" s="116">
        <f t="shared" si="10"/>
        <v>10.39622641509434</v>
      </c>
      <c r="K230" s="115">
        <v>464</v>
      </c>
      <c r="L230" s="116">
        <f t="shared" si="10"/>
        <v>-0.23178807947019864</v>
      </c>
      <c r="M230" s="115">
        <v>653</v>
      </c>
      <c r="N230" s="116">
        <v>0.40732758620689657</v>
      </c>
      <c r="O230" s="116">
        <v>0.7553763440860215</v>
      </c>
    </row>
    <row r="231" spans="2:16" x14ac:dyDescent="0.25">
      <c r="B231" s="114" t="s">
        <v>75</v>
      </c>
      <c r="C231" s="115">
        <v>497</v>
      </c>
      <c r="D231" s="116">
        <v>8.113590263691739E-3</v>
      </c>
      <c r="E231" s="115">
        <v>255</v>
      </c>
      <c r="F231" s="116">
        <f t="shared" si="10"/>
        <v>-0.48692152917505027</v>
      </c>
      <c r="G231" s="115">
        <v>27</v>
      </c>
      <c r="H231" s="116">
        <f t="shared" si="10"/>
        <v>-0.89411764705882357</v>
      </c>
      <c r="I231" s="115">
        <v>493</v>
      </c>
      <c r="J231" s="116">
        <f t="shared" si="10"/>
        <v>17.25925925925926</v>
      </c>
      <c r="K231" s="115">
        <v>655</v>
      </c>
      <c r="L231" s="116">
        <f t="shared" si="10"/>
        <v>0.3286004056795131</v>
      </c>
      <c r="M231" s="115">
        <v>624</v>
      </c>
      <c r="N231" s="116">
        <v>-4.7328244274809195E-2</v>
      </c>
      <c r="O231" s="116">
        <v>0.25553319919517103</v>
      </c>
    </row>
    <row r="232" spans="2:16" x14ac:dyDescent="0.25">
      <c r="B232" s="114" t="s">
        <v>77</v>
      </c>
      <c r="C232" s="115">
        <v>594</v>
      </c>
      <c r="D232" s="116">
        <v>0.21721311475409832</v>
      </c>
      <c r="E232" s="115">
        <v>0</v>
      </c>
      <c r="F232" s="116">
        <f t="shared" si="10"/>
        <v>-1</v>
      </c>
      <c r="G232" s="115">
        <v>44</v>
      </c>
      <c r="H232" s="116" t="str">
        <f t="shared" si="10"/>
        <v>-</v>
      </c>
      <c r="I232" s="115">
        <v>523</v>
      </c>
      <c r="J232" s="116">
        <f t="shared" si="10"/>
        <v>10.886363636363637</v>
      </c>
      <c r="K232" s="115">
        <v>328</v>
      </c>
      <c r="L232" s="116">
        <f t="shared" si="10"/>
        <v>-0.37284894837476101</v>
      </c>
      <c r="M232" s="115">
        <v>505</v>
      </c>
      <c r="N232" s="116">
        <v>0.53963414634146334</v>
      </c>
      <c r="O232" s="116">
        <v>-0.14983164983164987</v>
      </c>
    </row>
    <row r="233" spans="2:16" x14ac:dyDescent="0.25">
      <c r="B233" s="114" t="s">
        <v>79</v>
      </c>
      <c r="C233" s="115">
        <v>430</v>
      </c>
      <c r="D233" s="116">
        <v>7.2319201995012516E-2</v>
      </c>
      <c r="E233" s="115">
        <v>0</v>
      </c>
      <c r="F233" s="116">
        <f t="shared" si="10"/>
        <v>-1</v>
      </c>
      <c r="G233" s="115">
        <v>260</v>
      </c>
      <c r="H233" s="116" t="str">
        <f t="shared" si="10"/>
        <v>-</v>
      </c>
      <c r="I233" s="115">
        <v>318</v>
      </c>
      <c r="J233" s="116">
        <f t="shared" si="10"/>
        <v>0.22307692307692317</v>
      </c>
      <c r="K233" s="115">
        <v>353</v>
      </c>
      <c r="L233" s="116">
        <f t="shared" si="10"/>
        <v>0.11006289308176109</v>
      </c>
      <c r="M233" s="115">
        <v>606</v>
      </c>
      <c r="N233" s="116">
        <v>0.71671388101983013</v>
      </c>
      <c r="O233" s="116">
        <v>0.40930232558139545</v>
      </c>
    </row>
    <row r="234" spans="2:16" x14ac:dyDescent="0.25">
      <c r="B234" s="114" t="s">
        <v>81</v>
      </c>
      <c r="C234" s="115">
        <v>493</v>
      </c>
      <c r="D234" s="116">
        <v>-0.25416036308623302</v>
      </c>
      <c r="E234" s="115">
        <v>0</v>
      </c>
      <c r="F234" s="116">
        <f t="shared" si="10"/>
        <v>-1</v>
      </c>
      <c r="G234" s="115">
        <v>260</v>
      </c>
      <c r="H234" s="116" t="str">
        <f t="shared" si="10"/>
        <v>-</v>
      </c>
      <c r="I234" s="115">
        <v>399</v>
      </c>
      <c r="J234" s="116">
        <f t="shared" si="10"/>
        <v>0.53461538461538471</v>
      </c>
      <c r="K234" s="115">
        <v>397</v>
      </c>
      <c r="L234" s="116">
        <f t="shared" si="10"/>
        <v>-5.0125313283208017E-3</v>
      </c>
      <c r="M234" s="115">
        <v>702</v>
      </c>
      <c r="N234" s="116">
        <v>0.76826196473551644</v>
      </c>
      <c r="O234" s="116">
        <v>0.42393509127789053</v>
      </c>
    </row>
    <row r="235" spans="2:16" x14ac:dyDescent="0.25">
      <c r="B235" s="114" t="s">
        <v>83</v>
      </c>
      <c r="C235" s="115">
        <v>784</v>
      </c>
      <c r="D235" s="116">
        <v>-5.4282267792521099E-2</v>
      </c>
      <c r="E235" s="115">
        <v>0</v>
      </c>
      <c r="F235" s="116">
        <f t="shared" si="10"/>
        <v>-1</v>
      </c>
      <c r="G235" s="115">
        <v>398</v>
      </c>
      <c r="H235" s="116" t="str">
        <f t="shared" si="10"/>
        <v>-</v>
      </c>
      <c r="I235" s="115">
        <v>504</v>
      </c>
      <c r="J235" s="116">
        <f t="shared" si="10"/>
        <v>0.26633165829145722</v>
      </c>
      <c r="K235" s="115">
        <v>799</v>
      </c>
      <c r="L235" s="116">
        <f t="shared" si="10"/>
        <v>0.58531746031746024</v>
      </c>
      <c r="M235" s="115">
        <v>1214</v>
      </c>
      <c r="N235" s="116">
        <v>0.51939924906132662</v>
      </c>
      <c r="O235" s="116">
        <v>0.54846938775510212</v>
      </c>
    </row>
    <row r="236" spans="2:16" x14ac:dyDescent="0.25">
      <c r="B236" s="114" t="s">
        <v>85</v>
      </c>
      <c r="C236" s="115">
        <v>664</v>
      </c>
      <c r="D236" s="116">
        <v>-0.19999999999999996</v>
      </c>
      <c r="E236" s="115">
        <v>240</v>
      </c>
      <c r="F236" s="116">
        <f t="shared" si="10"/>
        <v>-0.63855421686746983</v>
      </c>
      <c r="G236" s="115">
        <v>605</v>
      </c>
      <c r="H236" s="116">
        <f t="shared" si="10"/>
        <v>1.5208333333333335</v>
      </c>
      <c r="I236" s="115">
        <v>374</v>
      </c>
      <c r="J236" s="116">
        <f t="shared" si="10"/>
        <v>-0.38181818181818183</v>
      </c>
      <c r="K236" s="115">
        <v>830</v>
      </c>
      <c r="L236" s="116">
        <f t="shared" si="10"/>
        <v>1.2192513368983957</v>
      </c>
      <c r="M236" s="115">
        <v>796</v>
      </c>
      <c r="N236" s="116">
        <v>-4.096385542168679E-2</v>
      </c>
      <c r="O236" s="116">
        <v>0.1987951807228916</v>
      </c>
    </row>
    <row r="237" spans="2:16" x14ac:dyDescent="0.25">
      <c r="B237" s="114" t="s">
        <v>87</v>
      </c>
      <c r="C237" s="115">
        <v>538</v>
      </c>
      <c r="D237" s="116">
        <v>-0.17103235747303547</v>
      </c>
      <c r="E237" s="115">
        <v>446</v>
      </c>
      <c r="F237" s="116">
        <f t="shared" si="10"/>
        <v>-0.17100371747211895</v>
      </c>
      <c r="G237" s="115">
        <v>807</v>
      </c>
      <c r="H237" s="116">
        <f t="shared" si="10"/>
        <v>0.8094170403587444</v>
      </c>
      <c r="I237" s="115">
        <v>477</v>
      </c>
      <c r="J237" s="116">
        <f t="shared" si="10"/>
        <v>-0.40892193308550184</v>
      </c>
      <c r="K237" s="115">
        <v>664</v>
      </c>
      <c r="L237" s="116">
        <f t="shared" si="10"/>
        <v>0.39203354297693926</v>
      </c>
      <c r="M237" s="115">
        <v>820</v>
      </c>
      <c r="N237" s="116">
        <v>0.23493975903614461</v>
      </c>
      <c r="O237" s="116">
        <v>0.52416356877323422</v>
      </c>
    </row>
    <row r="238" spans="2:16" x14ac:dyDescent="0.25">
      <c r="B238" s="114" t="s">
        <v>89</v>
      </c>
      <c r="C238" s="115">
        <v>392</v>
      </c>
      <c r="D238" s="116">
        <v>-9.4688221709006926E-2</v>
      </c>
      <c r="E238" s="115">
        <v>129</v>
      </c>
      <c r="F238" s="116">
        <f t="shared" si="10"/>
        <v>-0.67091836734693877</v>
      </c>
      <c r="G238" s="115">
        <v>964</v>
      </c>
      <c r="H238" s="116">
        <f t="shared" si="10"/>
        <v>6.4728682170542635</v>
      </c>
      <c r="I238" s="115">
        <v>428</v>
      </c>
      <c r="J238" s="116">
        <f t="shared" si="10"/>
        <v>-0.55601659751037347</v>
      </c>
      <c r="K238" s="115">
        <v>701</v>
      </c>
      <c r="L238" s="116">
        <f t="shared" si="10"/>
        <v>0.63785046728971961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468</v>
      </c>
      <c r="D239" s="116">
        <v>9.6018735362997765E-2</v>
      </c>
      <c r="E239" s="115">
        <v>38</v>
      </c>
      <c r="F239" s="116">
        <f t="shared" si="10"/>
        <v>-0.91880341880341876</v>
      </c>
      <c r="G239" s="115">
        <v>1017</v>
      </c>
      <c r="H239" s="116">
        <f t="shared" si="10"/>
        <v>25.763157894736842</v>
      </c>
      <c r="I239" s="115">
        <v>514</v>
      </c>
      <c r="J239" s="116">
        <f t="shared" si="10"/>
        <v>-0.49459193706981319</v>
      </c>
      <c r="K239" s="115">
        <v>587</v>
      </c>
      <c r="L239" s="116">
        <f t="shared" si="10"/>
        <v>0.14202334630350189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426</v>
      </c>
      <c r="D240" s="116">
        <v>6.4999999999999947E-2</v>
      </c>
      <c r="E240" s="115">
        <v>101</v>
      </c>
      <c r="F240" s="116">
        <f t="shared" si="10"/>
        <v>-0.76291079812206575</v>
      </c>
      <c r="G240" s="115">
        <v>687</v>
      </c>
      <c r="H240" s="116">
        <f t="shared" si="10"/>
        <v>5.8019801980198018</v>
      </c>
      <c r="I240" s="115">
        <v>675</v>
      </c>
      <c r="J240" s="116">
        <f t="shared" si="10"/>
        <v>-1.7467248908296984E-2</v>
      </c>
      <c r="K240" s="115">
        <v>613</v>
      </c>
      <c r="L240" s="116">
        <f t="shared" si="10"/>
        <v>-9.1851851851851851E-2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6249</v>
      </c>
      <c r="D241" s="119">
        <v>-3.9058895894202639E-2</v>
      </c>
      <c r="E241" s="118">
        <v>2082</v>
      </c>
      <c r="F241" s="119">
        <f t="shared" si="10"/>
        <v>-0.6668266922707633</v>
      </c>
      <c r="G241" s="118">
        <v>5201</v>
      </c>
      <c r="H241" s="119">
        <f t="shared" si="10"/>
        <v>1.4980787704130645</v>
      </c>
      <c r="I241" s="118">
        <v>5872</v>
      </c>
      <c r="J241" s="119">
        <f t="shared" si="10"/>
        <v>0.12901365122091901</v>
      </c>
      <c r="K241" s="118">
        <v>6968</v>
      </c>
      <c r="L241" s="119">
        <f t="shared" si="10"/>
        <v>0.18664850136239775</v>
      </c>
      <c r="M241" s="118">
        <v>6472</v>
      </c>
      <c r="N241" s="119">
        <v>0.27728438918492215</v>
      </c>
      <c r="O241" s="119">
        <v>0.30404996977634502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246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">
        <v>273</v>
      </c>
      <c r="O250" s="112" t="s">
        <v>274</v>
      </c>
    </row>
    <row r="251" spans="2:16" x14ac:dyDescent="0.25">
      <c r="B251" s="114" t="s">
        <v>71</v>
      </c>
      <c r="C251" s="115">
        <v>1443</v>
      </c>
      <c r="D251" s="116">
        <v>0.351123595505618</v>
      </c>
      <c r="E251" s="115">
        <v>1251</v>
      </c>
      <c r="F251" s="116">
        <f t="shared" ref="F251:L263" si="11">IFERROR(E251/C251-1,"-")</f>
        <v>-0.13305613305613306</v>
      </c>
      <c r="G251" s="115">
        <v>13</v>
      </c>
      <c r="H251" s="116">
        <f t="shared" si="11"/>
        <v>-0.98960831334932053</v>
      </c>
      <c r="I251" s="115">
        <v>889</v>
      </c>
      <c r="J251" s="116">
        <f t="shared" si="11"/>
        <v>67.384615384615387</v>
      </c>
      <c r="K251" s="115">
        <v>1686</v>
      </c>
      <c r="L251" s="116">
        <f t="shared" si="11"/>
        <v>0.89651293588301462</v>
      </c>
      <c r="M251" s="115">
        <v>1354</v>
      </c>
      <c r="N251" s="116">
        <v>-0.1969157769869514</v>
      </c>
      <c r="O251" s="116">
        <v>-6.1677061677061662E-2</v>
      </c>
    </row>
    <row r="252" spans="2:16" x14ac:dyDescent="0.25">
      <c r="B252" s="114" t="s">
        <v>73</v>
      </c>
      <c r="C252" s="115">
        <v>1063</v>
      </c>
      <c r="D252" s="116">
        <v>-0.14618473895582329</v>
      </c>
      <c r="E252" s="115">
        <v>1180</v>
      </c>
      <c r="F252" s="116">
        <f t="shared" si="11"/>
        <v>0.11006585136406399</v>
      </c>
      <c r="G252" s="115">
        <v>17</v>
      </c>
      <c r="H252" s="116">
        <f t="shared" si="11"/>
        <v>-0.985593220338983</v>
      </c>
      <c r="I252" s="115">
        <v>888</v>
      </c>
      <c r="J252" s="116">
        <f t="shared" si="11"/>
        <v>51.235294117647058</v>
      </c>
      <c r="K252" s="115">
        <v>1463</v>
      </c>
      <c r="L252" s="116">
        <f t="shared" si="11"/>
        <v>0.64752252252252251</v>
      </c>
      <c r="M252" s="115">
        <v>1259</v>
      </c>
      <c r="N252" s="116">
        <v>-0.13943950786056047</v>
      </c>
      <c r="O252" s="116">
        <v>0.18438381937911563</v>
      </c>
    </row>
    <row r="253" spans="2:16" x14ac:dyDescent="0.25">
      <c r="B253" s="114" t="s">
        <v>75</v>
      </c>
      <c r="C253" s="115">
        <v>1474</v>
      </c>
      <c r="D253" s="116">
        <v>0.66178128523111601</v>
      </c>
      <c r="E253" s="115">
        <v>571</v>
      </c>
      <c r="F253" s="116">
        <f t="shared" si="11"/>
        <v>-0.61261872455902311</v>
      </c>
      <c r="G253" s="115">
        <v>14</v>
      </c>
      <c r="H253" s="116">
        <f t="shared" si="11"/>
        <v>-0.97548161120840626</v>
      </c>
      <c r="I253" s="115">
        <v>943</v>
      </c>
      <c r="J253" s="116">
        <f t="shared" si="11"/>
        <v>66.357142857142861</v>
      </c>
      <c r="K253" s="115">
        <v>1196</v>
      </c>
      <c r="L253" s="116">
        <f t="shared" si="11"/>
        <v>0.26829268292682928</v>
      </c>
      <c r="M253" s="115">
        <v>1166</v>
      </c>
      <c r="N253" s="116">
        <v>-2.5083612040133763E-2</v>
      </c>
      <c r="O253" s="116">
        <v>-0.20895522388059706</v>
      </c>
    </row>
    <row r="254" spans="2:16" x14ac:dyDescent="0.25">
      <c r="B254" s="114" t="s">
        <v>77</v>
      </c>
      <c r="C254" s="115">
        <v>444</v>
      </c>
      <c r="D254" s="116">
        <v>7.5060532687651227E-2</v>
      </c>
      <c r="E254" s="115">
        <v>0</v>
      </c>
      <c r="F254" s="116">
        <f t="shared" si="11"/>
        <v>-1</v>
      </c>
      <c r="G254" s="115">
        <v>14</v>
      </c>
      <c r="H254" s="116" t="str">
        <f t="shared" si="11"/>
        <v>-</v>
      </c>
      <c r="I254" s="115">
        <v>477</v>
      </c>
      <c r="J254" s="116">
        <f t="shared" si="11"/>
        <v>33.071428571428569</v>
      </c>
      <c r="K254" s="115">
        <v>518</v>
      </c>
      <c r="L254" s="116">
        <f t="shared" si="11"/>
        <v>8.595387840670865E-2</v>
      </c>
      <c r="M254" s="115">
        <v>300</v>
      </c>
      <c r="N254" s="116">
        <v>-0.4208494208494209</v>
      </c>
      <c r="O254" s="116">
        <v>-0.32432432432432434</v>
      </c>
    </row>
    <row r="255" spans="2:16" x14ac:dyDescent="0.25">
      <c r="B255" s="114" t="s">
        <v>79</v>
      </c>
      <c r="C255" s="115">
        <v>137</v>
      </c>
      <c r="D255" s="116">
        <v>0.23423423423423428</v>
      </c>
      <c r="E255" s="115">
        <v>0</v>
      </c>
      <c r="F255" s="116">
        <f t="shared" si="11"/>
        <v>-1</v>
      </c>
      <c r="G255" s="115">
        <v>33</v>
      </c>
      <c r="H255" s="116" t="str">
        <f t="shared" si="11"/>
        <v>-</v>
      </c>
      <c r="I255" s="115">
        <v>77</v>
      </c>
      <c r="J255" s="116">
        <f t="shared" si="11"/>
        <v>1.3333333333333335</v>
      </c>
      <c r="K255" s="115">
        <v>201</v>
      </c>
      <c r="L255" s="116">
        <f t="shared" si="11"/>
        <v>1.6103896103896105</v>
      </c>
      <c r="M255" s="115">
        <v>111</v>
      </c>
      <c r="N255" s="116">
        <v>-0.44776119402985071</v>
      </c>
      <c r="O255" s="116">
        <v>-0.18978102189781021</v>
      </c>
    </row>
    <row r="256" spans="2:16" x14ac:dyDescent="0.25">
      <c r="B256" s="114" t="s">
        <v>81</v>
      </c>
      <c r="C256" s="115">
        <v>130</v>
      </c>
      <c r="D256" s="116">
        <v>0.35416666666666674</v>
      </c>
      <c r="E256" s="115">
        <v>0</v>
      </c>
      <c r="F256" s="116">
        <f t="shared" si="11"/>
        <v>-1</v>
      </c>
      <c r="G256" s="115">
        <v>21</v>
      </c>
      <c r="H256" s="116" t="str">
        <f t="shared" si="11"/>
        <v>-</v>
      </c>
      <c r="I256" s="115">
        <v>102</v>
      </c>
      <c r="J256" s="116">
        <f t="shared" si="11"/>
        <v>3.8571428571428568</v>
      </c>
      <c r="K256" s="115">
        <v>160</v>
      </c>
      <c r="L256" s="116">
        <f t="shared" si="11"/>
        <v>0.56862745098039214</v>
      </c>
      <c r="M256" s="115">
        <v>128</v>
      </c>
      <c r="N256" s="116">
        <v>-0.19999999999999996</v>
      </c>
      <c r="O256" s="116">
        <v>-1.538461538461533E-2</v>
      </c>
    </row>
    <row r="257" spans="2:16" x14ac:dyDescent="0.25">
      <c r="B257" s="114" t="s">
        <v>83</v>
      </c>
      <c r="C257" s="115">
        <v>357</v>
      </c>
      <c r="D257" s="116">
        <v>0.7246376811594204</v>
      </c>
      <c r="E257" s="115">
        <v>0</v>
      </c>
      <c r="F257" s="116">
        <f t="shared" si="11"/>
        <v>-1</v>
      </c>
      <c r="G257" s="115">
        <v>138</v>
      </c>
      <c r="H257" s="116" t="str">
        <f t="shared" si="11"/>
        <v>-</v>
      </c>
      <c r="I257" s="115">
        <v>397</v>
      </c>
      <c r="J257" s="116">
        <f t="shared" si="11"/>
        <v>1.8768115942028984</v>
      </c>
      <c r="K257" s="115">
        <v>140</v>
      </c>
      <c r="L257" s="116">
        <f t="shared" si="11"/>
        <v>-0.64735516372795976</v>
      </c>
      <c r="M257" s="115">
        <v>219</v>
      </c>
      <c r="N257" s="116">
        <v>0.56428571428571428</v>
      </c>
      <c r="O257" s="116">
        <v>-0.38655462184873945</v>
      </c>
    </row>
    <row r="258" spans="2:16" x14ac:dyDescent="0.25">
      <c r="B258" s="114" t="s">
        <v>85</v>
      </c>
      <c r="C258" s="115">
        <v>253</v>
      </c>
      <c r="D258" s="116">
        <v>1.0403225806451615</v>
      </c>
      <c r="E258" s="115">
        <v>2</v>
      </c>
      <c r="F258" s="116">
        <f t="shared" si="11"/>
        <v>-0.9920948616600791</v>
      </c>
      <c r="G258" s="115">
        <v>123</v>
      </c>
      <c r="H258" s="116">
        <f t="shared" si="11"/>
        <v>60.5</v>
      </c>
      <c r="I258" s="115">
        <v>242</v>
      </c>
      <c r="J258" s="116">
        <f t="shared" si="11"/>
        <v>0.96747967479674801</v>
      </c>
      <c r="K258" s="115">
        <v>157</v>
      </c>
      <c r="L258" s="116">
        <f t="shared" si="11"/>
        <v>-0.35123966942148765</v>
      </c>
      <c r="M258" s="115">
        <v>156</v>
      </c>
      <c r="N258" s="116">
        <v>-6.3694267515923553E-3</v>
      </c>
      <c r="O258" s="116">
        <v>-0.38339920948616601</v>
      </c>
    </row>
    <row r="259" spans="2:16" x14ac:dyDescent="0.25">
      <c r="B259" s="114" t="s">
        <v>87</v>
      </c>
      <c r="C259" s="115">
        <v>237</v>
      </c>
      <c r="D259" s="116">
        <v>-0.27743902439024393</v>
      </c>
      <c r="E259" s="115">
        <v>20</v>
      </c>
      <c r="F259" s="116">
        <f t="shared" si="11"/>
        <v>-0.91561181434599159</v>
      </c>
      <c r="G259" s="115">
        <v>111</v>
      </c>
      <c r="H259" s="116">
        <f t="shared" si="11"/>
        <v>4.55</v>
      </c>
      <c r="I259" s="115">
        <v>238</v>
      </c>
      <c r="J259" s="116">
        <f t="shared" si="11"/>
        <v>1.144144144144144</v>
      </c>
      <c r="K259" s="115">
        <v>125</v>
      </c>
      <c r="L259" s="116">
        <f t="shared" si="11"/>
        <v>-0.47478991596638653</v>
      </c>
      <c r="M259" s="115">
        <v>164</v>
      </c>
      <c r="N259" s="116">
        <v>0.31200000000000006</v>
      </c>
      <c r="O259" s="116">
        <v>-0.30801687763713081</v>
      </c>
    </row>
    <row r="260" spans="2:16" x14ac:dyDescent="0.25">
      <c r="B260" s="114" t="s">
        <v>89</v>
      </c>
      <c r="C260" s="115">
        <v>767</v>
      </c>
      <c r="D260" s="116">
        <v>0.18914728682170545</v>
      </c>
      <c r="E260" s="115">
        <v>5</v>
      </c>
      <c r="F260" s="116">
        <f t="shared" si="11"/>
        <v>-0.99348109517601046</v>
      </c>
      <c r="G260" s="115">
        <v>465</v>
      </c>
      <c r="H260" s="116">
        <f t="shared" si="11"/>
        <v>92</v>
      </c>
      <c r="I260" s="115">
        <v>871</v>
      </c>
      <c r="J260" s="116">
        <f t="shared" si="11"/>
        <v>0.87311827956989241</v>
      </c>
      <c r="K260" s="115">
        <v>669</v>
      </c>
      <c r="L260" s="116">
        <f t="shared" si="11"/>
        <v>-0.23191733639494838</v>
      </c>
      <c r="M260" s="115"/>
      <c r="N260" s="116" t="s">
        <v>236</v>
      </c>
      <c r="O260" s="116" t="s">
        <v>236</v>
      </c>
    </row>
    <row r="261" spans="2:16" x14ac:dyDescent="0.25">
      <c r="B261" s="114" t="s">
        <v>91</v>
      </c>
      <c r="C261" s="115">
        <v>1193</v>
      </c>
      <c r="D261" s="116">
        <v>0.15600775193798455</v>
      </c>
      <c r="E261" s="115">
        <v>3</v>
      </c>
      <c r="F261" s="116">
        <f t="shared" si="11"/>
        <v>-0.99748533109807214</v>
      </c>
      <c r="G261" s="115">
        <v>1028</v>
      </c>
      <c r="H261" s="116">
        <f t="shared" si="11"/>
        <v>341.66666666666669</v>
      </c>
      <c r="I261" s="115">
        <v>1448</v>
      </c>
      <c r="J261" s="116">
        <f t="shared" si="11"/>
        <v>0.4085603112840468</v>
      </c>
      <c r="K261" s="115">
        <v>1197</v>
      </c>
      <c r="L261" s="116">
        <f t="shared" si="11"/>
        <v>-0.1733425414364641</v>
      </c>
      <c r="M261" s="115"/>
      <c r="N261" s="116" t="s">
        <v>236</v>
      </c>
      <c r="O261" s="116" t="s">
        <v>236</v>
      </c>
    </row>
    <row r="262" spans="2:16" x14ac:dyDescent="0.25">
      <c r="B262" s="114" t="s">
        <v>93</v>
      </c>
      <c r="C262" s="115">
        <v>1022</v>
      </c>
      <c r="D262" s="116">
        <v>-0.19464144996059884</v>
      </c>
      <c r="E262" s="115">
        <v>12</v>
      </c>
      <c r="F262" s="116">
        <f t="shared" si="11"/>
        <v>-0.98825831702544031</v>
      </c>
      <c r="G262" s="115">
        <v>598</v>
      </c>
      <c r="H262" s="116">
        <f t="shared" si="11"/>
        <v>48.833333333333336</v>
      </c>
      <c r="I262" s="115">
        <v>1009</v>
      </c>
      <c r="J262" s="116">
        <f t="shared" si="11"/>
        <v>0.68729096989966565</v>
      </c>
      <c r="K262" s="115">
        <v>1012</v>
      </c>
      <c r="L262" s="116">
        <f t="shared" si="11"/>
        <v>2.9732408325073845E-3</v>
      </c>
      <c r="M262" s="115"/>
      <c r="N262" s="116" t="s">
        <v>236</v>
      </c>
      <c r="O262" s="116" t="s">
        <v>236</v>
      </c>
    </row>
    <row r="263" spans="2:16" ht="15.75" x14ac:dyDescent="0.25">
      <c r="B263" s="117" t="s">
        <v>30</v>
      </c>
      <c r="C263" s="118">
        <v>8520</v>
      </c>
      <c r="D263" s="119">
        <v>0.14747474747474754</v>
      </c>
      <c r="E263" s="118">
        <v>3046</v>
      </c>
      <c r="F263" s="119">
        <f t="shared" si="11"/>
        <v>-0.64248826291079819</v>
      </c>
      <c r="G263" s="118">
        <v>2575</v>
      </c>
      <c r="H263" s="119">
        <f t="shared" si="11"/>
        <v>-0.15462902166776105</v>
      </c>
      <c r="I263" s="118">
        <v>7581</v>
      </c>
      <c r="J263" s="119">
        <f t="shared" si="11"/>
        <v>1.9440776699029128</v>
      </c>
      <c r="K263" s="118">
        <v>8524</v>
      </c>
      <c r="L263" s="119">
        <f t="shared" si="11"/>
        <v>0.12438992217385558</v>
      </c>
      <c r="M263" s="118">
        <v>4857</v>
      </c>
      <c r="N263" s="119">
        <v>-0.13974495217853344</v>
      </c>
      <c r="O263" s="119">
        <v>-0.12296858071505956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247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">
        <v>273</v>
      </c>
      <c r="O272" s="112" t="s">
        <v>274</v>
      </c>
    </row>
    <row r="273" spans="2:15" x14ac:dyDescent="0.25">
      <c r="B273" s="114" t="s">
        <v>71</v>
      </c>
      <c r="C273" s="115">
        <v>2174</v>
      </c>
      <c r="D273" s="116">
        <v>-0.21629416005767843</v>
      </c>
      <c r="E273" s="115">
        <v>2201</v>
      </c>
      <c r="F273" s="116">
        <f t="shared" ref="F273:L285" si="12">IFERROR(E273/C273-1,"-")</f>
        <v>1.2419503219871286E-2</v>
      </c>
      <c r="G273" s="115">
        <v>74</v>
      </c>
      <c r="H273" s="116">
        <f t="shared" si="12"/>
        <v>-0.96637891867333026</v>
      </c>
      <c r="I273" s="115">
        <v>919</v>
      </c>
      <c r="J273" s="116">
        <f t="shared" si="12"/>
        <v>11.418918918918919</v>
      </c>
      <c r="K273" s="115">
        <v>1727</v>
      </c>
      <c r="L273" s="116">
        <f t="shared" si="12"/>
        <v>0.87921653971708369</v>
      </c>
      <c r="M273" s="115">
        <v>1751</v>
      </c>
      <c r="N273" s="116">
        <v>1.389693109438328E-2</v>
      </c>
      <c r="O273" s="116">
        <v>-0.19457221711131556</v>
      </c>
    </row>
    <row r="274" spans="2:15" x14ac:dyDescent="0.25">
      <c r="B274" s="114" t="s">
        <v>73</v>
      </c>
      <c r="C274" s="115">
        <v>1622</v>
      </c>
      <c r="D274" s="116">
        <v>-0.23309692671394799</v>
      </c>
      <c r="E274" s="115">
        <v>1727</v>
      </c>
      <c r="F274" s="116">
        <f t="shared" si="12"/>
        <v>6.4734895191121966E-2</v>
      </c>
      <c r="G274" s="115">
        <v>88</v>
      </c>
      <c r="H274" s="116">
        <f t="shared" si="12"/>
        <v>-0.94904458598726116</v>
      </c>
      <c r="I274" s="115">
        <v>702</v>
      </c>
      <c r="J274" s="116">
        <f t="shared" si="12"/>
        <v>6.9772727272727275</v>
      </c>
      <c r="K274" s="115">
        <v>1268</v>
      </c>
      <c r="L274" s="116">
        <f t="shared" si="12"/>
        <v>0.80626780626780636</v>
      </c>
      <c r="M274" s="115">
        <v>1627</v>
      </c>
      <c r="N274" s="116">
        <v>0.28312302839116721</v>
      </c>
      <c r="O274" s="116">
        <v>3.0826140567201676E-3</v>
      </c>
    </row>
    <row r="275" spans="2:15" x14ac:dyDescent="0.25">
      <c r="B275" s="114" t="s">
        <v>75</v>
      </c>
      <c r="C275" s="115">
        <v>2011</v>
      </c>
      <c r="D275" s="116">
        <v>6.5065065065064154E-3</v>
      </c>
      <c r="E275" s="115">
        <v>708</v>
      </c>
      <c r="F275" s="116">
        <f t="shared" si="12"/>
        <v>-0.64793635007458983</v>
      </c>
      <c r="G275" s="115">
        <v>74</v>
      </c>
      <c r="H275" s="116">
        <f t="shared" si="12"/>
        <v>-0.89548022598870058</v>
      </c>
      <c r="I275" s="115">
        <v>795</v>
      </c>
      <c r="J275" s="116">
        <f t="shared" si="12"/>
        <v>9.7432432432432439</v>
      </c>
      <c r="K275" s="115">
        <v>1579</v>
      </c>
      <c r="L275" s="116">
        <f t="shared" si="12"/>
        <v>0.98616352201257862</v>
      </c>
      <c r="M275" s="115">
        <v>1711</v>
      </c>
      <c r="N275" s="116">
        <v>8.3597213426219064E-2</v>
      </c>
      <c r="O275" s="116">
        <v>-0.14917951268025853</v>
      </c>
    </row>
    <row r="276" spans="2:15" x14ac:dyDescent="0.25">
      <c r="B276" s="114" t="s">
        <v>77</v>
      </c>
      <c r="C276" s="115">
        <v>677</v>
      </c>
      <c r="D276" s="116">
        <v>-0.15162907268170422</v>
      </c>
      <c r="E276" s="115">
        <v>0</v>
      </c>
      <c r="F276" s="116">
        <f t="shared" si="12"/>
        <v>-1</v>
      </c>
      <c r="G276" s="115">
        <v>19</v>
      </c>
      <c r="H276" s="116" t="str">
        <f t="shared" si="12"/>
        <v>-</v>
      </c>
      <c r="I276" s="115">
        <v>625</v>
      </c>
      <c r="J276" s="116">
        <f t="shared" si="12"/>
        <v>31.89473684210526</v>
      </c>
      <c r="K276" s="115">
        <v>823</v>
      </c>
      <c r="L276" s="116">
        <f t="shared" si="12"/>
        <v>0.31679999999999997</v>
      </c>
      <c r="M276" s="115">
        <v>657</v>
      </c>
      <c r="N276" s="116">
        <v>-0.20170109356014576</v>
      </c>
      <c r="O276" s="116">
        <v>-2.954209748892167E-2</v>
      </c>
    </row>
    <row r="277" spans="2:15" x14ac:dyDescent="0.25">
      <c r="B277" s="114" t="s">
        <v>79</v>
      </c>
      <c r="C277" s="115">
        <v>63</v>
      </c>
      <c r="D277" s="116">
        <v>-0.55633802816901401</v>
      </c>
      <c r="E277" s="115">
        <v>0</v>
      </c>
      <c r="F277" s="116">
        <f t="shared" si="12"/>
        <v>-1</v>
      </c>
      <c r="G277" s="115">
        <v>107</v>
      </c>
      <c r="H277" s="116" t="str">
        <f t="shared" si="12"/>
        <v>-</v>
      </c>
      <c r="I277" s="115">
        <v>39</v>
      </c>
      <c r="J277" s="116">
        <f t="shared" si="12"/>
        <v>-0.63551401869158886</v>
      </c>
      <c r="K277" s="115">
        <v>114</v>
      </c>
      <c r="L277" s="116">
        <f t="shared" si="12"/>
        <v>1.9230769230769229</v>
      </c>
      <c r="M277" s="115">
        <v>74</v>
      </c>
      <c r="N277" s="116">
        <v>-0.35087719298245612</v>
      </c>
      <c r="O277" s="116">
        <v>0.17460317460317465</v>
      </c>
    </row>
    <row r="278" spans="2:15" x14ac:dyDescent="0.25">
      <c r="B278" s="114" t="s">
        <v>81</v>
      </c>
      <c r="C278" s="115">
        <v>168</v>
      </c>
      <c r="D278" s="116">
        <v>0.3125</v>
      </c>
      <c r="E278" s="115">
        <v>0</v>
      </c>
      <c r="F278" s="116">
        <f t="shared" si="12"/>
        <v>-1</v>
      </c>
      <c r="G278" s="115">
        <v>43</v>
      </c>
      <c r="H278" s="116" t="str">
        <f t="shared" si="12"/>
        <v>-</v>
      </c>
      <c r="I278" s="115">
        <v>75</v>
      </c>
      <c r="J278" s="116">
        <f t="shared" si="12"/>
        <v>0.7441860465116279</v>
      </c>
      <c r="K278" s="115">
        <v>147</v>
      </c>
      <c r="L278" s="116">
        <f t="shared" si="12"/>
        <v>0.96</v>
      </c>
      <c r="M278" s="115">
        <v>119</v>
      </c>
      <c r="N278" s="116">
        <v>-0.19047619047619047</v>
      </c>
      <c r="O278" s="116">
        <v>-0.29166666666666663</v>
      </c>
    </row>
    <row r="279" spans="2:15" x14ac:dyDescent="0.25">
      <c r="B279" s="114" t="s">
        <v>83</v>
      </c>
      <c r="C279" s="115">
        <v>289</v>
      </c>
      <c r="D279" s="116">
        <v>0.63276836158192085</v>
      </c>
      <c r="E279" s="115">
        <v>0</v>
      </c>
      <c r="F279" s="116">
        <f t="shared" si="12"/>
        <v>-1</v>
      </c>
      <c r="G279" s="115">
        <v>40</v>
      </c>
      <c r="H279" s="116" t="str">
        <f t="shared" si="12"/>
        <v>-</v>
      </c>
      <c r="I279" s="115">
        <v>149</v>
      </c>
      <c r="J279" s="116">
        <f t="shared" si="12"/>
        <v>2.7250000000000001</v>
      </c>
      <c r="K279" s="115">
        <v>117</v>
      </c>
      <c r="L279" s="116">
        <f t="shared" si="12"/>
        <v>-0.21476510067114096</v>
      </c>
      <c r="M279" s="115">
        <v>69</v>
      </c>
      <c r="N279" s="116">
        <v>-0.41025641025641024</v>
      </c>
      <c r="O279" s="116">
        <v>-0.76124567474048443</v>
      </c>
    </row>
    <row r="280" spans="2:15" x14ac:dyDescent="0.25">
      <c r="B280" s="114" t="s">
        <v>85</v>
      </c>
      <c r="C280" s="115">
        <v>195</v>
      </c>
      <c r="D280" s="116">
        <v>0.41304347826086962</v>
      </c>
      <c r="E280" s="115">
        <v>23</v>
      </c>
      <c r="F280" s="116">
        <f t="shared" si="12"/>
        <v>-0.88205128205128203</v>
      </c>
      <c r="G280" s="115">
        <v>26</v>
      </c>
      <c r="H280" s="116">
        <f t="shared" si="12"/>
        <v>0.13043478260869557</v>
      </c>
      <c r="I280" s="115">
        <v>168</v>
      </c>
      <c r="J280" s="116">
        <f t="shared" si="12"/>
        <v>5.4615384615384617</v>
      </c>
      <c r="K280" s="115">
        <v>94</v>
      </c>
      <c r="L280" s="116">
        <f t="shared" si="12"/>
        <v>-0.44047619047619047</v>
      </c>
      <c r="M280" s="115">
        <v>62</v>
      </c>
      <c r="N280" s="116">
        <v>-0.34042553191489366</v>
      </c>
      <c r="O280" s="116">
        <v>-0.68205128205128207</v>
      </c>
    </row>
    <row r="281" spans="2:15" x14ac:dyDescent="0.25">
      <c r="B281" s="114" t="s">
        <v>87</v>
      </c>
      <c r="C281" s="115">
        <v>148</v>
      </c>
      <c r="D281" s="116">
        <v>-0.12426035502958577</v>
      </c>
      <c r="E281" s="115">
        <v>24</v>
      </c>
      <c r="F281" s="116">
        <f t="shared" si="12"/>
        <v>-0.83783783783783783</v>
      </c>
      <c r="G281" s="115">
        <v>82</v>
      </c>
      <c r="H281" s="116">
        <f t="shared" si="12"/>
        <v>2.4166666666666665</v>
      </c>
      <c r="I281" s="115">
        <v>170</v>
      </c>
      <c r="J281" s="116">
        <f t="shared" si="12"/>
        <v>1.0731707317073171</v>
      </c>
      <c r="K281" s="115">
        <v>101</v>
      </c>
      <c r="L281" s="116">
        <f t="shared" si="12"/>
        <v>-0.40588235294117647</v>
      </c>
      <c r="M281" s="115">
        <v>169</v>
      </c>
      <c r="N281" s="116">
        <v>0.6732673267326732</v>
      </c>
      <c r="O281" s="116">
        <v>0.14189189189189189</v>
      </c>
    </row>
    <row r="282" spans="2:15" x14ac:dyDescent="0.25">
      <c r="B282" s="114" t="s">
        <v>89</v>
      </c>
      <c r="C282" s="115">
        <v>1419</v>
      </c>
      <c r="D282" s="116">
        <v>0.2502202643171807</v>
      </c>
      <c r="E282" s="115">
        <v>46</v>
      </c>
      <c r="F282" s="116">
        <f t="shared" si="12"/>
        <v>-0.96758280479210712</v>
      </c>
      <c r="G282" s="115">
        <v>349</v>
      </c>
      <c r="H282" s="116">
        <f t="shared" si="12"/>
        <v>6.5869565217391308</v>
      </c>
      <c r="I282" s="115">
        <v>931</v>
      </c>
      <c r="J282" s="116">
        <f t="shared" si="12"/>
        <v>1.6676217765042982</v>
      </c>
      <c r="K282" s="115">
        <v>842</v>
      </c>
      <c r="L282" s="116">
        <f t="shared" si="12"/>
        <v>-9.5596133190118171E-2</v>
      </c>
      <c r="M282" s="115"/>
      <c r="N282" s="116" t="s">
        <v>236</v>
      </c>
      <c r="O282" s="116" t="s">
        <v>236</v>
      </c>
    </row>
    <row r="283" spans="2:15" x14ac:dyDescent="0.25">
      <c r="B283" s="114" t="s">
        <v>91</v>
      </c>
      <c r="C283" s="115">
        <v>2227</v>
      </c>
      <c r="D283" s="116">
        <v>0.24552572706935116</v>
      </c>
      <c r="E283" s="115">
        <v>47</v>
      </c>
      <c r="F283" s="116">
        <f t="shared" si="12"/>
        <v>-0.97889537494387069</v>
      </c>
      <c r="G283" s="115">
        <v>984</v>
      </c>
      <c r="H283" s="116">
        <f t="shared" si="12"/>
        <v>19.936170212765958</v>
      </c>
      <c r="I283" s="115">
        <v>1396</v>
      </c>
      <c r="J283" s="116">
        <f t="shared" si="12"/>
        <v>0.41869918699186992</v>
      </c>
      <c r="K283" s="115">
        <v>1400</v>
      </c>
      <c r="L283" s="116">
        <f t="shared" si="12"/>
        <v>2.8653295128939771E-3</v>
      </c>
      <c r="M283" s="115"/>
      <c r="N283" s="116" t="s">
        <v>236</v>
      </c>
      <c r="O283" s="116" t="s">
        <v>236</v>
      </c>
    </row>
    <row r="284" spans="2:15" x14ac:dyDescent="0.25">
      <c r="B284" s="114" t="s">
        <v>93</v>
      </c>
      <c r="C284" s="115">
        <v>2188</v>
      </c>
      <c r="D284" s="116">
        <v>8.9099054255848742E-2</v>
      </c>
      <c r="E284" s="115">
        <v>54</v>
      </c>
      <c r="F284" s="116">
        <f t="shared" si="12"/>
        <v>-0.97531992687385738</v>
      </c>
      <c r="G284" s="115">
        <v>933</v>
      </c>
      <c r="H284" s="116">
        <f t="shared" si="12"/>
        <v>16.277777777777779</v>
      </c>
      <c r="I284" s="115">
        <v>1630</v>
      </c>
      <c r="J284" s="116">
        <f t="shared" si="12"/>
        <v>0.74705251875669876</v>
      </c>
      <c r="K284" s="115">
        <v>1749</v>
      </c>
      <c r="L284" s="116">
        <f t="shared" si="12"/>
        <v>7.3006134969325176E-2</v>
      </c>
      <c r="M284" s="115"/>
      <c r="N284" s="116" t="s">
        <v>236</v>
      </c>
      <c r="O284" s="116" t="s">
        <v>236</v>
      </c>
    </row>
    <row r="285" spans="2:15" ht="15.75" x14ac:dyDescent="0.25">
      <c r="B285" s="117" t="s">
        <v>30</v>
      </c>
      <c r="C285" s="118">
        <v>13181</v>
      </c>
      <c r="D285" s="119">
        <v>-1.4209857153541283E-2</v>
      </c>
      <c r="E285" s="118">
        <v>4839</v>
      </c>
      <c r="F285" s="119">
        <f t="shared" si="12"/>
        <v>-0.63288066155830358</v>
      </c>
      <c r="G285" s="118">
        <v>2819</v>
      </c>
      <c r="H285" s="119">
        <f t="shared" si="12"/>
        <v>-0.41744162016945652</v>
      </c>
      <c r="I285" s="118">
        <v>7599</v>
      </c>
      <c r="J285" s="119">
        <f t="shared" si="12"/>
        <v>1.6956367506207877</v>
      </c>
      <c r="K285" s="118">
        <v>9961</v>
      </c>
      <c r="L285" s="119">
        <f t="shared" si="12"/>
        <v>0.31083037241742328</v>
      </c>
      <c r="M285" s="118">
        <v>6239</v>
      </c>
      <c r="N285" s="119">
        <v>4.5058626465661611E-2</v>
      </c>
      <c r="O285" s="119">
        <v>-0.15080985436232475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4E0D-4505-4CE4-A0EE-56E586C97AAC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248</v>
      </c>
      <c r="L8" s="113" t="s">
        <v>69</v>
      </c>
      <c r="M8" s="112" t="s">
        <v>136</v>
      </c>
      <c r="N8" s="113" t="s">
        <v>69</v>
      </c>
      <c r="O8" s="112" t="s">
        <v>249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60274</v>
      </c>
      <c r="D9" s="115">
        <v>57089</v>
      </c>
      <c r="E9" s="116">
        <f t="shared" ref="E9:E21" si="0">D9/C9-1</f>
        <v>-5.2842021435444808E-2</v>
      </c>
      <c r="F9" s="115">
        <v>57351</v>
      </c>
      <c r="G9" s="116">
        <f>F9/D9-1</f>
        <v>4.5893254392264105E-3</v>
      </c>
      <c r="H9" s="115">
        <v>61311</v>
      </c>
      <c r="I9" s="116">
        <f>H9/F9-1</f>
        <v>6.9048490871998824E-2</v>
      </c>
      <c r="J9" s="115">
        <v>4603</v>
      </c>
      <c r="K9" s="116">
        <v>-0.9249237494087521</v>
      </c>
      <c r="L9" s="115">
        <v>36105</v>
      </c>
      <c r="M9" s="116">
        <f t="shared" ref="M9:M21" si="1">IFERROR(L9/J9-1,"-")</f>
        <v>6.8437975233543344</v>
      </c>
      <c r="N9" s="115">
        <v>60088</v>
      </c>
      <c r="O9" s="116">
        <f>IFERROR(N9/L9-1,"-")</f>
        <v>0.6642570281124498</v>
      </c>
      <c r="P9" s="98">
        <f>N9/F9-1</f>
        <v>4.7723666544611243E-2</v>
      </c>
      <c r="Q9" s="115">
        <v>64481</v>
      </c>
      <c r="R9" s="116">
        <f>IFERROR(Q9/N9-1,"-")</f>
        <v>7.3109439488749928E-2</v>
      </c>
      <c r="S9" s="116">
        <f>IFERROR(Q9/F9-1,"-")</f>
        <v>0.12432215654478562</v>
      </c>
    </row>
    <row r="10" spans="1:20" x14ac:dyDescent="0.25">
      <c r="A10" s="1" t="s">
        <v>72</v>
      </c>
      <c r="B10" s="114" t="s">
        <v>73</v>
      </c>
      <c r="C10" s="115">
        <v>57918</v>
      </c>
      <c r="D10" s="115">
        <v>54939</v>
      </c>
      <c r="E10" s="116">
        <f t="shared" si="0"/>
        <v>-5.1434787112814684E-2</v>
      </c>
      <c r="F10" s="115">
        <v>52983</v>
      </c>
      <c r="G10" s="116">
        <f t="shared" ref="G10:I21" si="2">F10/D10-1</f>
        <v>-3.5603123464205799E-2</v>
      </c>
      <c r="H10" s="115">
        <v>57643</v>
      </c>
      <c r="I10" s="116">
        <f t="shared" si="2"/>
        <v>8.7952739557971338E-2</v>
      </c>
      <c r="J10" s="115">
        <v>6183</v>
      </c>
      <c r="K10" s="116">
        <v>-0.89273632531270053</v>
      </c>
      <c r="L10" s="115">
        <v>50459</v>
      </c>
      <c r="M10" s="116">
        <f t="shared" si="1"/>
        <v>7.1609251172569941</v>
      </c>
      <c r="N10" s="115">
        <v>57829</v>
      </c>
      <c r="O10" s="116">
        <f t="shared" ref="O10:O21" si="3">IFERROR(N10/L10-1,"-")</f>
        <v>0.14605917675736735</v>
      </c>
      <c r="P10" s="98">
        <f t="shared" ref="P10:P21" si="4">N10/F10-1</f>
        <v>9.1463299548911969E-2</v>
      </c>
      <c r="Q10" s="115">
        <v>66869</v>
      </c>
      <c r="R10" s="116">
        <f t="shared" ref="R10:R19" si="5">IFERROR(Q10/N10-1,"-")</f>
        <v>0.1563229521520344</v>
      </c>
      <c r="S10" s="116">
        <f t="shared" ref="S10:S20" si="6">IFERROR(Q10/F10-1,"-")</f>
        <v>0.26208406469999801</v>
      </c>
    </row>
    <row r="11" spans="1:20" x14ac:dyDescent="0.25">
      <c r="A11" s="1" t="s">
        <v>74</v>
      </c>
      <c r="B11" s="114" t="s">
        <v>75</v>
      </c>
      <c r="C11" s="115">
        <v>67951</v>
      </c>
      <c r="D11" s="115">
        <v>75306</v>
      </c>
      <c r="E11" s="116">
        <f t="shared" si="0"/>
        <v>0.10823976100425314</v>
      </c>
      <c r="F11" s="115">
        <v>68140</v>
      </c>
      <c r="G11" s="116">
        <f t="shared" si="2"/>
        <v>-9.5158420311794556E-2</v>
      </c>
      <c r="H11" s="115">
        <v>23288</v>
      </c>
      <c r="I11" s="116">
        <f t="shared" si="2"/>
        <v>-0.65823304960375695</v>
      </c>
      <c r="J11" s="115">
        <v>8151</v>
      </c>
      <c r="K11" s="116">
        <v>-0.64999141188594978</v>
      </c>
      <c r="L11" s="115">
        <v>57186</v>
      </c>
      <c r="M11" s="116">
        <f t="shared" si="1"/>
        <v>6.0158262789841741</v>
      </c>
      <c r="N11" s="115">
        <v>66430</v>
      </c>
      <c r="O11" s="116">
        <f t="shared" si="3"/>
        <v>0.1616479557933761</v>
      </c>
      <c r="P11" s="98">
        <f t="shared" si="4"/>
        <v>-2.5095391840328718E-2</v>
      </c>
      <c r="Q11" s="115">
        <v>76278</v>
      </c>
      <c r="R11" s="116">
        <f t="shared" si="5"/>
        <v>0.14824627427367143</v>
      </c>
      <c r="S11" s="116">
        <f t="shared" si="6"/>
        <v>0.11943058409157614</v>
      </c>
    </row>
    <row r="12" spans="1:20" x14ac:dyDescent="0.25">
      <c r="A12" s="1" t="s">
        <v>76</v>
      </c>
      <c r="B12" s="114" t="s">
        <v>77</v>
      </c>
      <c r="C12" s="115">
        <v>62873</v>
      </c>
      <c r="D12" s="115">
        <v>63392</v>
      </c>
      <c r="E12" s="116">
        <f t="shared" si="0"/>
        <v>8.2547357371207664E-3</v>
      </c>
      <c r="F12" s="115">
        <v>63613</v>
      </c>
      <c r="G12" s="116">
        <f t="shared" si="2"/>
        <v>3.4862443210499361E-3</v>
      </c>
      <c r="H12" s="115">
        <v>0</v>
      </c>
      <c r="I12" s="116">
        <f t="shared" si="2"/>
        <v>-1</v>
      </c>
      <c r="J12" s="115">
        <v>8112</v>
      </c>
      <c r="K12" s="116" t="s">
        <v>236</v>
      </c>
      <c r="L12" s="115">
        <v>60780</v>
      </c>
      <c r="M12" s="116">
        <f t="shared" si="1"/>
        <v>6.4926035502958577</v>
      </c>
      <c r="N12" s="115">
        <v>65148</v>
      </c>
      <c r="O12" s="116">
        <f t="shared" si="3"/>
        <v>7.1865745310957463E-2</v>
      </c>
      <c r="P12" s="116">
        <f>N12/F12-1</f>
        <v>2.4130287834247754E-2</v>
      </c>
      <c r="Q12" s="115">
        <v>66545</v>
      </c>
      <c r="R12" s="116">
        <f t="shared" si="5"/>
        <v>2.1443482532080838E-2</v>
      </c>
      <c r="S12" s="116">
        <f t="shared" si="6"/>
        <v>4.6091207771996379E-2</v>
      </c>
    </row>
    <row r="13" spans="1:20" x14ac:dyDescent="0.25">
      <c r="A13" s="1" t="s">
        <v>78</v>
      </c>
      <c r="B13" s="114" t="s">
        <v>79</v>
      </c>
      <c r="C13" s="115">
        <v>64178</v>
      </c>
      <c r="D13" s="115">
        <v>67422</v>
      </c>
      <c r="E13" s="116">
        <f t="shared" si="0"/>
        <v>5.0546916388793717E-2</v>
      </c>
      <c r="F13" s="115">
        <v>65314</v>
      </c>
      <c r="G13" s="116">
        <f t="shared" si="2"/>
        <v>-3.1265758951084188E-2</v>
      </c>
      <c r="H13" s="115">
        <v>0</v>
      </c>
      <c r="I13" s="116">
        <f t="shared" si="2"/>
        <v>-1</v>
      </c>
      <c r="J13" s="115">
        <v>18010</v>
      </c>
      <c r="K13" s="116" t="s">
        <v>236</v>
      </c>
      <c r="L13" s="115">
        <v>53595</v>
      </c>
      <c r="M13" s="116">
        <f t="shared" si="1"/>
        <v>1.975846751804553</v>
      </c>
      <c r="N13" s="115">
        <v>58098</v>
      </c>
      <c r="O13" s="116">
        <f t="shared" si="3"/>
        <v>8.4019031626084484E-2</v>
      </c>
      <c r="P13" s="116">
        <f t="shared" si="4"/>
        <v>-0.11048167314817647</v>
      </c>
      <c r="Q13" s="115">
        <v>77065</v>
      </c>
      <c r="R13" s="116">
        <f t="shared" si="5"/>
        <v>0.32646562704396032</v>
      </c>
      <c r="S13" s="116">
        <f t="shared" si="6"/>
        <v>0.17991548519459832</v>
      </c>
    </row>
    <row r="14" spans="1:20" x14ac:dyDescent="0.25">
      <c r="A14" s="1" t="s">
        <v>80</v>
      </c>
      <c r="B14" s="114" t="s">
        <v>81</v>
      </c>
      <c r="C14" s="115">
        <v>74637</v>
      </c>
      <c r="D14" s="115">
        <v>75651</v>
      </c>
      <c r="E14" s="116">
        <f t="shared" si="0"/>
        <v>1.3585755054463577E-2</v>
      </c>
      <c r="F14" s="115">
        <v>70924</v>
      </c>
      <c r="G14" s="116">
        <f t="shared" si="2"/>
        <v>-6.2484302917344081E-2</v>
      </c>
      <c r="H14" s="115">
        <v>0</v>
      </c>
      <c r="I14" s="116">
        <f t="shared" si="2"/>
        <v>-1</v>
      </c>
      <c r="J14" s="115">
        <v>25023</v>
      </c>
      <c r="K14" s="116" t="s">
        <v>236</v>
      </c>
      <c r="L14" s="115">
        <v>63207</v>
      </c>
      <c r="M14" s="116">
        <f t="shared" si="1"/>
        <v>1.5259561203692602</v>
      </c>
      <c r="N14" s="115">
        <v>71344</v>
      </c>
      <c r="O14" s="116">
        <f t="shared" si="3"/>
        <v>0.12873574129447696</v>
      </c>
      <c r="P14" s="116">
        <f t="shared" si="4"/>
        <v>5.9218318199762976E-3</v>
      </c>
      <c r="Q14" s="115">
        <v>83393</v>
      </c>
      <c r="R14" s="116">
        <f t="shared" si="5"/>
        <v>0.16888596097779773</v>
      </c>
      <c r="S14" s="116">
        <f t="shared" si="6"/>
        <v>0.17580790705543969</v>
      </c>
    </row>
    <row r="15" spans="1:20" x14ac:dyDescent="0.25">
      <c r="A15" s="1" t="s">
        <v>82</v>
      </c>
      <c r="B15" s="114" t="s">
        <v>83</v>
      </c>
      <c r="C15" s="115">
        <v>79711</v>
      </c>
      <c r="D15" s="115">
        <v>74600</v>
      </c>
      <c r="E15" s="116">
        <f t="shared" si="0"/>
        <v>-6.4119130358419762E-2</v>
      </c>
      <c r="F15" s="115">
        <v>72529</v>
      </c>
      <c r="G15" s="116">
        <f t="shared" si="2"/>
        <v>-2.7761394101876724E-2</v>
      </c>
      <c r="H15" s="115">
        <v>0</v>
      </c>
      <c r="I15" s="116">
        <f t="shared" si="2"/>
        <v>-1</v>
      </c>
      <c r="J15" s="115">
        <v>41575</v>
      </c>
      <c r="K15" s="116" t="s">
        <v>236</v>
      </c>
      <c r="L15" s="115">
        <v>73949</v>
      </c>
      <c r="M15" s="116">
        <f t="shared" si="1"/>
        <v>0.77868911605532176</v>
      </c>
      <c r="N15" s="115">
        <v>74357</v>
      </c>
      <c r="O15" s="116">
        <f t="shared" si="3"/>
        <v>5.5173159880457234E-3</v>
      </c>
      <c r="P15" s="116">
        <f t="shared" si="4"/>
        <v>2.5203711618800861E-2</v>
      </c>
      <c r="Q15" s="115">
        <v>90048</v>
      </c>
      <c r="R15" s="116">
        <f t="shared" si="5"/>
        <v>0.21102249956291952</v>
      </c>
      <c r="S15" s="116">
        <f t="shared" si="6"/>
        <v>0.2415447614057824</v>
      </c>
    </row>
    <row r="16" spans="1:20" x14ac:dyDescent="0.25">
      <c r="A16" s="1" t="s">
        <v>84</v>
      </c>
      <c r="B16" s="114" t="s">
        <v>85</v>
      </c>
      <c r="C16" s="115">
        <v>80308</v>
      </c>
      <c r="D16" s="115">
        <v>85012</v>
      </c>
      <c r="E16" s="116">
        <f t="shared" si="0"/>
        <v>5.8574488220351606E-2</v>
      </c>
      <c r="F16" s="115">
        <v>76074</v>
      </c>
      <c r="G16" s="116">
        <f t="shared" si="2"/>
        <v>-0.10513809815084929</v>
      </c>
      <c r="H16" s="115">
        <v>21705</v>
      </c>
      <c r="I16" s="116">
        <f t="shared" si="2"/>
        <v>-0.71468570076504456</v>
      </c>
      <c r="J16" s="115">
        <v>50036</v>
      </c>
      <c r="K16" s="116">
        <v>1.3052752821930431</v>
      </c>
      <c r="L16" s="115">
        <v>65748</v>
      </c>
      <c r="M16" s="116">
        <f t="shared" si="1"/>
        <v>0.31401390998481093</v>
      </c>
      <c r="N16" s="115">
        <v>73184</v>
      </c>
      <c r="O16" s="116">
        <f t="shared" si="3"/>
        <v>0.11309849729269339</v>
      </c>
      <c r="P16" s="98">
        <f t="shared" si="4"/>
        <v>-3.7989326182401362E-2</v>
      </c>
      <c r="Q16" s="115">
        <v>89034</v>
      </c>
      <c r="R16" s="116">
        <f t="shared" si="5"/>
        <v>0.21657739396589415</v>
      </c>
      <c r="S16" s="116">
        <f t="shared" si="6"/>
        <v>0.17036043852038807</v>
      </c>
    </row>
    <row r="17" spans="1:19" x14ac:dyDescent="0.25">
      <c r="A17" s="1" t="s">
        <v>86</v>
      </c>
      <c r="B17" s="114" t="s">
        <v>87</v>
      </c>
      <c r="C17" s="115">
        <v>75084</v>
      </c>
      <c r="D17" s="115">
        <v>71902</v>
      </c>
      <c r="E17" s="116">
        <f t="shared" si="0"/>
        <v>-4.2379201960470958E-2</v>
      </c>
      <c r="F17" s="115">
        <v>69073</v>
      </c>
      <c r="G17" s="116">
        <f t="shared" si="2"/>
        <v>-3.9345219882617966E-2</v>
      </c>
      <c r="H17" s="115">
        <v>17561</v>
      </c>
      <c r="I17" s="116">
        <f t="shared" si="2"/>
        <v>-0.74576173034325999</v>
      </c>
      <c r="J17" s="115">
        <v>48518</v>
      </c>
      <c r="K17" s="116">
        <v>1.7628267182962247</v>
      </c>
      <c r="L17" s="115">
        <v>62173</v>
      </c>
      <c r="M17" s="116">
        <f t="shared" si="1"/>
        <v>0.28144193907415804</v>
      </c>
      <c r="N17" s="115">
        <v>71851</v>
      </c>
      <c r="O17" s="116">
        <f t="shared" si="3"/>
        <v>0.15566242581184753</v>
      </c>
      <c r="P17" s="98">
        <f t="shared" si="4"/>
        <v>4.0218319748671627E-2</v>
      </c>
      <c r="Q17" s="115">
        <v>77584</v>
      </c>
      <c r="R17" s="116">
        <f t="shared" si="5"/>
        <v>7.9790121223086707E-2</v>
      </c>
      <c r="S17" s="116">
        <f t="shared" si="6"/>
        <v>0.12321746557989366</v>
      </c>
    </row>
    <row r="18" spans="1:19" x14ac:dyDescent="0.25">
      <c r="A18" s="1" t="s">
        <v>88</v>
      </c>
      <c r="B18" s="114" t="s">
        <v>89</v>
      </c>
      <c r="C18" s="115">
        <v>69945</v>
      </c>
      <c r="D18" s="115">
        <v>67652</v>
      </c>
      <c r="E18" s="116">
        <f t="shared" si="0"/>
        <v>-3.2782900850668373E-2</v>
      </c>
      <c r="F18" s="115">
        <v>66991</v>
      </c>
      <c r="G18" s="116">
        <f t="shared" si="2"/>
        <v>-9.7705906698989375E-3</v>
      </c>
      <c r="H18" s="115">
        <v>14861</v>
      </c>
      <c r="I18" s="116">
        <f t="shared" si="2"/>
        <v>-0.77816423101610666</v>
      </c>
      <c r="J18" s="115">
        <v>52374</v>
      </c>
      <c r="K18" s="116">
        <v>2.5242581252943945</v>
      </c>
      <c r="L18" s="115">
        <v>64171</v>
      </c>
      <c r="M18" s="116">
        <f t="shared" si="1"/>
        <v>0.22524535074655372</v>
      </c>
      <c r="N18" s="115">
        <v>70925</v>
      </c>
      <c r="O18" s="116">
        <f t="shared" si="3"/>
        <v>0.10525003506256714</v>
      </c>
      <c r="P18" s="98">
        <f t="shared" si="4"/>
        <v>5.8724306250093283E-2</v>
      </c>
      <c r="Q18" s="115" t="s">
        <v>236</v>
      </c>
      <c r="R18" s="116" t="str">
        <f t="shared" si="5"/>
        <v>-</v>
      </c>
      <c r="S18" s="116" t="str">
        <f t="shared" si="6"/>
        <v>-</v>
      </c>
    </row>
    <row r="19" spans="1:19" x14ac:dyDescent="0.25">
      <c r="A19" s="1" t="s">
        <v>90</v>
      </c>
      <c r="B19" s="114" t="s">
        <v>91</v>
      </c>
      <c r="C19" s="115">
        <v>60935</v>
      </c>
      <c r="D19" s="115">
        <v>63196</v>
      </c>
      <c r="E19" s="116">
        <f t="shared" si="0"/>
        <v>3.7105112004595098E-2</v>
      </c>
      <c r="F19" s="115">
        <v>66714</v>
      </c>
      <c r="G19" s="116">
        <f t="shared" si="2"/>
        <v>5.5668080258244101E-2</v>
      </c>
      <c r="H19" s="115">
        <v>6170</v>
      </c>
      <c r="I19" s="116">
        <f t="shared" si="2"/>
        <v>-0.90751566387864613</v>
      </c>
      <c r="J19" s="115">
        <v>47468</v>
      </c>
      <c r="K19" s="116">
        <v>6.6933549432739063</v>
      </c>
      <c r="L19" s="115">
        <v>61752</v>
      </c>
      <c r="M19" s="116">
        <f t="shared" si="1"/>
        <v>0.30091851352490107</v>
      </c>
      <c r="N19" s="115">
        <v>66055</v>
      </c>
      <c r="O19" s="116">
        <f t="shared" si="3"/>
        <v>6.9681953620935433E-2</v>
      </c>
      <c r="P19" s="98">
        <f t="shared" si="4"/>
        <v>-9.8779866294930185E-3</v>
      </c>
      <c r="Q19" s="115" t="s">
        <v>236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63013</v>
      </c>
      <c r="D20" s="115">
        <v>60674</v>
      </c>
      <c r="E20" s="116">
        <f t="shared" si="0"/>
        <v>-3.711932458381606E-2</v>
      </c>
      <c r="F20" s="115">
        <v>62015</v>
      </c>
      <c r="G20" s="116">
        <f t="shared" si="2"/>
        <v>2.2101723967432596E-2</v>
      </c>
      <c r="H20" s="115">
        <v>8912</v>
      </c>
      <c r="I20" s="116">
        <f t="shared" si="2"/>
        <v>-0.85629283237926312</v>
      </c>
      <c r="J20" s="115">
        <v>44151</v>
      </c>
      <c r="K20" s="116">
        <v>3.9541068222621183</v>
      </c>
      <c r="L20" s="115">
        <v>61100</v>
      </c>
      <c r="M20" s="116">
        <f t="shared" si="1"/>
        <v>0.38388711467463921</v>
      </c>
      <c r="N20" s="115">
        <v>62539</v>
      </c>
      <c r="O20" s="116">
        <f t="shared" si="3"/>
        <v>2.3551554828150634E-2</v>
      </c>
      <c r="P20" s="98">
        <f t="shared" si="4"/>
        <v>8.4495686527452651E-3</v>
      </c>
      <c r="Q20" s="115" t="s">
        <v>236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816827</v>
      </c>
      <c r="D21" s="118">
        <v>816835</v>
      </c>
      <c r="E21" s="119">
        <f t="shared" si="0"/>
        <v>9.7939955461257E-6</v>
      </c>
      <c r="F21" s="118">
        <v>791721</v>
      </c>
      <c r="G21" s="119">
        <f>F21/D21-1</f>
        <v>-3.0745499397063059E-2</v>
      </c>
      <c r="H21" s="118">
        <v>225835</v>
      </c>
      <c r="I21" s="119">
        <f t="shared" si="2"/>
        <v>-0.71475431370394371</v>
      </c>
      <c r="J21" s="118">
        <v>354204</v>
      </c>
      <c r="K21" s="119">
        <v>0.56841942125888378</v>
      </c>
      <c r="L21" s="118">
        <v>710225</v>
      </c>
      <c r="M21" s="119">
        <f t="shared" si="1"/>
        <v>1.0051298121986201</v>
      </c>
      <c r="N21" s="118">
        <v>797848</v>
      </c>
      <c r="O21" s="119">
        <f t="shared" si="3"/>
        <v>0.12337357879545219</v>
      </c>
      <c r="P21" s="119">
        <f t="shared" si="4"/>
        <v>7.7388372924300786E-3</v>
      </c>
      <c r="Q21" s="118">
        <v>691297</v>
      </c>
      <c r="R21" s="119">
        <v>0.15537939829090686</v>
      </c>
      <c r="S21" s="119">
        <v>0.15989234917391082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B3D2-EE4C-4F99-A63B-401224BF228B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250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57351</v>
      </c>
      <c r="D9" s="116">
        <v>4.5893254392264105E-3</v>
      </c>
      <c r="E9" s="115">
        <v>61311</v>
      </c>
      <c r="F9" s="116">
        <f t="shared" ref="F9:L21" si="0">IFERROR(E9/C9-1,"-")</f>
        <v>6.9048490871998824E-2</v>
      </c>
      <c r="G9" s="115">
        <v>4603</v>
      </c>
      <c r="H9" s="116">
        <f t="shared" si="0"/>
        <v>-0.9249237494087521</v>
      </c>
      <c r="I9" s="115">
        <v>36105</v>
      </c>
      <c r="J9" s="116">
        <f t="shared" si="0"/>
        <v>6.8437975233543344</v>
      </c>
      <c r="K9" s="115">
        <v>60088</v>
      </c>
      <c r="L9" s="116">
        <f t="shared" si="0"/>
        <v>0.6642570281124498</v>
      </c>
      <c r="M9" s="115">
        <v>64481</v>
      </c>
      <c r="N9" s="116">
        <v>7.3109439488749928E-2</v>
      </c>
      <c r="O9" s="116">
        <v>0.12432215654478562</v>
      </c>
    </row>
    <row r="10" spans="1:16" x14ac:dyDescent="0.25">
      <c r="A10" s="1" t="s">
        <v>72</v>
      </c>
      <c r="B10" s="114" t="s">
        <v>73</v>
      </c>
      <c r="C10" s="115">
        <v>52983</v>
      </c>
      <c r="D10" s="116">
        <v>-3.5603123464205799E-2</v>
      </c>
      <c r="E10" s="115">
        <v>57643</v>
      </c>
      <c r="F10" s="116">
        <f t="shared" si="0"/>
        <v>8.7952739557971338E-2</v>
      </c>
      <c r="G10" s="115">
        <v>6183</v>
      </c>
      <c r="H10" s="116">
        <f t="shared" si="0"/>
        <v>-0.89273632531270053</v>
      </c>
      <c r="I10" s="115">
        <v>50459</v>
      </c>
      <c r="J10" s="116">
        <f t="shared" si="0"/>
        <v>7.1609251172569941</v>
      </c>
      <c r="K10" s="115">
        <v>57829</v>
      </c>
      <c r="L10" s="116">
        <f t="shared" si="0"/>
        <v>0.14605917675736735</v>
      </c>
      <c r="M10" s="115">
        <v>66869</v>
      </c>
      <c r="N10" s="116">
        <v>0.1563229521520344</v>
      </c>
      <c r="O10" s="116">
        <v>0.26208406469999801</v>
      </c>
    </row>
    <row r="11" spans="1:16" x14ac:dyDescent="0.25">
      <c r="A11" s="1" t="s">
        <v>74</v>
      </c>
      <c r="B11" s="114" t="s">
        <v>75</v>
      </c>
      <c r="C11" s="115">
        <v>68140</v>
      </c>
      <c r="D11" s="116">
        <v>-9.5158420311794556E-2</v>
      </c>
      <c r="E11" s="115">
        <v>23288</v>
      </c>
      <c r="F11" s="116">
        <f t="shared" si="0"/>
        <v>-0.65823304960375695</v>
      </c>
      <c r="G11" s="115">
        <v>8151</v>
      </c>
      <c r="H11" s="116">
        <f t="shared" si="0"/>
        <v>-0.64999141188594978</v>
      </c>
      <c r="I11" s="115">
        <v>57186</v>
      </c>
      <c r="J11" s="116">
        <f t="shared" si="0"/>
        <v>6.0158262789841741</v>
      </c>
      <c r="K11" s="115">
        <v>66430</v>
      </c>
      <c r="L11" s="116">
        <f t="shared" si="0"/>
        <v>0.1616479557933761</v>
      </c>
      <c r="M11" s="115">
        <v>76278</v>
      </c>
      <c r="N11" s="116">
        <v>0.14824627427367143</v>
      </c>
      <c r="O11" s="116">
        <v>0.11943058409157614</v>
      </c>
    </row>
    <row r="12" spans="1:16" x14ac:dyDescent="0.25">
      <c r="A12" s="1" t="s">
        <v>76</v>
      </c>
      <c r="B12" s="114" t="s">
        <v>77</v>
      </c>
      <c r="C12" s="115">
        <v>63613</v>
      </c>
      <c r="D12" s="116">
        <v>3.4862443210499361E-3</v>
      </c>
      <c r="E12" s="115">
        <v>0</v>
      </c>
      <c r="F12" s="116">
        <f t="shared" si="0"/>
        <v>-1</v>
      </c>
      <c r="G12" s="115">
        <v>8112</v>
      </c>
      <c r="H12" s="116" t="str">
        <f t="shared" si="0"/>
        <v>-</v>
      </c>
      <c r="I12" s="115">
        <v>60780</v>
      </c>
      <c r="J12" s="116">
        <f t="shared" si="0"/>
        <v>6.4926035502958577</v>
      </c>
      <c r="K12" s="115">
        <v>65148</v>
      </c>
      <c r="L12" s="116">
        <f t="shared" si="0"/>
        <v>7.1865745310957463E-2</v>
      </c>
      <c r="M12" s="115">
        <v>66545</v>
      </c>
      <c r="N12" s="116">
        <v>2.1443482532080838E-2</v>
      </c>
      <c r="O12" s="116">
        <v>4.6091207771996379E-2</v>
      </c>
    </row>
    <row r="13" spans="1:16" x14ac:dyDescent="0.25">
      <c r="A13" s="1" t="s">
        <v>78</v>
      </c>
      <c r="B13" s="114" t="s">
        <v>79</v>
      </c>
      <c r="C13" s="115">
        <v>65314</v>
      </c>
      <c r="D13" s="116">
        <v>-3.1265758951084188E-2</v>
      </c>
      <c r="E13" s="115">
        <v>0</v>
      </c>
      <c r="F13" s="116">
        <f t="shared" si="0"/>
        <v>-1</v>
      </c>
      <c r="G13" s="115">
        <v>18010</v>
      </c>
      <c r="H13" s="116" t="str">
        <f t="shared" si="0"/>
        <v>-</v>
      </c>
      <c r="I13" s="115">
        <v>53595</v>
      </c>
      <c r="J13" s="116">
        <f t="shared" si="0"/>
        <v>1.975846751804553</v>
      </c>
      <c r="K13" s="115">
        <v>58098</v>
      </c>
      <c r="L13" s="116">
        <f t="shared" si="0"/>
        <v>8.4019031626084484E-2</v>
      </c>
      <c r="M13" s="115">
        <v>77065</v>
      </c>
      <c r="N13" s="116">
        <v>0.32646562704396032</v>
      </c>
      <c r="O13" s="116">
        <v>0.17991548519459832</v>
      </c>
    </row>
    <row r="14" spans="1:16" x14ac:dyDescent="0.25">
      <c r="A14" s="1" t="s">
        <v>80</v>
      </c>
      <c r="B14" s="114" t="s">
        <v>81</v>
      </c>
      <c r="C14" s="115">
        <v>70924</v>
      </c>
      <c r="D14" s="116">
        <v>-6.2484302917344081E-2</v>
      </c>
      <c r="E14" s="115">
        <v>0</v>
      </c>
      <c r="F14" s="116">
        <f t="shared" si="0"/>
        <v>-1</v>
      </c>
      <c r="G14" s="115">
        <v>25023</v>
      </c>
      <c r="H14" s="116" t="str">
        <f t="shared" si="0"/>
        <v>-</v>
      </c>
      <c r="I14" s="115">
        <v>63207</v>
      </c>
      <c r="J14" s="116">
        <f t="shared" si="0"/>
        <v>1.5259561203692602</v>
      </c>
      <c r="K14" s="115">
        <v>71344</v>
      </c>
      <c r="L14" s="116">
        <f t="shared" si="0"/>
        <v>0.12873574129447696</v>
      </c>
      <c r="M14" s="115">
        <v>83393</v>
      </c>
      <c r="N14" s="116">
        <v>0.16888596097779773</v>
      </c>
      <c r="O14" s="116">
        <v>0.17580790705543969</v>
      </c>
    </row>
    <row r="15" spans="1:16" x14ac:dyDescent="0.25">
      <c r="A15" s="1" t="s">
        <v>82</v>
      </c>
      <c r="B15" s="114" t="s">
        <v>83</v>
      </c>
      <c r="C15" s="115">
        <v>72529</v>
      </c>
      <c r="D15" s="116">
        <v>-2.7761394101876724E-2</v>
      </c>
      <c r="E15" s="115">
        <v>0</v>
      </c>
      <c r="F15" s="116">
        <f t="shared" si="0"/>
        <v>-1</v>
      </c>
      <c r="G15" s="115">
        <v>41575</v>
      </c>
      <c r="H15" s="116" t="str">
        <f t="shared" si="0"/>
        <v>-</v>
      </c>
      <c r="I15" s="115">
        <v>73949</v>
      </c>
      <c r="J15" s="116">
        <f t="shared" si="0"/>
        <v>0.77868911605532176</v>
      </c>
      <c r="K15" s="115">
        <v>74357</v>
      </c>
      <c r="L15" s="116">
        <f t="shared" si="0"/>
        <v>5.5173159880457234E-3</v>
      </c>
      <c r="M15" s="115">
        <v>90048</v>
      </c>
      <c r="N15" s="116">
        <v>0.21102249956291952</v>
      </c>
      <c r="O15" s="116">
        <v>0.2415447614057824</v>
      </c>
    </row>
    <row r="16" spans="1:16" x14ac:dyDescent="0.25">
      <c r="A16" s="1" t="s">
        <v>84</v>
      </c>
      <c r="B16" s="114" t="s">
        <v>85</v>
      </c>
      <c r="C16" s="115">
        <v>76074</v>
      </c>
      <c r="D16" s="116">
        <v>-0.10513809815084929</v>
      </c>
      <c r="E16" s="115">
        <v>21705</v>
      </c>
      <c r="F16" s="116">
        <f t="shared" si="0"/>
        <v>-0.71468570076504456</v>
      </c>
      <c r="G16" s="115">
        <v>50036</v>
      </c>
      <c r="H16" s="116">
        <f t="shared" si="0"/>
        <v>1.3052752821930431</v>
      </c>
      <c r="I16" s="115">
        <v>65748</v>
      </c>
      <c r="J16" s="116">
        <f t="shared" si="0"/>
        <v>0.31401390998481093</v>
      </c>
      <c r="K16" s="115">
        <v>73184</v>
      </c>
      <c r="L16" s="116">
        <f t="shared" si="0"/>
        <v>0.11309849729269339</v>
      </c>
      <c r="M16" s="115">
        <v>89034</v>
      </c>
      <c r="N16" s="116">
        <v>0.21657739396589415</v>
      </c>
      <c r="O16" s="116">
        <v>0.17036043852038807</v>
      </c>
    </row>
    <row r="17" spans="1:16" x14ac:dyDescent="0.25">
      <c r="A17" s="1" t="s">
        <v>86</v>
      </c>
      <c r="B17" s="114" t="s">
        <v>87</v>
      </c>
      <c r="C17" s="115">
        <v>69073</v>
      </c>
      <c r="D17" s="116">
        <v>-3.9345219882617966E-2</v>
      </c>
      <c r="E17" s="115">
        <v>17561</v>
      </c>
      <c r="F17" s="116">
        <f t="shared" si="0"/>
        <v>-0.74576173034325999</v>
      </c>
      <c r="G17" s="115">
        <v>48518</v>
      </c>
      <c r="H17" s="116">
        <f t="shared" si="0"/>
        <v>1.7628267182962247</v>
      </c>
      <c r="I17" s="115">
        <v>62173</v>
      </c>
      <c r="J17" s="116">
        <f t="shared" si="0"/>
        <v>0.28144193907415804</v>
      </c>
      <c r="K17" s="115">
        <v>71851</v>
      </c>
      <c r="L17" s="116">
        <f t="shared" si="0"/>
        <v>0.15566242581184753</v>
      </c>
      <c r="M17" s="115">
        <v>77584</v>
      </c>
      <c r="N17" s="116">
        <v>7.9790121223086707E-2</v>
      </c>
      <c r="O17" s="116">
        <v>0.12321746557989366</v>
      </c>
    </row>
    <row r="18" spans="1:16" x14ac:dyDescent="0.25">
      <c r="A18" s="1" t="s">
        <v>88</v>
      </c>
      <c r="B18" s="114" t="s">
        <v>89</v>
      </c>
      <c r="C18" s="115">
        <v>66991</v>
      </c>
      <c r="D18" s="116">
        <v>-9.7705906698989375E-3</v>
      </c>
      <c r="E18" s="115">
        <v>14861</v>
      </c>
      <c r="F18" s="116">
        <f t="shared" si="0"/>
        <v>-0.77816423101610666</v>
      </c>
      <c r="G18" s="115">
        <v>52374</v>
      </c>
      <c r="H18" s="116">
        <f t="shared" si="0"/>
        <v>2.5242581252943945</v>
      </c>
      <c r="I18" s="115">
        <v>64171</v>
      </c>
      <c r="J18" s="116">
        <f t="shared" si="0"/>
        <v>0.22524535074655372</v>
      </c>
      <c r="K18" s="115">
        <v>70925</v>
      </c>
      <c r="L18" s="116">
        <f t="shared" si="0"/>
        <v>0.10525003506256714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66714</v>
      </c>
      <c r="D19" s="116">
        <v>5.5668080258244101E-2</v>
      </c>
      <c r="E19" s="115">
        <v>6170</v>
      </c>
      <c r="F19" s="116">
        <f t="shared" si="0"/>
        <v>-0.90751566387864613</v>
      </c>
      <c r="G19" s="115">
        <v>47468</v>
      </c>
      <c r="H19" s="116">
        <f t="shared" si="0"/>
        <v>6.6933549432739063</v>
      </c>
      <c r="I19" s="115">
        <v>61752</v>
      </c>
      <c r="J19" s="116">
        <f t="shared" si="0"/>
        <v>0.30091851352490107</v>
      </c>
      <c r="K19" s="115">
        <v>66055</v>
      </c>
      <c r="L19" s="116">
        <f t="shared" si="0"/>
        <v>6.9681953620935433E-2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62015</v>
      </c>
      <c r="D20" s="116">
        <v>2.2101723967432596E-2</v>
      </c>
      <c r="E20" s="115">
        <v>8912</v>
      </c>
      <c r="F20" s="116">
        <f t="shared" si="0"/>
        <v>-0.85629283237926312</v>
      </c>
      <c r="G20" s="115">
        <v>44151</v>
      </c>
      <c r="H20" s="116">
        <f t="shared" si="0"/>
        <v>3.9541068222621183</v>
      </c>
      <c r="I20" s="115">
        <v>61100</v>
      </c>
      <c r="J20" s="116">
        <f t="shared" si="0"/>
        <v>0.38388711467463921</v>
      </c>
      <c r="K20" s="115">
        <v>62539</v>
      </c>
      <c r="L20" s="116">
        <f t="shared" si="0"/>
        <v>2.3551554828150634E-2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791721</v>
      </c>
      <c r="D21" s="119">
        <v>-3.0745499397063059E-2</v>
      </c>
      <c r="E21" s="118">
        <v>225835</v>
      </c>
      <c r="F21" s="119">
        <f t="shared" si="0"/>
        <v>-0.71475431370394371</v>
      </c>
      <c r="G21" s="118">
        <v>354204</v>
      </c>
      <c r="H21" s="119">
        <f t="shared" si="0"/>
        <v>0.56841942125888378</v>
      </c>
      <c r="I21" s="118">
        <v>710225</v>
      </c>
      <c r="J21" s="119">
        <f t="shared" si="0"/>
        <v>1.0051298121986201</v>
      </c>
      <c r="K21" s="118">
        <v>797848</v>
      </c>
      <c r="L21" s="119">
        <f t="shared" si="0"/>
        <v>0.12337357879545219</v>
      </c>
      <c r="M21" s="118">
        <v>691297</v>
      </c>
      <c r="N21" s="119">
        <v>0.15537939829090686</v>
      </c>
      <c r="O21" s="119">
        <v>0.15989234917391082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45267</v>
      </c>
      <c r="D31" s="116">
        <v>-1.9430725240447089E-2</v>
      </c>
      <c r="E31" s="115">
        <v>49163</v>
      </c>
      <c r="F31" s="116">
        <f t="shared" ref="F31:L43" si="1">IFERROR(E31/C31-1,"-")</f>
        <v>8.6067112907857846E-2</v>
      </c>
      <c r="G31" s="115">
        <v>3370</v>
      </c>
      <c r="H31" s="116">
        <f t="shared" si="1"/>
        <v>-0.93145251510282123</v>
      </c>
      <c r="I31" s="115">
        <v>28358</v>
      </c>
      <c r="J31" s="116">
        <f t="shared" si="1"/>
        <v>7.4148367952522261</v>
      </c>
      <c r="K31" s="115">
        <v>49540</v>
      </c>
      <c r="L31" s="116">
        <f t="shared" si="1"/>
        <v>0.74694971436631641</v>
      </c>
      <c r="M31" s="115">
        <v>54397</v>
      </c>
      <c r="N31" s="116">
        <v>9.8041986273718296E-2</v>
      </c>
      <c r="O31" s="116">
        <v>0.20169218194269556</v>
      </c>
    </row>
    <row r="32" spans="1:16" x14ac:dyDescent="0.25">
      <c r="B32" s="114" t="s">
        <v>73</v>
      </c>
      <c r="C32" s="115">
        <v>42754</v>
      </c>
      <c r="D32" s="116">
        <v>-2.9883596923146794E-2</v>
      </c>
      <c r="E32" s="115">
        <v>47980</v>
      </c>
      <c r="F32" s="116">
        <f t="shared" si="1"/>
        <v>0.12223417691911864</v>
      </c>
      <c r="G32" s="115">
        <v>4401</v>
      </c>
      <c r="H32" s="116">
        <f t="shared" si="1"/>
        <v>-0.90827428095039597</v>
      </c>
      <c r="I32" s="115">
        <v>41758</v>
      </c>
      <c r="J32" s="116">
        <f t="shared" si="1"/>
        <v>8.4882981140649854</v>
      </c>
      <c r="K32" s="115">
        <v>48085</v>
      </c>
      <c r="L32" s="116">
        <f t="shared" si="1"/>
        <v>0.15151587719718385</v>
      </c>
      <c r="M32" s="115">
        <v>56657</v>
      </c>
      <c r="N32" s="116">
        <v>0.17826765103462616</v>
      </c>
      <c r="O32" s="116">
        <v>0.3251859475136829</v>
      </c>
    </row>
    <row r="33" spans="2:16" x14ac:dyDescent="0.25">
      <c r="B33" s="114" t="s">
        <v>75</v>
      </c>
      <c r="C33" s="115">
        <v>53570</v>
      </c>
      <c r="D33" s="116">
        <v>-9.2187764785629511E-2</v>
      </c>
      <c r="E33" s="115">
        <v>19076</v>
      </c>
      <c r="F33" s="116">
        <f t="shared" si="1"/>
        <v>-0.64390517080455478</v>
      </c>
      <c r="G33" s="115">
        <v>5962</v>
      </c>
      <c r="H33" s="116">
        <f t="shared" si="1"/>
        <v>-0.68746068358146362</v>
      </c>
      <c r="I33" s="115">
        <v>46880</v>
      </c>
      <c r="J33" s="116">
        <f t="shared" si="1"/>
        <v>6.8631331767863131</v>
      </c>
      <c r="K33" s="115">
        <v>53645</v>
      </c>
      <c r="L33" s="116">
        <f t="shared" si="1"/>
        <v>0.14430460750853236</v>
      </c>
      <c r="M33" s="115">
        <v>62724</v>
      </c>
      <c r="N33" s="116">
        <v>0.16924224065616555</v>
      </c>
      <c r="O33" s="116">
        <v>0.17087922344595863</v>
      </c>
    </row>
    <row r="34" spans="2:16" x14ac:dyDescent="0.25">
      <c r="B34" s="114" t="s">
        <v>77</v>
      </c>
      <c r="C34" s="115">
        <v>50234</v>
      </c>
      <c r="D34" s="116">
        <v>3.4110793173724119E-2</v>
      </c>
      <c r="E34" s="115">
        <v>0</v>
      </c>
      <c r="F34" s="116">
        <f t="shared" si="1"/>
        <v>-1</v>
      </c>
      <c r="G34" s="115">
        <v>5604</v>
      </c>
      <c r="H34" s="116" t="str">
        <f t="shared" si="1"/>
        <v>-</v>
      </c>
      <c r="I34" s="115">
        <v>49231</v>
      </c>
      <c r="J34" s="116">
        <f t="shared" si="1"/>
        <v>7.7849750178443973</v>
      </c>
      <c r="K34" s="115">
        <v>51684</v>
      </c>
      <c r="L34" s="116">
        <f t="shared" si="1"/>
        <v>4.9826328939083009E-2</v>
      </c>
      <c r="M34" s="115">
        <v>51569</v>
      </c>
      <c r="N34" s="116">
        <v>-2.2250599798777637E-3</v>
      </c>
      <c r="O34" s="116">
        <v>2.6575626069992531E-2</v>
      </c>
    </row>
    <row r="35" spans="2:16" x14ac:dyDescent="0.25">
      <c r="B35" s="114" t="s">
        <v>79</v>
      </c>
      <c r="C35" s="115">
        <v>51257</v>
      </c>
      <c r="D35" s="116">
        <v>-7.8989452500314417E-2</v>
      </c>
      <c r="E35" s="115">
        <v>0</v>
      </c>
      <c r="F35" s="116">
        <f t="shared" si="1"/>
        <v>-1</v>
      </c>
      <c r="G35" s="115">
        <v>13367</v>
      </c>
      <c r="H35" s="116" t="str">
        <f t="shared" si="1"/>
        <v>-</v>
      </c>
      <c r="I35" s="115">
        <v>43875</v>
      </c>
      <c r="J35" s="116">
        <f t="shared" si="1"/>
        <v>2.2823370988254656</v>
      </c>
      <c r="K35" s="115">
        <v>46378</v>
      </c>
      <c r="L35" s="116">
        <f t="shared" si="1"/>
        <v>5.70484330484331E-2</v>
      </c>
      <c r="M35" s="115">
        <v>61791</v>
      </c>
      <c r="N35" s="116">
        <v>0.33233429643365398</v>
      </c>
      <c r="O35" s="116">
        <v>0.20551339329262341</v>
      </c>
    </row>
    <row r="36" spans="2:16" x14ac:dyDescent="0.25">
      <c r="B36" s="114" t="s">
        <v>81</v>
      </c>
      <c r="C36" s="115">
        <v>55245</v>
      </c>
      <c r="D36" s="116">
        <v>-7.6355915200962965E-2</v>
      </c>
      <c r="E36" s="115">
        <v>0</v>
      </c>
      <c r="F36" s="116">
        <f t="shared" si="1"/>
        <v>-1</v>
      </c>
      <c r="G36" s="115">
        <v>18500</v>
      </c>
      <c r="H36" s="116" t="str">
        <f t="shared" si="1"/>
        <v>-</v>
      </c>
      <c r="I36" s="115">
        <v>51223</v>
      </c>
      <c r="J36" s="116">
        <f t="shared" si="1"/>
        <v>1.7688108108108107</v>
      </c>
      <c r="K36" s="115">
        <v>57186</v>
      </c>
      <c r="L36" s="116">
        <f t="shared" si="1"/>
        <v>0.11641254905023124</v>
      </c>
      <c r="M36" s="115">
        <v>66284</v>
      </c>
      <c r="N36" s="116">
        <v>0.15909488336306099</v>
      </c>
      <c r="O36" s="116">
        <v>0.19981898814372334</v>
      </c>
    </row>
    <row r="37" spans="2:16" x14ac:dyDescent="0.25">
      <c r="B37" s="114" t="s">
        <v>83</v>
      </c>
      <c r="C37" s="115">
        <v>57630</v>
      </c>
      <c r="D37" s="116">
        <v>8.6835706842647298E-4</v>
      </c>
      <c r="E37" s="115">
        <v>0</v>
      </c>
      <c r="F37" s="116">
        <f t="shared" si="1"/>
        <v>-1</v>
      </c>
      <c r="G37" s="115">
        <v>34096</v>
      </c>
      <c r="H37" s="116" t="str">
        <f t="shared" si="1"/>
        <v>-</v>
      </c>
      <c r="I37" s="115">
        <v>58059</v>
      </c>
      <c r="J37" s="116">
        <f t="shared" si="1"/>
        <v>0.70280971374941337</v>
      </c>
      <c r="K37" s="115">
        <v>61296</v>
      </c>
      <c r="L37" s="116">
        <f t="shared" si="1"/>
        <v>5.5753629928176451E-2</v>
      </c>
      <c r="M37" s="115">
        <v>71595</v>
      </c>
      <c r="N37" s="116">
        <v>0.16802075176194209</v>
      </c>
      <c r="O37" s="116">
        <v>0.24232170744403958</v>
      </c>
    </row>
    <row r="38" spans="2:16" x14ac:dyDescent="0.25">
      <c r="B38" s="114" t="s">
        <v>85</v>
      </c>
      <c r="C38" s="115">
        <v>61154</v>
      </c>
      <c r="D38" s="116">
        <v>-6.4565965583173957E-2</v>
      </c>
      <c r="E38" s="115">
        <v>17316</v>
      </c>
      <c r="F38" s="116">
        <f t="shared" si="1"/>
        <v>-0.71684599535598648</v>
      </c>
      <c r="G38" s="115">
        <v>41535</v>
      </c>
      <c r="H38" s="116">
        <f t="shared" si="1"/>
        <v>1.3986486486486487</v>
      </c>
      <c r="I38" s="115">
        <v>52300</v>
      </c>
      <c r="J38" s="116">
        <f t="shared" si="1"/>
        <v>0.25917900565787888</v>
      </c>
      <c r="K38" s="115">
        <v>61320</v>
      </c>
      <c r="L38" s="116">
        <f t="shared" si="1"/>
        <v>0.17246653919694066</v>
      </c>
      <c r="M38" s="115">
        <v>71470</v>
      </c>
      <c r="N38" s="116">
        <v>0.16552511415525117</v>
      </c>
      <c r="O38" s="116">
        <v>0.16868888380155012</v>
      </c>
    </row>
    <row r="39" spans="2:16" x14ac:dyDescent="0.25">
      <c r="B39" s="114" t="s">
        <v>87</v>
      </c>
      <c r="C39" s="115">
        <v>56624</v>
      </c>
      <c r="D39" s="116">
        <v>-6.038477741890147E-3</v>
      </c>
      <c r="E39" s="115">
        <v>13941</v>
      </c>
      <c r="F39" s="116">
        <f t="shared" si="1"/>
        <v>-0.75379697654704714</v>
      </c>
      <c r="G39" s="115">
        <v>40728</v>
      </c>
      <c r="H39" s="116">
        <f t="shared" si="1"/>
        <v>1.9214547019582526</v>
      </c>
      <c r="I39" s="115">
        <v>51986</v>
      </c>
      <c r="J39" s="116">
        <f t="shared" si="1"/>
        <v>0.27641917108623071</v>
      </c>
      <c r="K39" s="115">
        <v>58014</v>
      </c>
      <c r="L39" s="116">
        <f t="shared" si="1"/>
        <v>0.11595429538721969</v>
      </c>
      <c r="M39" s="115">
        <v>60705</v>
      </c>
      <c r="N39" s="116">
        <v>4.6385355259075389E-2</v>
      </c>
      <c r="O39" s="116">
        <v>7.2071912969765561E-2</v>
      </c>
    </row>
    <row r="40" spans="2:16" x14ac:dyDescent="0.25">
      <c r="B40" s="114" t="s">
        <v>89</v>
      </c>
      <c r="C40" s="115">
        <v>54932</v>
      </c>
      <c r="D40" s="116">
        <v>5.1652180572041129E-2</v>
      </c>
      <c r="E40" s="115">
        <v>10972</v>
      </c>
      <c r="F40" s="116">
        <f t="shared" si="1"/>
        <v>-0.80026214228500692</v>
      </c>
      <c r="G40" s="115">
        <v>43181</v>
      </c>
      <c r="H40" s="116">
        <f t="shared" si="1"/>
        <v>2.9355632519139627</v>
      </c>
      <c r="I40" s="115">
        <v>50768</v>
      </c>
      <c r="J40" s="116">
        <f t="shared" si="1"/>
        <v>0.17570227646418557</v>
      </c>
      <c r="K40" s="115">
        <v>58960</v>
      </c>
      <c r="L40" s="116">
        <f t="shared" si="1"/>
        <v>0.16136148755121327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54302</v>
      </c>
      <c r="D41" s="116">
        <v>7.6011572147584472E-2</v>
      </c>
      <c r="E41" s="115">
        <v>4036</v>
      </c>
      <c r="F41" s="116">
        <f t="shared" si="1"/>
        <v>-0.92567492910021731</v>
      </c>
      <c r="G41" s="115">
        <v>39333</v>
      </c>
      <c r="H41" s="116">
        <f t="shared" si="1"/>
        <v>8.7455401387512381</v>
      </c>
      <c r="I41" s="115">
        <v>50254</v>
      </c>
      <c r="J41" s="116">
        <f t="shared" si="1"/>
        <v>0.27765489538046939</v>
      </c>
      <c r="K41" s="115">
        <v>55542</v>
      </c>
      <c r="L41" s="116">
        <f t="shared" si="1"/>
        <v>0.10522545469017386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49590</v>
      </c>
      <c r="D42" s="116">
        <v>4.7550645345275644E-2</v>
      </c>
      <c r="E42" s="115">
        <v>5448</v>
      </c>
      <c r="F42" s="116">
        <f t="shared" si="1"/>
        <v>-0.8901391409558379</v>
      </c>
      <c r="G42" s="115">
        <v>35179</v>
      </c>
      <c r="H42" s="116">
        <f t="shared" si="1"/>
        <v>5.45723201174743</v>
      </c>
      <c r="I42" s="115">
        <v>50108</v>
      </c>
      <c r="J42" s="116">
        <f t="shared" si="1"/>
        <v>0.42437249495437612</v>
      </c>
      <c r="K42" s="115">
        <v>50998</v>
      </c>
      <c r="L42" s="116">
        <f t="shared" si="1"/>
        <v>1.776163486868354E-2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632559</v>
      </c>
      <c r="D43" s="119">
        <v>-1.6618758832116387E-2</v>
      </c>
      <c r="E43" s="118">
        <v>177177</v>
      </c>
      <c r="F43" s="119">
        <f t="shared" si="1"/>
        <v>-0.71990438836535409</v>
      </c>
      <c r="G43" s="118">
        <v>285256</v>
      </c>
      <c r="H43" s="119">
        <f t="shared" si="1"/>
        <v>0.61000581339564386</v>
      </c>
      <c r="I43" s="118">
        <v>574800</v>
      </c>
      <c r="J43" s="119">
        <f t="shared" si="1"/>
        <v>1.0150321115068568</v>
      </c>
      <c r="K43" s="118">
        <v>652648</v>
      </c>
      <c r="L43" s="119">
        <f t="shared" si="1"/>
        <v>0.13543493389004868</v>
      </c>
      <c r="M43" s="118">
        <v>557192</v>
      </c>
      <c r="N43" s="119">
        <v>0.14378381929105744</v>
      </c>
      <c r="O43" s="119">
        <v>0.17616811086366857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252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34864</v>
      </c>
      <c r="D53" s="116">
        <v>-8.5878405277824976E-3</v>
      </c>
      <c r="E53" s="115">
        <v>39435</v>
      </c>
      <c r="F53" s="116">
        <f t="shared" ref="F53:L65" si="2">IFERROR(E53/C53-1,"-")</f>
        <v>0.13110945387792561</v>
      </c>
      <c r="G53" s="115">
        <v>1750</v>
      </c>
      <c r="H53" s="116">
        <f t="shared" si="2"/>
        <v>-0.95562317738049951</v>
      </c>
      <c r="I53" s="115">
        <v>21891</v>
      </c>
      <c r="J53" s="116">
        <f t="shared" si="2"/>
        <v>11.509142857142857</v>
      </c>
      <c r="K53" s="115">
        <v>42127</v>
      </c>
      <c r="L53" s="116">
        <f t="shared" si="2"/>
        <v>0.92439815449271401</v>
      </c>
      <c r="M53" s="115">
        <v>46328</v>
      </c>
      <c r="N53" s="116">
        <v>9.9722268378949375E-2</v>
      </c>
      <c r="O53" s="116">
        <v>0.3288205598898577</v>
      </c>
    </row>
    <row r="54" spans="1:16" x14ac:dyDescent="0.25">
      <c r="A54" s="1">
        <v>2</v>
      </c>
      <c r="B54" s="114" t="s">
        <v>73</v>
      </c>
      <c r="C54" s="115">
        <v>33220</v>
      </c>
      <c r="D54" s="116">
        <v>-2.5091709464416745E-2</v>
      </c>
      <c r="E54" s="115">
        <v>38553</v>
      </c>
      <c r="F54" s="116">
        <f t="shared" si="2"/>
        <v>0.16053582179409998</v>
      </c>
      <c r="G54" s="115">
        <v>2499</v>
      </c>
      <c r="H54" s="116">
        <f t="shared" si="2"/>
        <v>-0.93518014162321994</v>
      </c>
      <c r="I54" s="115">
        <v>31654</v>
      </c>
      <c r="J54" s="116">
        <f t="shared" si="2"/>
        <v>11.666666666666666</v>
      </c>
      <c r="K54" s="115">
        <v>40353</v>
      </c>
      <c r="L54" s="116">
        <f t="shared" si="2"/>
        <v>0.27481518923358816</v>
      </c>
      <c r="M54" s="115">
        <v>48431</v>
      </c>
      <c r="N54" s="116">
        <v>0.2001833816568781</v>
      </c>
      <c r="O54" s="116">
        <v>0.45788681517158336</v>
      </c>
    </row>
    <row r="55" spans="1:16" x14ac:dyDescent="0.25">
      <c r="A55" s="1">
        <v>3</v>
      </c>
      <c r="B55" s="114" t="s">
        <v>75</v>
      </c>
      <c r="C55" s="115">
        <v>41510</v>
      </c>
      <c r="D55" s="116">
        <v>-0.1064086280756894</v>
      </c>
      <c r="E55" s="115">
        <v>15406</v>
      </c>
      <c r="F55" s="116">
        <f t="shared" si="2"/>
        <v>-0.62886051553842448</v>
      </c>
      <c r="G55" s="115">
        <v>2959</v>
      </c>
      <c r="H55" s="116">
        <f t="shared" si="2"/>
        <v>-0.80793197455536803</v>
      </c>
      <c r="I55" s="115">
        <v>36530</v>
      </c>
      <c r="J55" s="116">
        <f t="shared" si="2"/>
        <v>11.345386955052383</v>
      </c>
      <c r="K55" s="115">
        <v>44700</v>
      </c>
      <c r="L55" s="116">
        <f t="shared" si="2"/>
        <v>0.22365179304681093</v>
      </c>
      <c r="M55" s="115">
        <v>53005</v>
      </c>
      <c r="N55" s="116">
        <v>0.18579418344519016</v>
      </c>
      <c r="O55" s="116">
        <v>0.27692122380149353</v>
      </c>
    </row>
    <row r="56" spans="1:16" x14ac:dyDescent="0.25">
      <c r="A56" s="1">
        <v>4</v>
      </c>
      <c r="B56" s="114" t="s">
        <v>77</v>
      </c>
      <c r="C56" s="115">
        <v>40181</v>
      </c>
      <c r="D56" s="116">
        <v>4.5101048196218185E-2</v>
      </c>
      <c r="E56" s="115">
        <v>0</v>
      </c>
      <c r="F56" s="116">
        <f t="shared" si="2"/>
        <v>-1</v>
      </c>
      <c r="G56" s="115">
        <v>4609</v>
      </c>
      <c r="H56" s="116" t="str">
        <f t="shared" si="2"/>
        <v>-</v>
      </c>
      <c r="I56" s="115">
        <v>40420</v>
      </c>
      <c r="J56" s="116">
        <f t="shared" si="2"/>
        <v>7.7697982208722074</v>
      </c>
      <c r="K56" s="115">
        <v>43079</v>
      </c>
      <c r="L56" s="116">
        <f t="shared" si="2"/>
        <v>6.5784265215240056E-2</v>
      </c>
      <c r="M56" s="115">
        <v>42442</v>
      </c>
      <c r="N56" s="116">
        <v>-1.4786787065623641E-2</v>
      </c>
      <c r="O56" s="116">
        <v>5.6270376546128764E-2</v>
      </c>
    </row>
    <row r="57" spans="1:16" x14ac:dyDescent="0.25">
      <c r="A57" s="1">
        <v>5</v>
      </c>
      <c r="B57" s="114" t="s">
        <v>79</v>
      </c>
      <c r="C57" s="115">
        <v>40802</v>
      </c>
      <c r="D57" s="116">
        <v>-9.3611160476275157E-2</v>
      </c>
      <c r="E57" s="115">
        <v>0</v>
      </c>
      <c r="F57" s="116">
        <f t="shared" si="2"/>
        <v>-1</v>
      </c>
      <c r="G57" s="115">
        <v>6922</v>
      </c>
      <c r="H57" s="116" t="str">
        <f t="shared" si="2"/>
        <v>-</v>
      </c>
      <c r="I57" s="115">
        <v>36270</v>
      </c>
      <c r="J57" s="116">
        <f t="shared" si="2"/>
        <v>4.2398150823461425</v>
      </c>
      <c r="K57" s="115">
        <v>38430</v>
      </c>
      <c r="L57" s="116">
        <f t="shared" si="2"/>
        <v>5.9553349875930417E-2</v>
      </c>
      <c r="M57" s="115">
        <v>51394</v>
      </c>
      <c r="N57" s="116">
        <v>0.33734061930783232</v>
      </c>
      <c r="O57" s="116">
        <v>0.25959511788637801</v>
      </c>
    </row>
    <row r="58" spans="1:16" x14ac:dyDescent="0.25">
      <c r="A58" s="1">
        <v>6</v>
      </c>
      <c r="B58" s="114" t="s">
        <v>81</v>
      </c>
      <c r="C58" s="115">
        <v>44012</v>
      </c>
      <c r="D58" s="116">
        <v>-8.1149919622539146E-2</v>
      </c>
      <c r="E58" s="115">
        <v>0</v>
      </c>
      <c r="F58" s="116">
        <f t="shared" si="2"/>
        <v>-1</v>
      </c>
      <c r="G58" s="115">
        <v>12260</v>
      </c>
      <c r="H58" s="116" t="str">
        <f t="shared" si="2"/>
        <v>-</v>
      </c>
      <c r="I58" s="115">
        <v>43291</v>
      </c>
      <c r="J58" s="116">
        <f t="shared" si="2"/>
        <v>2.5310766721044047</v>
      </c>
      <c r="K58" s="115">
        <v>47732</v>
      </c>
      <c r="L58" s="116">
        <f t="shared" si="2"/>
        <v>0.10258483287519349</v>
      </c>
      <c r="M58" s="115">
        <v>55532</v>
      </c>
      <c r="N58" s="116">
        <v>0.16341238582083295</v>
      </c>
      <c r="O58" s="116">
        <v>0.26174679632827402</v>
      </c>
    </row>
    <row r="59" spans="1:16" x14ac:dyDescent="0.25">
      <c r="A59" s="1">
        <v>7</v>
      </c>
      <c r="B59" s="114" t="s">
        <v>83</v>
      </c>
      <c r="C59" s="115">
        <v>46407</v>
      </c>
      <c r="D59" s="116">
        <v>8.0808080808081328E-3</v>
      </c>
      <c r="E59" s="115">
        <v>0</v>
      </c>
      <c r="F59" s="116">
        <f t="shared" si="2"/>
        <v>-1</v>
      </c>
      <c r="G59" s="115">
        <v>27521</v>
      </c>
      <c r="H59" s="116" t="str">
        <f t="shared" si="2"/>
        <v>-</v>
      </c>
      <c r="I59" s="115">
        <v>49808</v>
      </c>
      <c r="J59" s="116">
        <f t="shared" si="2"/>
        <v>0.80981795719632288</v>
      </c>
      <c r="K59" s="115">
        <v>51553</v>
      </c>
      <c r="L59" s="116">
        <f t="shared" si="2"/>
        <v>3.503453260520395E-2</v>
      </c>
      <c r="M59" s="115">
        <v>60327</v>
      </c>
      <c r="N59" s="116">
        <v>0.17019378115725559</v>
      </c>
      <c r="O59" s="116">
        <v>0.29995474820608958</v>
      </c>
    </row>
    <row r="60" spans="1:16" x14ac:dyDescent="0.25">
      <c r="A60" s="1">
        <v>8</v>
      </c>
      <c r="B60" s="114" t="s">
        <v>85</v>
      </c>
      <c r="C60" s="115">
        <v>48602</v>
      </c>
      <c r="D60" s="116">
        <v>-8.0465424273957087E-2</v>
      </c>
      <c r="E60" s="115">
        <v>15102</v>
      </c>
      <c r="F60" s="116">
        <f t="shared" si="2"/>
        <v>-0.6892720464178429</v>
      </c>
      <c r="G60" s="115">
        <v>33953</v>
      </c>
      <c r="H60" s="116">
        <f t="shared" si="2"/>
        <v>1.2482452655277445</v>
      </c>
      <c r="I60" s="115">
        <v>43951</v>
      </c>
      <c r="J60" s="116">
        <f t="shared" si="2"/>
        <v>0.29446587930374335</v>
      </c>
      <c r="K60" s="115">
        <v>52333</v>
      </c>
      <c r="L60" s="116">
        <f t="shared" si="2"/>
        <v>0.19071238424609227</v>
      </c>
      <c r="M60" s="115">
        <v>61133</v>
      </c>
      <c r="N60" s="116">
        <v>0.16815393728622485</v>
      </c>
      <c r="O60" s="116">
        <v>0.25782889593020863</v>
      </c>
    </row>
    <row r="61" spans="1:16" x14ac:dyDescent="0.25">
      <c r="A61" s="1">
        <v>9</v>
      </c>
      <c r="B61" s="114" t="s">
        <v>87</v>
      </c>
      <c r="C61" s="115">
        <v>44948</v>
      </c>
      <c r="D61" s="116">
        <v>-1.4427926150067938E-2</v>
      </c>
      <c r="E61" s="115">
        <v>11726</v>
      </c>
      <c r="F61" s="116">
        <f t="shared" si="2"/>
        <v>-0.73912076176915553</v>
      </c>
      <c r="G61" s="115">
        <v>31875</v>
      </c>
      <c r="H61" s="116">
        <f t="shared" si="2"/>
        <v>1.7183182670987551</v>
      </c>
      <c r="I61" s="115">
        <v>44396</v>
      </c>
      <c r="J61" s="116">
        <f t="shared" si="2"/>
        <v>0.3928156862745098</v>
      </c>
      <c r="K61" s="115">
        <v>49248</v>
      </c>
      <c r="L61" s="116">
        <f t="shared" si="2"/>
        <v>0.10928912514640965</v>
      </c>
      <c r="M61" s="115">
        <v>51449</v>
      </c>
      <c r="N61" s="116">
        <v>4.469217024041594E-2</v>
      </c>
      <c r="O61" s="116">
        <v>0.14463379905668772</v>
      </c>
    </row>
    <row r="62" spans="1:16" x14ac:dyDescent="0.25">
      <c r="A62" s="1">
        <v>10</v>
      </c>
      <c r="B62" s="114" t="s">
        <v>89</v>
      </c>
      <c r="C62" s="115">
        <v>44583</v>
      </c>
      <c r="D62" s="116">
        <v>7.6286121236993854E-2</v>
      </c>
      <c r="E62" s="115">
        <v>8592</v>
      </c>
      <c r="F62" s="116">
        <f t="shared" si="2"/>
        <v>-0.80728080209945496</v>
      </c>
      <c r="G62" s="115">
        <v>33204</v>
      </c>
      <c r="H62" s="116">
        <f t="shared" si="2"/>
        <v>2.8645251396648046</v>
      </c>
      <c r="I62" s="115">
        <v>43447</v>
      </c>
      <c r="J62" s="116">
        <f t="shared" si="2"/>
        <v>0.30848692928562826</v>
      </c>
      <c r="K62" s="115">
        <v>50542</v>
      </c>
      <c r="L62" s="116">
        <f t="shared" si="2"/>
        <v>0.16330241443597937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42309</v>
      </c>
      <c r="D63" s="116">
        <v>8.6936416184971055E-2</v>
      </c>
      <c r="E63" s="115">
        <v>2617</v>
      </c>
      <c r="F63" s="116">
        <f t="shared" si="2"/>
        <v>-0.93814554822850926</v>
      </c>
      <c r="G63" s="115">
        <v>29537</v>
      </c>
      <c r="H63" s="116">
        <f t="shared" si="2"/>
        <v>10.286587695834925</v>
      </c>
      <c r="I63" s="115">
        <v>41928</v>
      </c>
      <c r="J63" s="116">
        <f t="shared" si="2"/>
        <v>0.41950773605985714</v>
      </c>
      <c r="K63" s="115">
        <v>46726</v>
      </c>
      <c r="L63" s="116">
        <f t="shared" si="2"/>
        <v>0.11443426826941416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39769</v>
      </c>
      <c r="D64" s="116">
        <v>7.6583649160801404E-2</v>
      </c>
      <c r="E64" s="115">
        <v>3713</v>
      </c>
      <c r="F64" s="116">
        <f t="shared" si="2"/>
        <v>-0.90663582187130676</v>
      </c>
      <c r="G64" s="115">
        <v>27340</v>
      </c>
      <c r="H64" s="116">
        <f t="shared" si="2"/>
        <v>6.3633180716401831</v>
      </c>
      <c r="I64" s="115">
        <v>42758</v>
      </c>
      <c r="J64" s="116">
        <f t="shared" si="2"/>
        <v>0.56393562545720566</v>
      </c>
      <c r="K64" s="115">
        <v>42526</v>
      </c>
      <c r="L64" s="116">
        <f t="shared" si="2"/>
        <v>-5.4258852144627445E-3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501207</v>
      </c>
      <c r="D65" s="119">
        <v>-1.5000786101721508E-2</v>
      </c>
      <c r="E65" s="118">
        <v>143122</v>
      </c>
      <c r="F65" s="119">
        <f t="shared" si="2"/>
        <v>-0.71444532897585233</v>
      </c>
      <c r="G65" s="118">
        <v>214429</v>
      </c>
      <c r="H65" s="119">
        <f t="shared" si="2"/>
        <v>0.4982252903117621</v>
      </c>
      <c r="I65" s="118">
        <v>476344</v>
      </c>
      <c r="J65" s="119">
        <f t="shared" si="2"/>
        <v>1.2214532549235413</v>
      </c>
      <c r="K65" s="118">
        <v>549349</v>
      </c>
      <c r="L65" s="119">
        <f t="shared" si="2"/>
        <v>0.15326108862502719</v>
      </c>
      <c r="M65" s="118">
        <v>470041</v>
      </c>
      <c r="N65" s="119">
        <v>0.14768712382952232</v>
      </c>
      <c r="O65" s="119">
        <v>0.25496200733688257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253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10403</v>
      </c>
      <c r="D75" s="116">
        <v>-5.4100745590107246E-2</v>
      </c>
      <c r="E75" s="115">
        <v>9728</v>
      </c>
      <c r="F75" s="116">
        <f t="shared" ref="F75:L87" si="3">IFERROR(E75/C75-1,"-")</f>
        <v>-6.4885129289627974E-2</v>
      </c>
      <c r="G75" s="115">
        <v>1620</v>
      </c>
      <c r="H75" s="116">
        <f t="shared" si="3"/>
        <v>-0.83347039473684215</v>
      </c>
      <c r="I75" s="115">
        <v>6467</v>
      </c>
      <c r="J75" s="116">
        <f t="shared" si="3"/>
        <v>2.9919753086419751</v>
      </c>
      <c r="K75" s="115">
        <v>7413</v>
      </c>
      <c r="L75" s="116">
        <f t="shared" si="3"/>
        <v>0.14628111952992118</v>
      </c>
      <c r="M75" s="115">
        <v>8069</v>
      </c>
      <c r="N75" s="116">
        <v>8.8493187643329252E-2</v>
      </c>
      <c r="O75" s="116">
        <v>-0.22435835816591365</v>
      </c>
    </row>
    <row r="76" spans="1:16" x14ac:dyDescent="0.25">
      <c r="A76" s="1">
        <v>2</v>
      </c>
      <c r="B76" s="114" t="s">
        <v>73</v>
      </c>
      <c r="C76" s="115">
        <v>9534</v>
      </c>
      <c r="D76" s="116">
        <v>-4.621848739495793E-2</v>
      </c>
      <c r="E76" s="115">
        <v>9427</v>
      </c>
      <c r="F76" s="116">
        <f t="shared" si="3"/>
        <v>-1.1222991399202797E-2</v>
      </c>
      <c r="G76" s="115">
        <v>1902</v>
      </c>
      <c r="H76" s="116">
        <f t="shared" si="3"/>
        <v>-0.79823910045613666</v>
      </c>
      <c r="I76" s="115">
        <v>10104</v>
      </c>
      <c r="J76" s="116">
        <f t="shared" si="3"/>
        <v>4.3123028391167191</v>
      </c>
      <c r="K76" s="115">
        <v>7732</v>
      </c>
      <c r="L76" s="116">
        <f t="shared" si="3"/>
        <v>-0.23475851148060178</v>
      </c>
      <c r="M76" s="115">
        <v>8226</v>
      </c>
      <c r="N76" s="116">
        <v>6.3890325918261714E-2</v>
      </c>
      <c r="O76" s="116">
        <v>-0.1371932032724984</v>
      </c>
    </row>
    <row r="77" spans="1:16" x14ac:dyDescent="0.25">
      <c r="A77" s="1">
        <v>3</v>
      </c>
      <c r="B77" s="114" t="s">
        <v>75</v>
      </c>
      <c r="C77" s="115">
        <v>12060</v>
      </c>
      <c r="D77" s="116">
        <v>-3.9579517400653019E-2</v>
      </c>
      <c r="E77" s="115">
        <v>3670</v>
      </c>
      <c r="F77" s="116">
        <f t="shared" si="3"/>
        <v>-0.69568822553897181</v>
      </c>
      <c r="G77" s="115">
        <v>3003</v>
      </c>
      <c r="H77" s="116">
        <f t="shared" si="3"/>
        <v>-0.18174386920980923</v>
      </c>
      <c r="I77" s="115">
        <v>10350</v>
      </c>
      <c r="J77" s="116">
        <f t="shared" si="3"/>
        <v>2.4465534465534464</v>
      </c>
      <c r="K77" s="115">
        <v>8945</v>
      </c>
      <c r="L77" s="116">
        <f t="shared" si="3"/>
        <v>-0.13574879227053138</v>
      </c>
      <c r="M77" s="115">
        <v>9719</v>
      </c>
      <c r="N77" s="116">
        <v>8.6528787031861398E-2</v>
      </c>
      <c r="O77" s="116">
        <v>-0.19411276948590384</v>
      </c>
    </row>
    <row r="78" spans="1:16" x14ac:dyDescent="0.25">
      <c r="A78" s="1">
        <v>4</v>
      </c>
      <c r="B78" s="114" t="s">
        <v>77</v>
      </c>
      <c r="C78" s="115">
        <v>10053</v>
      </c>
      <c r="D78" s="116">
        <v>-7.6011846001974304E-3</v>
      </c>
      <c r="E78" s="115">
        <v>0</v>
      </c>
      <c r="F78" s="116">
        <f t="shared" si="3"/>
        <v>-1</v>
      </c>
      <c r="G78" s="115">
        <v>995</v>
      </c>
      <c r="H78" s="116" t="str">
        <f t="shared" si="3"/>
        <v>-</v>
      </c>
      <c r="I78" s="115">
        <v>8811</v>
      </c>
      <c r="J78" s="116">
        <f t="shared" si="3"/>
        <v>7.8552763819095475</v>
      </c>
      <c r="K78" s="115">
        <v>8605</v>
      </c>
      <c r="L78" s="116">
        <f t="shared" si="3"/>
        <v>-2.3379866076495337E-2</v>
      </c>
      <c r="M78" s="115">
        <v>9127</v>
      </c>
      <c r="N78" s="116">
        <v>6.0662405578152168E-2</v>
      </c>
      <c r="O78" s="116">
        <v>-9.2111807420670488E-2</v>
      </c>
    </row>
    <row r="79" spans="1:16" x14ac:dyDescent="0.25">
      <c r="A79" s="1">
        <v>5</v>
      </c>
      <c r="B79" s="114" t="s">
        <v>79</v>
      </c>
      <c r="C79" s="115">
        <v>10455</v>
      </c>
      <c r="D79" s="116">
        <v>-1.7110087430666554E-2</v>
      </c>
      <c r="E79" s="115">
        <v>0</v>
      </c>
      <c r="F79" s="116">
        <f t="shared" si="3"/>
        <v>-1</v>
      </c>
      <c r="G79" s="115">
        <v>6445</v>
      </c>
      <c r="H79" s="116" t="str">
        <f t="shared" si="3"/>
        <v>-</v>
      </c>
      <c r="I79" s="115">
        <v>7605</v>
      </c>
      <c r="J79" s="116">
        <f t="shared" si="3"/>
        <v>0.1799844840961986</v>
      </c>
      <c r="K79" s="115">
        <v>7948</v>
      </c>
      <c r="L79" s="116">
        <f t="shared" si="3"/>
        <v>4.5101906640368172E-2</v>
      </c>
      <c r="M79" s="115">
        <v>10397</v>
      </c>
      <c r="N79" s="116">
        <v>0.30812783090085549</v>
      </c>
      <c r="O79" s="116">
        <v>-5.5475848876135325E-3</v>
      </c>
    </row>
    <row r="80" spans="1:16" x14ac:dyDescent="0.25">
      <c r="A80" s="1">
        <v>6</v>
      </c>
      <c r="B80" s="114" t="s">
        <v>81</v>
      </c>
      <c r="C80" s="115">
        <v>11233</v>
      </c>
      <c r="D80" s="116">
        <v>-5.7080500293796743E-2</v>
      </c>
      <c r="E80" s="115">
        <v>0</v>
      </c>
      <c r="F80" s="116">
        <f t="shared" si="3"/>
        <v>-1</v>
      </c>
      <c r="G80" s="115">
        <v>6240</v>
      </c>
      <c r="H80" s="116" t="str">
        <f t="shared" si="3"/>
        <v>-</v>
      </c>
      <c r="I80" s="115">
        <v>7932</v>
      </c>
      <c r="J80" s="116">
        <f t="shared" si="3"/>
        <v>0.27115384615384608</v>
      </c>
      <c r="K80" s="115">
        <v>9454</v>
      </c>
      <c r="L80" s="116">
        <f t="shared" si="3"/>
        <v>0.1918809884014121</v>
      </c>
      <c r="M80" s="115">
        <v>10752</v>
      </c>
      <c r="N80" s="116">
        <v>0.13729638248360487</v>
      </c>
      <c r="O80" s="116">
        <v>-4.2820261728834685E-2</v>
      </c>
    </row>
    <row r="81" spans="1:16" x14ac:dyDescent="0.25">
      <c r="A81" s="1">
        <v>7</v>
      </c>
      <c r="B81" s="114" t="s">
        <v>83</v>
      </c>
      <c r="C81" s="115">
        <v>11223</v>
      </c>
      <c r="D81" s="116">
        <v>-2.7890861844954484E-2</v>
      </c>
      <c r="E81" s="115">
        <v>0</v>
      </c>
      <c r="F81" s="116">
        <f t="shared" si="3"/>
        <v>-1</v>
      </c>
      <c r="G81" s="115">
        <v>6575</v>
      </c>
      <c r="H81" s="116" t="str">
        <f t="shared" si="3"/>
        <v>-</v>
      </c>
      <c r="I81" s="115">
        <v>8251</v>
      </c>
      <c r="J81" s="116">
        <f t="shared" si="3"/>
        <v>0.25490494296577948</v>
      </c>
      <c r="K81" s="115">
        <v>9743</v>
      </c>
      <c r="L81" s="116">
        <f t="shared" si="3"/>
        <v>0.18082656647679074</v>
      </c>
      <c r="M81" s="115">
        <v>11268</v>
      </c>
      <c r="N81" s="116">
        <v>0.15652263163296731</v>
      </c>
      <c r="O81" s="116">
        <v>4.0096230954289602E-3</v>
      </c>
    </row>
    <row r="82" spans="1:16" x14ac:dyDescent="0.25">
      <c r="A82" s="1">
        <v>8</v>
      </c>
      <c r="B82" s="114" t="s">
        <v>85</v>
      </c>
      <c r="C82" s="115">
        <v>12552</v>
      </c>
      <c r="D82" s="116">
        <v>2.5559105431309792E-3</v>
      </c>
      <c r="E82" s="115">
        <v>2214</v>
      </c>
      <c r="F82" s="116">
        <f t="shared" si="3"/>
        <v>-0.82361376673040154</v>
      </c>
      <c r="G82" s="115">
        <v>7582</v>
      </c>
      <c r="H82" s="116">
        <f t="shared" si="3"/>
        <v>2.4245709123757906</v>
      </c>
      <c r="I82" s="115">
        <v>8349</v>
      </c>
      <c r="J82" s="116">
        <f t="shared" si="3"/>
        <v>0.10116064362964927</v>
      </c>
      <c r="K82" s="115">
        <v>8987</v>
      </c>
      <c r="L82" s="116">
        <f t="shared" si="3"/>
        <v>7.641633728590258E-2</v>
      </c>
      <c r="M82" s="115">
        <v>10337</v>
      </c>
      <c r="N82" s="116">
        <v>0.15021698008234119</v>
      </c>
      <c r="O82" s="116">
        <v>-0.17646590184831101</v>
      </c>
    </row>
    <row r="83" spans="1:16" x14ac:dyDescent="0.25">
      <c r="A83" s="1">
        <v>9</v>
      </c>
      <c r="B83" s="114" t="s">
        <v>87</v>
      </c>
      <c r="C83" s="115">
        <v>11676</v>
      </c>
      <c r="D83" s="116">
        <v>2.7635979581059678E-2</v>
      </c>
      <c r="E83" s="115">
        <v>2215</v>
      </c>
      <c r="F83" s="116">
        <f t="shared" si="3"/>
        <v>-0.81029462144570052</v>
      </c>
      <c r="G83" s="115">
        <v>8853</v>
      </c>
      <c r="H83" s="116">
        <f t="shared" si="3"/>
        <v>2.9968397291196389</v>
      </c>
      <c r="I83" s="115">
        <v>7590</v>
      </c>
      <c r="J83" s="116">
        <f t="shared" si="3"/>
        <v>-0.14266350389698412</v>
      </c>
      <c r="K83" s="115">
        <v>8766</v>
      </c>
      <c r="L83" s="116">
        <f t="shared" si="3"/>
        <v>0.15494071146245059</v>
      </c>
      <c r="M83" s="115">
        <v>9256</v>
      </c>
      <c r="N83" s="116">
        <v>5.5897786903946978E-2</v>
      </c>
      <c r="O83" s="116">
        <v>-0.20726276121959575</v>
      </c>
    </row>
    <row r="84" spans="1:16" x14ac:dyDescent="0.25">
      <c r="A84" s="1">
        <v>10</v>
      </c>
      <c r="B84" s="114" t="s">
        <v>89</v>
      </c>
      <c r="C84" s="115">
        <v>10349</v>
      </c>
      <c r="D84" s="116">
        <v>-4.2734252150587348E-2</v>
      </c>
      <c r="E84" s="115">
        <v>2380</v>
      </c>
      <c r="F84" s="116">
        <f t="shared" si="3"/>
        <v>-0.77002608947724416</v>
      </c>
      <c r="G84" s="115">
        <v>9977</v>
      </c>
      <c r="H84" s="116">
        <f t="shared" si="3"/>
        <v>3.1920168067226893</v>
      </c>
      <c r="I84" s="115">
        <v>7321</v>
      </c>
      <c r="J84" s="116">
        <f t="shared" si="3"/>
        <v>-0.26621228826300491</v>
      </c>
      <c r="K84" s="115">
        <v>8418</v>
      </c>
      <c r="L84" s="116">
        <f t="shared" si="3"/>
        <v>0.14984291763420288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11993</v>
      </c>
      <c r="D85" s="116">
        <v>3.9164717095572232E-2</v>
      </c>
      <c r="E85" s="115">
        <v>1419</v>
      </c>
      <c r="F85" s="116">
        <f t="shared" si="3"/>
        <v>-0.88168098057200028</v>
      </c>
      <c r="G85" s="115">
        <v>9796</v>
      </c>
      <c r="H85" s="116">
        <f t="shared" si="3"/>
        <v>5.9034531360112759</v>
      </c>
      <c r="I85" s="115">
        <v>8326</v>
      </c>
      <c r="J85" s="116">
        <f t="shared" si="3"/>
        <v>-0.15006124948958754</v>
      </c>
      <c r="K85" s="115">
        <v>8816</v>
      </c>
      <c r="L85" s="116">
        <f t="shared" si="3"/>
        <v>5.8851789574825952E-2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9821</v>
      </c>
      <c r="D86" s="116">
        <v>-5.5582267525723594E-2</v>
      </c>
      <c r="E86" s="115">
        <v>1735</v>
      </c>
      <c r="F86" s="116">
        <f t="shared" si="3"/>
        <v>-0.82333774564708273</v>
      </c>
      <c r="G86" s="115">
        <v>7839</v>
      </c>
      <c r="H86" s="116">
        <f t="shared" si="3"/>
        <v>3.5181556195965422</v>
      </c>
      <c r="I86" s="115">
        <v>7350</v>
      </c>
      <c r="J86" s="116">
        <f t="shared" si="3"/>
        <v>-6.2380405663987726E-2</v>
      </c>
      <c r="K86" s="115">
        <v>8472</v>
      </c>
      <c r="L86" s="116">
        <f t="shared" si="3"/>
        <v>0.15265306122448985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131352</v>
      </c>
      <c r="D87" s="119">
        <v>-2.2744012677722525E-2</v>
      </c>
      <c r="E87" s="118">
        <v>34055</v>
      </c>
      <c r="F87" s="119">
        <f t="shared" si="3"/>
        <v>-0.74073481941652963</v>
      </c>
      <c r="G87" s="118">
        <v>70827</v>
      </c>
      <c r="H87" s="119">
        <f t="shared" si="3"/>
        <v>1.0797827044486858</v>
      </c>
      <c r="I87" s="118">
        <v>98456</v>
      </c>
      <c r="J87" s="119">
        <f t="shared" si="3"/>
        <v>0.39009134934417666</v>
      </c>
      <c r="K87" s="118">
        <v>103299</v>
      </c>
      <c r="L87" s="119">
        <f t="shared" si="3"/>
        <v>4.9189485658568399E-2</v>
      </c>
      <c r="M87" s="118">
        <v>87151</v>
      </c>
      <c r="N87" s="119">
        <v>0.1231812148003042</v>
      </c>
      <c r="O87" s="119">
        <v>-0.12136426418252022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254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12084</v>
      </c>
      <c r="D97" s="116">
        <v>0.10608695652173905</v>
      </c>
      <c r="E97" s="115">
        <v>12148</v>
      </c>
      <c r="F97" s="116">
        <f t="shared" ref="F97:L109" si="4">IFERROR(E97/C97-1,"-")</f>
        <v>5.2962595167163062E-3</v>
      </c>
      <c r="G97" s="115">
        <v>1233</v>
      </c>
      <c r="H97" s="116">
        <f t="shared" si="4"/>
        <v>-0.89850181099769511</v>
      </c>
      <c r="I97" s="115">
        <v>7747</v>
      </c>
      <c r="J97" s="116">
        <f t="shared" si="4"/>
        <v>5.2830494728304949</v>
      </c>
      <c r="K97" s="115">
        <v>10548</v>
      </c>
      <c r="L97" s="116">
        <f t="shared" si="4"/>
        <v>0.36155931328256097</v>
      </c>
      <c r="M97" s="115">
        <v>10084</v>
      </c>
      <c r="N97" s="116">
        <v>-4.3989381873340894E-2</v>
      </c>
      <c r="O97" s="116">
        <v>-0.16550810989738496</v>
      </c>
    </row>
    <row r="98" spans="2:15" x14ac:dyDescent="0.25">
      <c r="B98" s="114" t="s">
        <v>73</v>
      </c>
      <c r="C98" s="115">
        <v>10229</v>
      </c>
      <c r="D98" s="116">
        <v>-5.8796466691203531E-2</v>
      </c>
      <c r="E98" s="115">
        <v>9663</v>
      </c>
      <c r="F98" s="116">
        <f t="shared" si="4"/>
        <v>-5.5332877114087409E-2</v>
      </c>
      <c r="G98" s="115">
        <v>1782</v>
      </c>
      <c r="H98" s="116">
        <f t="shared" si="4"/>
        <v>-0.81558522198075134</v>
      </c>
      <c r="I98" s="115">
        <v>8701</v>
      </c>
      <c r="J98" s="116">
        <f t="shared" si="4"/>
        <v>3.882716049382716</v>
      </c>
      <c r="K98" s="115">
        <v>9744</v>
      </c>
      <c r="L98" s="116">
        <f t="shared" si="4"/>
        <v>0.11987127916331453</v>
      </c>
      <c r="M98" s="115">
        <v>10212</v>
      </c>
      <c r="N98" s="116">
        <v>4.8029556650246219E-2</v>
      </c>
      <c r="O98" s="116">
        <v>-1.6619415387623127E-3</v>
      </c>
    </row>
    <row r="99" spans="2:15" x14ac:dyDescent="0.25">
      <c r="B99" s="114" t="s">
        <v>75</v>
      </c>
      <c r="C99" s="115">
        <v>14570</v>
      </c>
      <c r="D99" s="116">
        <v>-0.10591556210112907</v>
      </c>
      <c r="E99" s="115">
        <v>4212</v>
      </c>
      <c r="F99" s="116">
        <f t="shared" si="4"/>
        <v>-0.71091283459162669</v>
      </c>
      <c r="G99" s="115">
        <v>2189</v>
      </c>
      <c r="H99" s="116">
        <f t="shared" si="4"/>
        <v>-0.48029439696106357</v>
      </c>
      <c r="I99" s="115">
        <v>10306</v>
      </c>
      <c r="J99" s="116">
        <f t="shared" si="4"/>
        <v>3.708085883965281</v>
      </c>
      <c r="K99" s="115">
        <v>12785</v>
      </c>
      <c r="L99" s="116">
        <f t="shared" si="4"/>
        <v>0.24053949155831544</v>
      </c>
      <c r="M99" s="115">
        <v>13554</v>
      </c>
      <c r="N99" s="116">
        <v>6.0148611654282425E-2</v>
      </c>
      <c r="O99" s="116">
        <v>-6.9732326698696001E-2</v>
      </c>
    </row>
    <row r="100" spans="2:15" x14ac:dyDescent="0.25">
      <c r="B100" s="114" t="s">
        <v>77</v>
      </c>
      <c r="C100" s="115">
        <v>13379</v>
      </c>
      <c r="D100" s="116">
        <v>-9.6928788390145071E-2</v>
      </c>
      <c r="E100" s="115">
        <v>0</v>
      </c>
      <c r="F100" s="116">
        <f t="shared" si="4"/>
        <v>-1</v>
      </c>
      <c r="G100" s="115">
        <v>2508</v>
      </c>
      <c r="H100" s="116" t="str">
        <f t="shared" si="4"/>
        <v>-</v>
      </c>
      <c r="I100" s="115">
        <v>11549</v>
      </c>
      <c r="J100" s="116">
        <f t="shared" si="4"/>
        <v>3.6048644338118025</v>
      </c>
      <c r="K100" s="115">
        <v>13464</v>
      </c>
      <c r="L100" s="116">
        <f t="shared" si="4"/>
        <v>0.16581522209715116</v>
      </c>
      <c r="M100" s="115">
        <v>14976</v>
      </c>
      <c r="N100" s="116">
        <v>0.11229946524064172</v>
      </c>
      <c r="O100" s="116">
        <v>0.11936617086478818</v>
      </c>
    </row>
    <row r="101" spans="2:15" x14ac:dyDescent="0.25">
      <c r="B101" s="114" t="s">
        <v>79</v>
      </c>
      <c r="C101" s="115">
        <v>14057</v>
      </c>
      <c r="D101" s="116">
        <v>0.19440904070014442</v>
      </c>
      <c r="E101" s="115">
        <v>0</v>
      </c>
      <c r="F101" s="116">
        <f t="shared" si="4"/>
        <v>-1</v>
      </c>
      <c r="G101" s="115">
        <v>4643</v>
      </c>
      <c r="H101" s="116" t="str">
        <f t="shared" si="4"/>
        <v>-</v>
      </c>
      <c r="I101" s="115">
        <v>9720</v>
      </c>
      <c r="J101" s="116">
        <f t="shared" si="4"/>
        <v>1.0934740469524016</v>
      </c>
      <c r="K101" s="115">
        <v>11720</v>
      </c>
      <c r="L101" s="116">
        <f t="shared" si="4"/>
        <v>0.20576131687242794</v>
      </c>
      <c r="M101" s="115">
        <v>15274</v>
      </c>
      <c r="N101" s="116">
        <v>0.30324232081911262</v>
      </c>
      <c r="O101" s="116">
        <v>8.6576083090275313E-2</v>
      </c>
    </row>
    <row r="102" spans="2:15" x14ac:dyDescent="0.25">
      <c r="B102" s="114" t="s">
        <v>81</v>
      </c>
      <c r="C102" s="115">
        <v>15679</v>
      </c>
      <c r="D102" s="116">
        <v>-1.0101647831302518E-2</v>
      </c>
      <c r="E102" s="115">
        <v>0</v>
      </c>
      <c r="F102" s="116">
        <f t="shared" si="4"/>
        <v>-1</v>
      </c>
      <c r="G102" s="115">
        <v>6523</v>
      </c>
      <c r="H102" s="116" t="str">
        <f t="shared" si="4"/>
        <v>-</v>
      </c>
      <c r="I102" s="115">
        <v>11984</v>
      </c>
      <c r="J102" s="116">
        <f t="shared" si="4"/>
        <v>0.83719147631457913</v>
      </c>
      <c r="K102" s="115">
        <v>14158</v>
      </c>
      <c r="L102" s="116">
        <f t="shared" si="4"/>
        <v>0.18140854472630163</v>
      </c>
      <c r="M102" s="115">
        <v>17109</v>
      </c>
      <c r="N102" s="116">
        <v>0.20843339454725252</v>
      </c>
      <c r="O102" s="116">
        <v>9.1204796224249041E-2</v>
      </c>
    </row>
    <row r="103" spans="2:15" x14ac:dyDescent="0.25">
      <c r="B103" s="114" t="s">
        <v>83</v>
      </c>
      <c r="C103" s="115">
        <v>14899</v>
      </c>
      <c r="D103" s="116">
        <v>-0.12461809635722676</v>
      </c>
      <c r="E103" s="115">
        <v>0</v>
      </c>
      <c r="F103" s="116">
        <f t="shared" si="4"/>
        <v>-1</v>
      </c>
      <c r="G103" s="115">
        <v>7479</v>
      </c>
      <c r="H103" s="116" t="str">
        <f t="shared" si="4"/>
        <v>-</v>
      </c>
      <c r="I103" s="115">
        <v>15890</v>
      </c>
      <c r="J103" s="116">
        <f t="shared" si="4"/>
        <v>1.1246155903195616</v>
      </c>
      <c r="K103" s="115">
        <v>13061</v>
      </c>
      <c r="L103" s="116">
        <f t="shared" si="4"/>
        <v>-0.17803650094398993</v>
      </c>
      <c r="M103" s="115">
        <v>18453</v>
      </c>
      <c r="N103" s="116">
        <v>0.41283209555164224</v>
      </c>
      <c r="O103" s="116">
        <v>0.23853949929525475</v>
      </c>
    </row>
    <row r="104" spans="2:15" x14ac:dyDescent="0.25">
      <c r="B104" s="114" t="s">
        <v>85</v>
      </c>
      <c r="C104" s="115">
        <v>14920</v>
      </c>
      <c r="D104" s="116">
        <v>-0.24020980801548097</v>
      </c>
      <c r="E104" s="115">
        <v>4389</v>
      </c>
      <c r="F104" s="116">
        <f t="shared" si="4"/>
        <v>-0.70583109919571041</v>
      </c>
      <c r="G104" s="115">
        <v>8501</v>
      </c>
      <c r="H104" s="116">
        <f t="shared" si="4"/>
        <v>0.9368876737297791</v>
      </c>
      <c r="I104" s="115">
        <v>13448</v>
      </c>
      <c r="J104" s="116">
        <f t="shared" si="4"/>
        <v>0.58193153746618043</v>
      </c>
      <c r="K104" s="115">
        <v>11864</v>
      </c>
      <c r="L104" s="116">
        <f t="shared" si="4"/>
        <v>-0.11778703152885184</v>
      </c>
      <c r="M104" s="115">
        <v>17564</v>
      </c>
      <c r="N104" s="116">
        <v>0.48044504383007425</v>
      </c>
      <c r="O104" s="116">
        <v>0.17721179624664884</v>
      </c>
    </row>
    <row r="105" spans="2:15" x14ac:dyDescent="0.25">
      <c r="B105" s="114" t="s">
        <v>87</v>
      </c>
      <c r="C105" s="115">
        <v>12449</v>
      </c>
      <c r="D105" s="116">
        <v>-0.1663988214811839</v>
      </c>
      <c r="E105" s="115">
        <v>3620</v>
      </c>
      <c r="F105" s="116">
        <f t="shared" si="4"/>
        <v>-0.70921359145312879</v>
      </c>
      <c r="G105" s="115">
        <v>7790</v>
      </c>
      <c r="H105" s="116">
        <f t="shared" si="4"/>
        <v>1.1519337016574585</v>
      </c>
      <c r="I105" s="115">
        <v>10187</v>
      </c>
      <c r="J105" s="116">
        <f t="shared" si="4"/>
        <v>0.30770218228498081</v>
      </c>
      <c r="K105" s="115">
        <v>13837</v>
      </c>
      <c r="L105" s="116">
        <f t="shared" si="4"/>
        <v>0.35829979385491306</v>
      </c>
      <c r="M105" s="115">
        <v>16879</v>
      </c>
      <c r="N105" s="116">
        <v>0.21984534219845342</v>
      </c>
      <c r="O105" s="116">
        <v>0.35585187565266296</v>
      </c>
    </row>
    <row r="106" spans="2:15" x14ac:dyDescent="0.25">
      <c r="B106" s="114" t="s">
        <v>89</v>
      </c>
      <c r="C106" s="115">
        <v>12059</v>
      </c>
      <c r="D106" s="116">
        <v>-0.21786223894149692</v>
      </c>
      <c r="E106" s="115">
        <v>3889</v>
      </c>
      <c r="F106" s="116">
        <f t="shared" si="4"/>
        <v>-0.67750228045443239</v>
      </c>
      <c r="G106" s="115">
        <v>9193</v>
      </c>
      <c r="H106" s="116">
        <f t="shared" si="4"/>
        <v>1.3638467472357934</v>
      </c>
      <c r="I106" s="115">
        <v>13403</v>
      </c>
      <c r="J106" s="116">
        <f t="shared" si="4"/>
        <v>0.45795714130316556</v>
      </c>
      <c r="K106" s="115">
        <v>11965</v>
      </c>
      <c r="L106" s="116">
        <f t="shared" si="4"/>
        <v>-0.10728941281802584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12412</v>
      </c>
      <c r="D107" s="116">
        <v>-2.4980361351139013E-2</v>
      </c>
      <c r="E107" s="115">
        <v>2134</v>
      </c>
      <c r="F107" s="116">
        <f t="shared" si="4"/>
        <v>-0.82806961005478574</v>
      </c>
      <c r="G107" s="115">
        <v>8135</v>
      </c>
      <c r="H107" s="116">
        <f t="shared" si="4"/>
        <v>2.8120899718837862</v>
      </c>
      <c r="I107" s="115">
        <v>11498</v>
      </c>
      <c r="J107" s="116">
        <f t="shared" si="4"/>
        <v>0.41339889366933003</v>
      </c>
      <c r="K107" s="115">
        <v>10513</v>
      </c>
      <c r="L107" s="116">
        <f t="shared" si="4"/>
        <v>-8.5667072534353794E-2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12425</v>
      </c>
      <c r="D108" s="116">
        <v>-6.8241469816272993E-2</v>
      </c>
      <c r="E108" s="115">
        <v>3464</v>
      </c>
      <c r="F108" s="116">
        <f t="shared" si="4"/>
        <v>-0.72120724346076459</v>
      </c>
      <c r="G108" s="115">
        <v>8972</v>
      </c>
      <c r="H108" s="116">
        <f t="shared" si="4"/>
        <v>1.5900692840646653</v>
      </c>
      <c r="I108" s="115">
        <v>10992</v>
      </c>
      <c r="J108" s="116">
        <f t="shared" si="4"/>
        <v>0.22514489522960313</v>
      </c>
      <c r="K108" s="115">
        <v>11541</v>
      </c>
      <c r="L108" s="116">
        <f t="shared" si="4"/>
        <v>4.994541484716164E-2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159162</v>
      </c>
      <c r="D109" s="119">
        <v>-8.3094258753586114E-2</v>
      </c>
      <c r="E109" s="118">
        <v>48658</v>
      </c>
      <c r="F109" s="119">
        <f t="shared" si="4"/>
        <v>-0.69428632462522466</v>
      </c>
      <c r="G109" s="118">
        <v>68948</v>
      </c>
      <c r="H109" s="119">
        <f t="shared" si="4"/>
        <v>0.41699206708043901</v>
      </c>
      <c r="I109" s="118">
        <v>135425</v>
      </c>
      <c r="J109" s="119">
        <f t="shared" si="4"/>
        <v>0.96416139699483661</v>
      </c>
      <c r="K109" s="118">
        <v>145200</v>
      </c>
      <c r="L109" s="119">
        <f t="shared" si="4"/>
        <v>7.2180173527782943E-2</v>
      </c>
      <c r="M109" s="118">
        <v>134105</v>
      </c>
      <c r="N109" s="119">
        <v>0.20618630881175748</v>
      </c>
      <c r="O109" s="119">
        <v>9.6829862758248453E-2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D130-AB80-445D-BEF3-DDEF3325D793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255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797848</v>
      </c>
      <c r="D8" s="116">
        <f t="shared" ref="D8:D9" si="0">C8/C9-1</f>
        <v>0.12337357879545219</v>
      </c>
    </row>
    <row r="9" spans="1:5" x14ac:dyDescent="0.25">
      <c r="A9" s="1"/>
      <c r="B9" s="114">
        <v>2022</v>
      </c>
      <c r="C9" s="115">
        <v>710225</v>
      </c>
      <c r="D9" s="116">
        <f t="shared" si="0"/>
        <v>1.0051298121986201</v>
      </c>
    </row>
    <row r="10" spans="1:5" x14ac:dyDescent="0.25">
      <c r="A10" s="1"/>
      <c r="B10" s="114">
        <v>2021</v>
      </c>
      <c r="C10" s="115">
        <v>354204</v>
      </c>
      <c r="D10" s="116">
        <f>C10/C11-1</f>
        <v>0.56841942125888378</v>
      </c>
    </row>
    <row r="11" spans="1:5" x14ac:dyDescent="0.25">
      <c r="A11" s="1" t="s">
        <v>72</v>
      </c>
      <c r="B11" s="114">
        <v>2020</v>
      </c>
      <c r="C11" s="115">
        <v>225835</v>
      </c>
      <c r="D11" s="116">
        <f t="shared" ref="D11:D20" si="1">C11/C12-1</f>
        <v>-0.71475431370394371</v>
      </c>
    </row>
    <row r="12" spans="1:5" x14ac:dyDescent="0.25">
      <c r="A12" s="1" t="s">
        <v>74</v>
      </c>
      <c r="B12" s="114">
        <v>2019</v>
      </c>
      <c r="C12" s="115">
        <v>791721</v>
      </c>
      <c r="D12" s="116">
        <f t="shared" si="1"/>
        <v>-3.0745499397063059E-2</v>
      </c>
    </row>
    <row r="13" spans="1:5" x14ac:dyDescent="0.25">
      <c r="A13" s="1" t="s">
        <v>76</v>
      </c>
      <c r="B13" s="114">
        <v>2018</v>
      </c>
      <c r="C13" s="115">
        <v>816835</v>
      </c>
      <c r="D13" s="116">
        <f t="shared" si="1"/>
        <v>9.7939955461257E-6</v>
      </c>
    </row>
    <row r="14" spans="1:5" x14ac:dyDescent="0.25">
      <c r="A14" s="1" t="s">
        <v>78</v>
      </c>
      <c r="B14" s="114">
        <v>2017</v>
      </c>
      <c r="C14" s="115">
        <v>816827</v>
      </c>
      <c r="D14" s="116">
        <f>C14/C15-1</f>
        <v>4.8172239495846814E-2</v>
      </c>
    </row>
    <row r="15" spans="1:5" x14ac:dyDescent="0.25">
      <c r="A15" s="1" t="s">
        <v>80</v>
      </c>
      <c r="B15" s="114">
        <v>2016</v>
      </c>
      <c r="C15" s="115">
        <v>779287</v>
      </c>
      <c r="D15" s="116">
        <f>C15/C16-1</f>
        <v>0.12733303822262343</v>
      </c>
    </row>
    <row r="16" spans="1:5" x14ac:dyDescent="0.25">
      <c r="A16" s="1" t="s">
        <v>82</v>
      </c>
      <c r="B16" s="114">
        <v>2015</v>
      </c>
      <c r="C16" s="115">
        <v>691266</v>
      </c>
      <c r="D16" s="116">
        <f t="shared" si="1"/>
        <v>-3.5005625804434226E-2</v>
      </c>
    </row>
    <row r="17" spans="1:5" x14ac:dyDescent="0.25">
      <c r="A17" s="1" t="s">
        <v>84</v>
      </c>
      <c r="B17" s="114">
        <v>2014</v>
      </c>
      <c r="C17" s="115">
        <v>716342</v>
      </c>
      <c r="D17" s="116">
        <f t="shared" si="1"/>
        <v>8.8414565447620941E-3</v>
      </c>
    </row>
    <row r="18" spans="1:5" x14ac:dyDescent="0.25">
      <c r="A18" s="1" t="s">
        <v>86</v>
      </c>
      <c r="B18" s="114">
        <v>2013</v>
      </c>
      <c r="C18" s="115">
        <v>710064</v>
      </c>
      <c r="D18" s="116">
        <f t="shared" si="1"/>
        <v>3.8519760079680943E-2</v>
      </c>
    </row>
    <row r="19" spans="1:5" x14ac:dyDescent="0.25">
      <c r="A19" s="1" t="s">
        <v>88</v>
      </c>
      <c r="B19" s="114">
        <v>2012</v>
      </c>
      <c r="C19" s="115">
        <v>683727</v>
      </c>
      <c r="D19" s="116">
        <f>C19/C20-1</f>
        <v>-1.9914853358561913E-2</v>
      </c>
    </row>
    <row r="20" spans="1:5" x14ac:dyDescent="0.25">
      <c r="A20" s="1" t="s">
        <v>90</v>
      </c>
      <c r="B20" s="114">
        <v>2011</v>
      </c>
      <c r="C20" s="115">
        <v>697620</v>
      </c>
      <c r="D20" s="116">
        <f t="shared" si="1"/>
        <v>1.5196957988989679E-2</v>
      </c>
    </row>
    <row r="21" spans="1:5" x14ac:dyDescent="0.25">
      <c r="A21" s="1" t="s">
        <v>92</v>
      </c>
      <c r="B21" s="114">
        <v>2010</v>
      </c>
      <c r="C21" s="115">
        <v>687177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256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652648</v>
      </c>
      <c r="D30" s="116">
        <f t="shared" ref="D30:D31" si="2">C30/C31-1</f>
        <v>0.13543493389004868</v>
      </c>
    </row>
    <row r="31" spans="1:5" x14ac:dyDescent="0.25">
      <c r="B31" s="114">
        <v>2022</v>
      </c>
      <c r="C31" s="115">
        <v>574800</v>
      </c>
      <c r="D31" s="116">
        <f t="shared" si="2"/>
        <v>1.0150321115068568</v>
      </c>
    </row>
    <row r="32" spans="1:5" x14ac:dyDescent="0.25">
      <c r="B32" s="114">
        <v>2021</v>
      </c>
      <c r="C32" s="115">
        <v>285256</v>
      </c>
      <c r="D32" s="116">
        <f>C32/C33-1</f>
        <v>0.61000581339564386</v>
      </c>
    </row>
    <row r="33" spans="2:5" x14ac:dyDescent="0.25">
      <c r="B33" s="114">
        <v>2020</v>
      </c>
      <c r="C33" s="115">
        <v>177177</v>
      </c>
      <c r="D33" s="116">
        <f t="shared" ref="D33:D42" si="3">C33/C34-1</f>
        <v>-0.71990438836535409</v>
      </c>
    </row>
    <row r="34" spans="2:5" x14ac:dyDescent="0.25">
      <c r="B34" s="114">
        <v>2019</v>
      </c>
      <c r="C34" s="115">
        <v>632559</v>
      </c>
      <c r="D34" s="116">
        <f t="shared" si="3"/>
        <v>-1.6618758832116387E-2</v>
      </c>
    </row>
    <row r="35" spans="2:5" x14ac:dyDescent="0.25">
      <c r="B35" s="114">
        <v>2018</v>
      </c>
      <c r="C35" s="115">
        <v>643249</v>
      </c>
      <c r="D35" s="116">
        <f t="shared" si="3"/>
        <v>1.6925331558486967E-2</v>
      </c>
    </row>
    <row r="36" spans="2:5" x14ac:dyDescent="0.25">
      <c r="B36" s="114">
        <v>2017</v>
      </c>
      <c r="C36" s="115">
        <v>632543</v>
      </c>
      <c r="D36" s="116">
        <f>C36/C37-1</f>
        <v>7.4612995732419973E-2</v>
      </c>
    </row>
    <row r="37" spans="2:5" x14ac:dyDescent="0.25">
      <c r="B37" s="114">
        <v>2016</v>
      </c>
      <c r="C37" s="115">
        <v>588624</v>
      </c>
      <c r="D37" s="116">
        <f>C37/C38-1</f>
        <v>0.11416403248092966</v>
      </c>
    </row>
    <row r="38" spans="2:5" x14ac:dyDescent="0.25">
      <c r="B38" s="114">
        <v>2015</v>
      </c>
      <c r="C38" s="115">
        <v>528310</v>
      </c>
      <c r="D38" s="116">
        <f t="shared" si="3"/>
        <v>-5.375901132852734E-2</v>
      </c>
    </row>
    <row r="39" spans="2:5" x14ac:dyDescent="0.25">
      <c r="B39" s="114">
        <v>2014</v>
      </c>
      <c r="C39" s="115">
        <v>558325</v>
      </c>
      <c r="D39" s="116">
        <f t="shared" si="3"/>
        <v>-8.9392059443234029E-3</v>
      </c>
    </row>
    <row r="40" spans="2:5" x14ac:dyDescent="0.25">
      <c r="B40" s="114">
        <v>2013</v>
      </c>
      <c r="C40" s="115">
        <v>563361</v>
      </c>
      <c r="D40" s="116">
        <f t="shared" si="3"/>
        <v>3.4056096929738322E-2</v>
      </c>
    </row>
    <row r="41" spans="2:5" x14ac:dyDescent="0.25">
      <c r="B41" s="114">
        <v>2012</v>
      </c>
      <c r="C41" s="115">
        <v>544807</v>
      </c>
      <c r="D41" s="116">
        <f>C41/C42-1</f>
        <v>-4.7296655437745194E-3</v>
      </c>
    </row>
    <row r="42" spans="2:5" x14ac:dyDescent="0.25">
      <c r="B42" s="114">
        <v>2011</v>
      </c>
      <c r="C42" s="115">
        <v>547396</v>
      </c>
      <c r="D42" s="116">
        <f t="shared" si="3"/>
        <v>3.9493048790445906E-2</v>
      </c>
    </row>
    <row r="43" spans="2:5" x14ac:dyDescent="0.25">
      <c r="B43" s="114">
        <v>2010</v>
      </c>
      <c r="C43" s="115">
        <v>526599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257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549349</v>
      </c>
      <c r="D52" s="116">
        <f t="shared" ref="D52:D53" si="4">C52/C53-1</f>
        <v>0.15326108862502719</v>
      </c>
    </row>
    <row r="53" spans="1:5" x14ac:dyDescent="0.25">
      <c r="A53" s="1"/>
      <c r="B53" s="114">
        <v>2022</v>
      </c>
      <c r="C53" s="115">
        <v>476344</v>
      </c>
      <c r="D53" s="116">
        <f t="shared" si="4"/>
        <v>1.2214532549235413</v>
      </c>
    </row>
    <row r="54" spans="1:5" x14ac:dyDescent="0.25">
      <c r="A54" s="1"/>
      <c r="B54" s="114">
        <v>2021</v>
      </c>
      <c r="C54" s="115">
        <v>214429</v>
      </c>
      <c r="D54" s="116">
        <f>C54/C55-1</f>
        <v>0.4982252903117621</v>
      </c>
    </row>
    <row r="55" spans="1:5" x14ac:dyDescent="0.25">
      <c r="A55" s="1">
        <v>2</v>
      </c>
      <c r="B55" s="114">
        <v>2020</v>
      </c>
      <c r="C55" s="115">
        <v>143122</v>
      </c>
      <c r="D55" s="116">
        <f t="shared" ref="D55:D64" si="5">C55/C56-1</f>
        <v>-0.71444532897585233</v>
      </c>
    </row>
    <row r="56" spans="1:5" x14ac:dyDescent="0.25">
      <c r="A56" s="1">
        <v>3</v>
      </c>
      <c r="B56" s="114">
        <v>2019</v>
      </c>
      <c r="C56" s="115">
        <v>501207</v>
      </c>
      <c r="D56" s="116">
        <f t="shared" si="5"/>
        <v>-1.5000786101721508E-2</v>
      </c>
    </row>
    <row r="57" spans="1:5" x14ac:dyDescent="0.25">
      <c r="A57" s="1">
        <v>4</v>
      </c>
      <c r="B57" s="114">
        <v>2018</v>
      </c>
      <c r="C57" s="115">
        <v>508840</v>
      </c>
      <c r="D57" s="116">
        <f t="shared" si="5"/>
        <v>5.5231466984096089E-2</v>
      </c>
    </row>
    <row r="58" spans="1:5" x14ac:dyDescent="0.25">
      <c r="A58" s="1">
        <v>5</v>
      </c>
      <c r="B58" s="114">
        <v>2017</v>
      </c>
      <c r="C58" s="115">
        <v>482207</v>
      </c>
      <c r="D58" s="116">
        <f>C58/C59-1</f>
        <v>8.6756725082936637E-2</v>
      </c>
    </row>
    <row r="59" spans="1:5" x14ac:dyDescent="0.25">
      <c r="A59" s="1">
        <v>6</v>
      </c>
      <c r="B59" s="114">
        <v>2016</v>
      </c>
      <c r="C59" s="115">
        <v>443712</v>
      </c>
      <c r="D59" s="116">
        <f>C59/C60-1</f>
        <v>7.6067186295004641E-2</v>
      </c>
    </row>
    <row r="60" spans="1:5" x14ac:dyDescent="0.25">
      <c r="A60" s="1">
        <v>7</v>
      </c>
      <c r="B60" s="114">
        <v>2015</v>
      </c>
      <c r="C60" s="115">
        <v>412346</v>
      </c>
      <c r="D60" s="116">
        <f t="shared" si="5"/>
        <v>-6.2112479358768513E-2</v>
      </c>
    </row>
    <row r="61" spans="1:5" x14ac:dyDescent="0.25">
      <c r="A61" s="1">
        <v>8</v>
      </c>
      <c r="B61" s="114">
        <v>2014</v>
      </c>
      <c r="C61" s="115">
        <v>439654</v>
      </c>
      <c r="D61" s="116">
        <f t="shared" si="5"/>
        <v>-2.5688870372258199E-2</v>
      </c>
    </row>
    <row r="62" spans="1:5" x14ac:dyDescent="0.25">
      <c r="A62" s="1">
        <v>9</v>
      </c>
      <c r="B62" s="114">
        <v>2013</v>
      </c>
      <c r="C62" s="115">
        <v>451246</v>
      </c>
      <c r="D62" s="116">
        <f t="shared" si="5"/>
        <v>3.6334615605442933E-2</v>
      </c>
    </row>
    <row r="63" spans="1:5" x14ac:dyDescent="0.25">
      <c r="A63" s="1">
        <v>10</v>
      </c>
      <c r="B63" s="114">
        <v>2012</v>
      </c>
      <c r="C63" s="115">
        <v>435425</v>
      </c>
      <c r="D63" s="116">
        <f>C63/C64-1</f>
        <v>1.0482515989491903E-2</v>
      </c>
    </row>
    <row r="64" spans="1:5" x14ac:dyDescent="0.25">
      <c r="A64" s="1">
        <v>11</v>
      </c>
      <c r="B64" s="114">
        <v>2011</v>
      </c>
      <c r="C64" s="115">
        <v>430908</v>
      </c>
      <c r="D64" s="116">
        <f t="shared" si="5"/>
        <v>2.0650202316170319E-3</v>
      </c>
    </row>
    <row r="65" spans="1:5" x14ac:dyDescent="0.25">
      <c r="A65" s="1">
        <v>12</v>
      </c>
      <c r="B65" s="114">
        <v>2010</v>
      </c>
      <c r="C65" s="115">
        <v>430020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103299</v>
      </c>
      <c r="D74" s="116">
        <f t="shared" ref="D74:D75" si="6">C74/C75-1</f>
        <v>4.9189485658568399E-2</v>
      </c>
    </row>
    <row r="75" spans="1:5" x14ac:dyDescent="0.25">
      <c r="A75" s="1"/>
      <c r="B75" s="114">
        <v>2022</v>
      </c>
      <c r="C75" s="115">
        <v>98456</v>
      </c>
      <c r="D75" s="116">
        <f t="shared" si="6"/>
        <v>0.39009134934417666</v>
      </c>
    </row>
    <row r="76" spans="1:5" x14ac:dyDescent="0.25">
      <c r="A76" s="1"/>
      <c r="B76" s="114">
        <v>2021</v>
      </c>
      <c r="C76" s="115">
        <v>70827</v>
      </c>
      <c r="D76" s="116">
        <f>C76/C77-1</f>
        <v>1.0797827044486858</v>
      </c>
    </row>
    <row r="77" spans="1:5" x14ac:dyDescent="0.25">
      <c r="A77" s="1">
        <v>2</v>
      </c>
      <c r="B77" s="114">
        <v>2020</v>
      </c>
      <c r="C77" s="115">
        <v>34055</v>
      </c>
      <c r="D77" s="116">
        <f t="shared" ref="D77:D79" si="7">C77/C78-1</f>
        <v>-0.74073481941652963</v>
      </c>
    </row>
    <row r="78" spans="1:5" x14ac:dyDescent="0.25">
      <c r="A78" s="1">
        <v>3</v>
      </c>
      <c r="B78" s="114">
        <v>2019</v>
      </c>
      <c r="C78" s="115">
        <v>131352</v>
      </c>
      <c r="D78" s="116">
        <f t="shared" si="7"/>
        <v>-2.2744012677722525E-2</v>
      </c>
    </row>
    <row r="79" spans="1:5" x14ac:dyDescent="0.25">
      <c r="A79" s="1">
        <v>4</v>
      </c>
      <c r="B79" s="114">
        <v>2018</v>
      </c>
      <c r="C79" s="115">
        <v>134409</v>
      </c>
      <c r="D79" s="116">
        <f t="shared" si="7"/>
        <v>-0.10594268837803322</v>
      </c>
    </row>
    <row r="80" spans="1:5" x14ac:dyDescent="0.25">
      <c r="A80" s="1">
        <v>5</v>
      </c>
      <c r="B80" s="114">
        <v>2017</v>
      </c>
      <c r="C80" s="115">
        <v>150336</v>
      </c>
      <c r="D80" s="116">
        <f>C80/C81-1</f>
        <v>3.7429612454455086E-2</v>
      </c>
    </row>
    <row r="81" spans="1:5" x14ac:dyDescent="0.25">
      <c r="A81" s="1">
        <v>6</v>
      </c>
      <c r="B81" s="114">
        <v>2016</v>
      </c>
      <c r="C81" s="115">
        <v>144912</v>
      </c>
      <c r="D81" s="116">
        <f>C81/C82-1</f>
        <v>0.24962919526749672</v>
      </c>
    </row>
    <row r="82" spans="1:5" x14ac:dyDescent="0.25">
      <c r="A82" s="1">
        <v>7</v>
      </c>
      <c r="B82" s="114">
        <v>2015</v>
      </c>
      <c r="C82" s="115">
        <v>115964</v>
      </c>
      <c r="D82" s="116">
        <f t="shared" ref="D82:D84" si="8">C82/C83-1</f>
        <v>-2.2810964768140485E-2</v>
      </c>
    </row>
    <row r="83" spans="1:5" x14ac:dyDescent="0.25">
      <c r="A83" s="1">
        <v>8</v>
      </c>
      <c r="B83" s="114">
        <v>2014</v>
      </c>
      <c r="C83" s="115">
        <v>118671</v>
      </c>
      <c r="D83" s="116">
        <f t="shared" si="8"/>
        <v>5.8475672300762671E-2</v>
      </c>
    </row>
    <row r="84" spans="1:5" x14ac:dyDescent="0.25">
      <c r="A84" s="1">
        <v>9</v>
      </c>
      <c r="B84" s="114">
        <v>2013</v>
      </c>
      <c r="C84" s="115">
        <v>112115</v>
      </c>
      <c r="D84" s="116">
        <f t="shared" si="8"/>
        <v>2.4985829478342048E-2</v>
      </c>
    </row>
    <row r="85" spans="1:5" x14ac:dyDescent="0.25">
      <c r="A85" s="1">
        <v>10</v>
      </c>
      <c r="B85" s="114">
        <v>2012</v>
      </c>
      <c r="C85" s="115">
        <v>109382</v>
      </c>
      <c r="D85" s="116">
        <f>C85/C86-1</f>
        <v>-6.1001991621454588E-2</v>
      </c>
    </row>
    <row r="86" spans="1:5" x14ac:dyDescent="0.25">
      <c r="A86" s="1">
        <v>11</v>
      </c>
      <c r="B86" s="114">
        <v>2011</v>
      </c>
      <c r="C86" s="115">
        <v>116488</v>
      </c>
      <c r="D86" s="116">
        <f t="shared" ref="D86" si="9">C86/C87-1</f>
        <v>0.2061421219933941</v>
      </c>
    </row>
    <row r="87" spans="1:5" x14ac:dyDescent="0.25">
      <c r="A87" s="1">
        <v>12</v>
      </c>
      <c r="B87" s="114">
        <v>2010</v>
      </c>
      <c r="C87" s="115">
        <v>96579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258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145200</v>
      </c>
      <c r="D96" s="116">
        <f t="shared" ref="D96:D108" si="10">C96/C97-1</f>
        <v>7.2180173527782943E-2</v>
      </c>
    </row>
    <row r="97" spans="2:4" x14ac:dyDescent="0.25">
      <c r="B97" s="114">
        <v>2022</v>
      </c>
      <c r="C97" s="115">
        <v>135425</v>
      </c>
      <c r="D97" s="116">
        <f t="shared" si="10"/>
        <v>0.96416139699483661</v>
      </c>
    </row>
    <row r="98" spans="2:4" x14ac:dyDescent="0.25">
      <c r="B98" s="114">
        <v>2021</v>
      </c>
      <c r="C98" s="115">
        <v>68948</v>
      </c>
      <c r="D98" s="116">
        <f t="shared" si="10"/>
        <v>0.41699206708043901</v>
      </c>
    </row>
    <row r="99" spans="2:4" x14ac:dyDescent="0.25">
      <c r="B99" s="114">
        <v>2020</v>
      </c>
      <c r="C99" s="115">
        <v>48658</v>
      </c>
      <c r="D99" s="116">
        <f t="shared" si="10"/>
        <v>-0.69428632462522466</v>
      </c>
    </row>
    <row r="100" spans="2:4" x14ac:dyDescent="0.25">
      <c r="B100" s="114">
        <v>2019</v>
      </c>
      <c r="C100" s="115">
        <v>159162</v>
      </c>
      <c r="D100" s="116">
        <f t="shared" si="10"/>
        <v>-8.3094258753586114E-2</v>
      </c>
    </row>
    <row r="101" spans="2:4" x14ac:dyDescent="0.25">
      <c r="B101" s="114">
        <v>2018</v>
      </c>
      <c r="C101" s="115">
        <v>173586</v>
      </c>
      <c r="D101" s="116">
        <f t="shared" si="10"/>
        <v>-5.8051702806537708E-2</v>
      </c>
    </row>
    <row r="102" spans="2:4" x14ac:dyDescent="0.25">
      <c r="B102" s="114">
        <v>2017</v>
      </c>
      <c r="C102" s="115">
        <v>184284</v>
      </c>
      <c r="D102" s="116">
        <f t="shared" si="10"/>
        <v>-3.3456937108930385E-2</v>
      </c>
    </row>
    <row r="103" spans="2:4" x14ac:dyDescent="0.25">
      <c r="B103" s="114">
        <v>2016</v>
      </c>
      <c r="C103" s="115">
        <v>190663</v>
      </c>
      <c r="D103" s="116">
        <f t="shared" si="10"/>
        <v>0.17002749208375256</v>
      </c>
    </row>
    <row r="104" spans="2:4" x14ac:dyDescent="0.25">
      <c r="B104" s="114">
        <v>2015</v>
      </c>
      <c r="C104" s="115">
        <v>162956</v>
      </c>
      <c r="D104" s="116">
        <f t="shared" si="10"/>
        <v>3.1256130669484961E-2</v>
      </c>
    </row>
    <row r="105" spans="2:4" x14ac:dyDescent="0.25">
      <c r="B105" s="114">
        <v>2014</v>
      </c>
      <c r="C105" s="115">
        <v>158017</v>
      </c>
      <c r="D105" s="116">
        <f t="shared" si="10"/>
        <v>7.7121803916756937E-2</v>
      </c>
    </row>
    <row r="106" spans="2:4" x14ac:dyDescent="0.25">
      <c r="B106" s="114">
        <v>2013</v>
      </c>
      <c r="C106" s="115">
        <v>146703</v>
      </c>
      <c r="D106" s="116">
        <f t="shared" si="10"/>
        <v>5.6025050388712971E-2</v>
      </c>
    </row>
    <row r="107" spans="2:4" x14ac:dyDescent="0.25">
      <c r="B107" s="114">
        <v>2012</v>
      </c>
      <c r="C107" s="115">
        <v>138920</v>
      </c>
      <c r="D107" s="116">
        <f t="shared" si="10"/>
        <v>-7.524763020555969E-2</v>
      </c>
    </row>
    <row r="108" spans="2:4" x14ac:dyDescent="0.25">
      <c r="B108" s="114">
        <v>2011</v>
      </c>
      <c r="C108" s="115">
        <v>150224</v>
      </c>
      <c r="D108" s="116">
        <f t="shared" si="10"/>
        <v>-6.447956756218165E-2</v>
      </c>
    </row>
    <row r="109" spans="2:4" x14ac:dyDescent="0.25">
      <c r="B109" s="114">
        <v>2010</v>
      </c>
      <c r="C109" s="115">
        <v>160578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4FE7-4417-4AB7-B7BD-64B01BB18226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75.75" thickBot="1" x14ac:dyDescent="0.3">
      <c r="B5" s="85"/>
      <c r="C5" s="127" t="s">
        <v>229</v>
      </c>
      <c r="D5" s="127" t="s">
        <v>259</v>
      </c>
      <c r="E5" s="127" t="s">
        <v>230</v>
      </c>
      <c r="F5" s="127" t="s">
        <v>231</v>
      </c>
      <c r="G5" s="127" t="s">
        <v>232</v>
      </c>
      <c r="H5" s="127" t="s">
        <v>233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septiembre 2024</v>
      </c>
      <c r="N5" s="14" t="str">
        <f>CONCATENATE("cuota/ total municipio ",RIGHT(H5,2))</f>
        <v>cuota/ total municipio 24</v>
      </c>
      <c r="O5" s="13" t="s">
        <v>224</v>
      </c>
      <c r="P5" s="13" t="s">
        <v>234</v>
      </c>
      <c r="Q5" s="13" t="s">
        <v>225</v>
      </c>
      <c r="R5" s="13" t="s">
        <v>226</v>
      </c>
      <c r="S5" s="13" t="s">
        <v>227</v>
      </c>
      <c r="T5" s="13" t="s">
        <v>228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septiembre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3620829</v>
      </c>
      <c r="D6" s="131">
        <v>1311192</v>
      </c>
      <c r="E6" s="131">
        <v>1311969</v>
      </c>
      <c r="F6" s="131">
        <v>3492085</v>
      </c>
      <c r="G6" s="131">
        <v>3849133</v>
      </c>
      <c r="H6" s="131">
        <v>4095618</v>
      </c>
      <c r="I6" s="132">
        <f>IFERROR(H6/G6-1,"-")</f>
        <v>6.4036498608907477E-2</v>
      </c>
      <c r="J6" s="131">
        <f>IFERROR(H6-G6,"-")</f>
        <v>246485</v>
      </c>
      <c r="K6" s="132">
        <f>IFERROR(H6/C6-1,"-")</f>
        <v>0.13112715347783621</v>
      </c>
      <c r="L6" s="131">
        <f>IFERROR(H6-C6,"-")</f>
        <v>474789</v>
      </c>
      <c r="M6" s="132">
        <f>IFERROR(H6/$H$6,"-")</f>
        <v>1</v>
      </c>
      <c r="N6" s="133">
        <f>H6/H6</f>
        <v>1</v>
      </c>
      <c r="O6" s="131">
        <v>382041</v>
      </c>
      <c r="P6" s="131">
        <v>109886</v>
      </c>
      <c r="Q6" s="131">
        <v>280035</v>
      </c>
      <c r="R6" s="131">
        <v>390968</v>
      </c>
      <c r="S6" s="131">
        <v>423998</v>
      </c>
      <c r="T6" s="131">
        <v>434954</v>
      </c>
      <c r="U6" s="132">
        <f>IFERROR(T6/S6-1,"-")</f>
        <v>2.5839744527096808E-2</v>
      </c>
      <c r="V6" s="131">
        <f t="shared" ref="V6:V57" si="0">T6-S6</f>
        <v>10956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2653036</v>
      </c>
      <c r="D7" s="135">
        <v>1002314</v>
      </c>
      <c r="E7" s="135">
        <v>1038412</v>
      </c>
      <c r="F7" s="135">
        <v>2770259</v>
      </c>
      <c r="G7" s="135">
        <v>3031978</v>
      </c>
      <c r="H7" s="135">
        <v>3198024</v>
      </c>
      <c r="I7" s="136">
        <f t="shared" ref="I7:I57" si="1">IFERROR(H7/G7-1,"-")</f>
        <v>5.4764909244064519E-2</v>
      </c>
      <c r="J7" s="135">
        <f t="shared" ref="J7:J57" si="2">IFERROR(H7-G7,"-")</f>
        <v>166046</v>
      </c>
      <c r="K7" s="136">
        <f t="shared" ref="K7:K57" si="3">IFERROR(H7/C7-1,"-")</f>
        <v>0.20542050692112723</v>
      </c>
      <c r="L7" s="135">
        <f t="shared" ref="L7:L57" si="4">IFERROR(H7-C7,"-")</f>
        <v>544988</v>
      </c>
      <c r="M7" s="136">
        <f t="shared" ref="M7:M57" si="5">IFERROR(H7/$H$6,"-")</f>
        <v>0.78084040064283344</v>
      </c>
      <c r="N7" s="136">
        <f>H7/H6</f>
        <v>0.78084040064283344</v>
      </c>
      <c r="O7" s="135">
        <v>286586</v>
      </c>
      <c r="P7" s="135">
        <v>87408</v>
      </c>
      <c r="Q7" s="135">
        <v>229668</v>
      </c>
      <c r="R7" s="135">
        <v>311856</v>
      </c>
      <c r="S7" s="135">
        <v>334033</v>
      </c>
      <c r="T7" s="135">
        <v>340570</v>
      </c>
      <c r="U7" s="136">
        <f t="shared" ref="U7:U57" si="6">IFERROR(T7/S7-1,"-")</f>
        <v>1.9569922732185052E-2</v>
      </c>
      <c r="V7" s="135">
        <f t="shared" si="0"/>
        <v>6537</v>
      </c>
      <c r="W7" s="136">
        <f t="shared" ref="W7:W57" si="7">IFERROR(R7/$R$6,"-")</f>
        <v>0.79765095864623192</v>
      </c>
      <c r="X7" s="136">
        <f>IFERROR(T7/T6,"-")</f>
        <v>0.78300234047738382</v>
      </c>
    </row>
    <row r="8" spans="1:24" x14ac:dyDescent="0.25">
      <c r="B8" s="97" t="s">
        <v>140</v>
      </c>
      <c r="C8" s="52">
        <v>2100189</v>
      </c>
      <c r="D8" s="52">
        <v>795657</v>
      </c>
      <c r="E8" s="52">
        <v>856378</v>
      </c>
      <c r="F8" s="52">
        <v>2279770</v>
      </c>
      <c r="G8" s="52">
        <v>2487865</v>
      </c>
      <c r="H8" s="52">
        <v>2634612</v>
      </c>
      <c r="I8" s="98">
        <f t="shared" si="1"/>
        <v>5.8985113742104245E-2</v>
      </c>
      <c r="J8" s="52">
        <f t="shared" si="2"/>
        <v>146747</v>
      </c>
      <c r="K8" s="98">
        <f t="shared" si="3"/>
        <v>0.25446424107544607</v>
      </c>
      <c r="L8" s="52">
        <f t="shared" si="4"/>
        <v>534423</v>
      </c>
      <c r="M8" s="98">
        <f t="shared" si="5"/>
        <v>0.64327581332048056</v>
      </c>
      <c r="N8" s="98">
        <f>H8/H6</f>
        <v>0.64327581332048056</v>
      </c>
      <c r="O8" s="52">
        <v>230379</v>
      </c>
      <c r="P8" s="52">
        <v>68556</v>
      </c>
      <c r="Q8" s="52">
        <v>191758</v>
      </c>
      <c r="R8" s="52">
        <v>256065</v>
      </c>
      <c r="S8" s="52">
        <v>277683</v>
      </c>
      <c r="T8" s="52">
        <v>281159</v>
      </c>
      <c r="U8" s="98">
        <f t="shared" si="6"/>
        <v>1.2517871097618594E-2</v>
      </c>
      <c r="V8" s="52">
        <f t="shared" si="0"/>
        <v>3476</v>
      </c>
      <c r="W8" s="98">
        <f t="shared" si="7"/>
        <v>0.65495130036217797</v>
      </c>
      <c r="X8" s="98">
        <f>IFERROR(T8/T6,"-")</f>
        <v>0.64641088482920028</v>
      </c>
    </row>
    <row r="9" spans="1:24" x14ac:dyDescent="0.25">
      <c r="B9" s="97" t="s">
        <v>142</v>
      </c>
      <c r="C9" s="52">
        <v>552847</v>
      </c>
      <c r="D9" s="52">
        <v>206657</v>
      </c>
      <c r="E9" s="52">
        <v>182034</v>
      </c>
      <c r="F9" s="52">
        <v>490489</v>
      </c>
      <c r="G9" s="52">
        <v>544113</v>
      </c>
      <c r="H9" s="52">
        <v>563412</v>
      </c>
      <c r="I9" s="98">
        <f t="shared" si="1"/>
        <v>3.5468735354604597E-2</v>
      </c>
      <c r="J9" s="52">
        <f t="shared" si="2"/>
        <v>19299</v>
      </c>
      <c r="K9" s="98">
        <f t="shared" si="3"/>
        <v>1.9110169721459958E-2</v>
      </c>
      <c r="L9" s="52">
        <f t="shared" si="4"/>
        <v>10565</v>
      </c>
      <c r="M9" s="98">
        <f t="shared" si="5"/>
        <v>0.13756458732235283</v>
      </c>
      <c r="N9" s="98">
        <f>H9/H6</f>
        <v>0.13756458732235283</v>
      </c>
      <c r="O9" s="52">
        <v>56207</v>
      </c>
      <c r="P9" s="52">
        <v>18852</v>
      </c>
      <c r="Q9" s="52">
        <v>37910</v>
      </c>
      <c r="R9" s="52">
        <v>55791</v>
      </c>
      <c r="S9" s="52">
        <v>56350</v>
      </c>
      <c r="T9" s="52">
        <v>59411</v>
      </c>
      <c r="U9" s="98">
        <f t="shared" si="6"/>
        <v>5.4321206743566997E-2</v>
      </c>
      <c r="V9" s="52">
        <f t="shared" si="0"/>
        <v>3061</v>
      </c>
      <c r="W9" s="98">
        <f t="shared" si="7"/>
        <v>0.14269965828405393</v>
      </c>
      <c r="X9" s="98">
        <f>IFERROR(T9/T6,"-")</f>
        <v>0.13659145564818348</v>
      </c>
    </row>
    <row r="10" spans="1:24" ht="16.5" thickBot="1" x14ac:dyDescent="0.3">
      <c r="B10" s="137" t="s">
        <v>63</v>
      </c>
      <c r="C10" s="138">
        <v>967793</v>
      </c>
      <c r="D10" s="138">
        <v>303151</v>
      </c>
      <c r="E10" s="138">
        <v>273557</v>
      </c>
      <c r="F10" s="138">
        <v>721826</v>
      </c>
      <c r="G10" s="138">
        <v>817155</v>
      </c>
      <c r="H10" s="138">
        <v>897594</v>
      </c>
      <c r="I10" s="139">
        <f t="shared" si="1"/>
        <v>9.8437872863777365E-2</v>
      </c>
      <c r="J10" s="138">
        <f t="shared" si="2"/>
        <v>80439</v>
      </c>
      <c r="K10" s="139">
        <f t="shared" si="3"/>
        <v>-7.2535139229153334E-2</v>
      </c>
      <c r="L10" s="138">
        <f t="shared" si="4"/>
        <v>-70199</v>
      </c>
      <c r="M10" s="139">
        <f t="shared" si="5"/>
        <v>0.21915959935716661</v>
      </c>
      <c r="N10" s="139">
        <f>H10/H6</f>
        <v>0.21915959935716661</v>
      </c>
      <c r="O10" s="138">
        <v>95455</v>
      </c>
      <c r="P10" s="138">
        <v>22478</v>
      </c>
      <c r="Q10" s="138">
        <v>50367</v>
      </c>
      <c r="R10" s="138">
        <v>79112</v>
      </c>
      <c r="S10" s="138">
        <v>89965</v>
      </c>
      <c r="T10" s="138">
        <v>94384</v>
      </c>
      <c r="U10" s="139">
        <f t="shared" si="6"/>
        <v>4.9119101872950655E-2</v>
      </c>
      <c r="V10" s="138">
        <f t="shared" si="0"/>
        <v>4419</v>
      </c>
      <c r="W10" s="139">
        <f t="shared" si="7"/>
        <v>0.20234904135376808</v>
      </c>
      <c r="X10" s="139">
        <f>IFERROR(T10/T6,"-")</f>
        <v>0.21699765952261618</v>
      </c>
    </row>
    <row r="11" spans="1:24" ht="15.75" x14ac:dyDescent="0.25">
      <c r="A11" s="140">
        <f>G11/$G$11</f>
        <v>1</v>
      </c>
      <c r="B11" s="130" t="s">
        <v>44</v>
      </c>
      <c r="C11" s="131">
        <v>1326830</v>
      </c>
      <c r="D11" s="131">
        <v>434246</v>
      </c>
      <c r="E11" s="131">
        <v>505565</v>
      </c>
      <c r="F11" s="131">
        <v>1298122</v>
      </c>
      <c r="G11" s="131">
        <v>1400057</v>
      </c>
      <c r="H11" s="131">
        <v>1449683</v>
      </c>
      <c r="I11" s="132">
        <f t="shared" si="1"/>
        <v>3.5445699710797474E-2</v>
      </c>
      <c r="J11" s="131">
        <f t="shared" si="2"/>
        <v>49626</v>
      </c>
      <c r="K11" s="132">
        <f t="shared" si="3"/>
        <v>9.2591364379762231E-2</v>
      </c>
      <c r="L11" s="131">
        <f t="shared" si="4"/>
        <v>122853</v>
      </c>
      <c r="M11" s="132">
        <f t="shared" si="5"/>
        <v>0.35395952454550206</v>
      </c>
      <c r="N11" s="133">
        <f>H11/H11</f>
        <v>1</v>
      </c>
      <c r="O11" s="131">
        <v>136766</v>
      </c>
      <c r="P11" s="131">
        <v>37281</v>
      </c>
      <c r="Q11" s="131">
        <v>105384</v>
      </c>
      <c r="R11" s="131">
        <v>140395</v>
      </c>
      <c r="S11" s="131">
        <v>153067</v>
      </c>
      <c r="T11" s="131">
        <v>148572</v>
      </c>
      <c r="U11" s="132">
        <f t="shared" si="6"/>
        <v>-2.936622524776733E-2</v>
      </c>
      <c r="V11" s="131">
        <f t="shared" si="0"/>
        <v>-4495</v>
      </c>
      <c r="W11" s="132">
        <f t="shared" si="7"/>
        <v>0.35909588508522439</v>
      </c>
      <c r="X11" s="133">
        <f>IFERROR(T11/T11,"-")</f>
        <v>1</v>
      </c>
    </row>
    <row r="12" spans="1:24" ht="15.75" x14ac:dyDescent="0.25">
      <c r="A12" s="140">
        <f>G12/$G$11</f>
        <v>0.81779098993826682</v>
      </c>
      <c r="B12" s="134" t="s">
        <v>60</v>
      </c>
      <c r="C12" s="135">
        <v>1023538</v>
      </c>
      <c r="D12" s="135">
        <v>352777</v>
      </c>
      <c r="E12" s="135">
        <v>425407</v>
      </c>
      <c r="F12" s="135">
        <v>1107347</v>
      </c>
      <c r="G12" s="135">
        <v>1144954</v>
      </c>
      <c r="H12" s="135">
        <v>1180192</v>
      </c>
      <c r="I12" s="136">
        <f t="shared" si="1"/>
        <v>3.077678229867753E-2</v>
      </c>
      <c r="J12" s="135">
        <f t="shared" si="2"/>
        <v>35238</v>
      </c>
      <c r="K12" s="136">
        <f t="shared" si="3"/>
        <v>0.15305147439567457</v>
      </c>
      <c r="L12" s="135">
        <f t="shared" si="4"/>
        <v>156654</v>
      </c>
      <c r="M12" s="136">
        <f t="shared" si="5"/>
        <v>0.2881596867676624</v>
      </c>
      <c r="N12" s="136">
        <f>H12/H11</f>
        <v>0.81410349710936802</v>
      </c>
      <c r="O12" s="135">
        <v>108328</v>
      </c>
      <c r="P12" s="135">
        <v>29045</v>
      </c>
      <c r="Q12" s="135">
        <v>92716</v>
      </c>
      <c r="R12" s="135">
        <v>116996</v>
      </c>
      <c r="S12" s="135">
        <v>125237</v>
      </c>
      <c r="T12" s="135">
        <v>121062</v>
      </c>
      <c r="U12" s="136">
        <f t="shared" si="6"/>
        <v>-3.3336793439638468E-2</v>
      </c>
      <c r="V12" s="135">
        <f t="shared" si="0"/>
        <v>-4175</v>
      </c>
      <c r="W12" s="136">
        <f t="shared" si="7"/>
        <v>0.2992469971967015</v>
      </c>
      <c r="X12" s="136">
        <f>IFERROR(T12/T11,"-")</f>
        <v>0.81483725062595913</v>
      </c>
    </row>
    <row r="13" spans="1:24" x14ac:dyDescent="0.25">
      <c r="A13" s="140">
        <f>G13/$G$11</f>
        <v>0.72941530237697461</v>
      </c>
      <c r="B13" s="97" t="s">
        <v>140</v>
      </c>
      <c r="C13" s="52">
        <v>858685</v>
      </c>
      <c r="D13" s="52">
        <v>313172</v>
      </c>
      <c r="E13" s="52">
        <v>398389</v>
      </c>
      <c r="F13" s="52">
        <v>987366</v>
      </c>
      <c r="G13" s="52">
        <v>1021223</v>
      </c>
      <c r="H13" s="52">
        <v>1064916</v>
      </c>
      <c r="I13" s="98">
        <f t="shared" si="1"/>
        <v>4.278497448647367E-2</v>
      </c>
      <c r="J13" s="52">
        <f t="shared" si="2"/>
        <v>43693</v>
      </c>
      <c r="K13" s="98">
        <f t="shared" si="3"/>
        <v>0.24017072616850177</v>
      </c>
      <c r="L13" s="52">
        <f t="shared" si="4"/>
        <v>206231</v>
      </c>
      <c r="M13" s="98">
        <f t="shared" si="5"/>
        <v>0.26001350711907212</v>
      </c>
      <c r="N13" s="98">
        <f>H13/H11</f>
        <v>0.73458542315802833</v>
      </c>
      <c r="O13" s="52">
        <v>92717</v>
      </c>
      <c r="P13" s="52">
        <v>28487</v>
      </c>
      <c r="Q13" s="52">
        <v>84214</v>
      </c>
      <c r="R13" s="52">
        <v>103802</v>
      </c>
      <c r="S13" s="52">
        <v>112485</v>
      </c>
      <c r="T13" s="52">
        <v>109297</v>
      </c>
      <c r="U13" s="98">
        <f t="shared" si="6"/>
        <v>-2.8341556651998001E-2</v>
      </c>
      <c r="V13" s="52">
        <f t="shared" si="0"/>
        <v>-3188</v>
      </c>
      <c r="W13" s="98">
        <f t="shared" si="7"/>
        <v>0.26549998976898365</v>
      </c>
      <c r="X13" s="98">
        <f>IFERROR(T13/T11,"-")</f>
        <v>0.73565005519209536</v>
      </c>
    </row>
    <row r="14" spans="1:24" x14ac:dyDescent="0.25">
      <c r="A14" s="140">
        <f>G14/$G$11</f>
        <v>8.8375687561292146E-2</v>
      </c>
      <c r="B14" s="97" t="s">
        <v>142</v>
      </c>
      <c r="C14" s="52">
        <v>164853</v>
      </c>
      <c r="D14" s="52">
        <v>39605</v>
      </c>
      <c r="E14" s="52">
        <v>27018</v>
      </c>
      <c r="F14" s="52">
        <v>119981</v>
      </c>
      <c r="G14" s="52">
        <v>123731</v>
      </c>
      <c r="H14" s="52">
        <v>115276</v>
      </c>
      <c r="I14" s="98">
        <f t="shared" si="1"/>
        <v>-6.8333723965699811E-2</v>
      </c>
      <c r="J14" s="52">
        <f t="shared" si="2"/>
        <v>-8455</v>
      </c>
      <c r="K14" s="98">
        <f t="shared" si="3"/>
        <v>-0.30073459385027879</v>
      </c>
      <c r="L14" s="52">
        <f t="shared" si="4"/>
        <v>-49577</v>
      </c>
      <c r="M14" s="98">
        <f t="shared" si="5"/>
        <v>2.8146179648590272E-2</v>
      </c>
      <c r="N14" s="98">
        <f>H14/H11</f>
        <v>7.951807395133971E-2</v>
      </c>
      <c r="O14" s="52">
        <v>15611</v>
      </c>
      <c r="P14" s="52">
        <v>558</v>
      </c>
      <c r="Q14" s="52">
        <v>8502</v>
      </c>
      <c r="R14" s="52">
        <v>13194</v>
      </c>
      <c r="S14" s="52">
        <v>12752</v>
      </c>
      <c r="T14" s="52">
        <v>11765</v>
      </c>
      <c r="U14" s="98">
        <f t="shared" si="6"/>
        <v>-7.7399623588456756E-2</v>
      </c>
      <c r="V14" s="52">
        <f t="shared" si="0"/>
        <v>-987</v>
      </c>
      <c r="W14" s="98">
        <f t="shared" si="7"/>
        <v>3.3747007427717871E-2</v>
      </c>
      <c r="X14" s="98">
        <f>IFERROR(T14/T11,"-")</f>
        <v>7.9187195433863711E-2</v>
      </c>
    </row>
    <row r="15" spans="1:24" ht="16.5" thickBot="1" x14ac:dyDescent="0.3">
      <c r="A15" s="140">
        <f>G15/$G$11</f>
        <v>0.18220901006173321</v>
      </c>
      <c r="B15" s="137" t="s">
        <v>63</v>
      </c>
      <c r="C15" s="138">
        <v>303292</v>
      </c>
      <c r="D15" s="138">
        <v>81469</v>
      </c>
      <c r="E15" s="138">
        <v>80158</v>
      </c>
      <c r="F15" s="138">
        <v>190775</v>
      </c>
      <c r="G15" s="138">
        <v>255103</v>
      </c>
      <c r="H15" s="138">
        <v>269491</v>
      </c>
      <c r="I15" s="139">
        <f t="shared" si="1"/>
        <v>5.6400747933187834E-2</v>
      </c>
      <c r="J15" s="138">
        <f t="shared" si="2"/>
        <v>14388</v>
      </c>
      <c r="K15" s="139">
        <f t="shared" si="3"/>
        <v>-0.11144705432388591</v>
      </c>
      <c r="L15" s="138">
        <f t="shared" si="4"/>
        <v>-33801</v>
      </c>
      <c r="M15" s="139">
        <f t="shared" si="5"/>
        <v>6.5799837777839626E-2</v>
      </c>
      <c r="N15" s="139">
        <f>H15/H11</f>
        <v>0.18589650289063195</v>
      </c>
      <c r="O15" s="138">
        <v>28438</v>
      </c>
      <c r="P15" s="138">
        <v>8236</v>
      </c>
      <c r="Q15" s="138">
        <v>12668</v>
      </c>
      <c r="R15" s="138">
        <v>23399</v>
      </c>
      <c r="S15" s="138">
        <v>27830</v>
      </c>
      <c r="T15" s="138">
        <v>27510</v>
      </c>
      <c r="U15" s="139">
        <f t="shared" si="6"/>
        <v>-1.1498383039885041E-2</v>
      </c>
      <c r="V15" s="138">
        <f t="shared" si="0"/>
        <v>-320</v>
      </c>
      <c r="W15" s="139">
        <f t="shared" si="7"/>
        <v>5.9848887888522849E-2</v>
      </c>
      <c r="X15" s="139">
        <f>IFERROR(T15/T11,"-")</f>
        <v>0.18516274937404087</v>
      </c>
    </row>
    <row r="16" spans="1:24" ht="15.75" x14ac:dyDescent="0.25">
      <c r="A16" s="79"/>
      <c r="B16" s="130" t="s">
        <v>45</v>
      </c>
      <c r="C16" s="131">
        <v>972864</v>
      </c>
      <c r="D16" s="131">
        <v>298260</v>
      </c>
      <c r="E16" s="131">
        <v>235520</v>
      </c>
      <c r="F16" s="131">
        <v>914043</v>
      </c>
      <c r="G16" s="131">
        <v>974839</v>
      </c>
      <c r="H16" s="131">
        <v>1033377</v>
      </c>
      <c r="I16" s="132">
        <f t="shared" si="1"/>
        <v>6.0048890124420495E-2</v>
      </c>
      <c r="J16" s="131">
        <f t="shared" si="2"/>
        <v>58538</v>
      </c>
      <c r="K16" s="132">
        <f t="shared" si="3"/>
        <v>6.2200883165581144E-2</v>
      </c>
      <c r="L16" s="131">
        <f t="shared" si="4"/>
        <v>60513</v>
      </c>
      <c r="M16" s="132">
        <f t="shared" si="5"/>
        <v>0.25231283776953806</v>
      </c>
      <c r="N16" s="133">
        <f>H16/H16</f>
        <v>1</v>
      </c>
      <c r="O16" s="131">
        <v>99309</v>
      </c>
      <c r="P16" s="131">
        <v>18180</v>
      </c>
      <c r="Q16" s="131">
        <v>59020</v>
      </c>
      <c r="R16" s="131">
        <v>103298</v>
      </c>
      <c r="S16" s="131">
        <v>107312</v>
      </c>
      <c r="T16" s="131">
        <v>111150</v>
      </c>
      <c r="U16" s="132">
        <f t="shared" si="6"/>
        <v>3.5764872521246494E-2</v>
      </c>
      <c r="V16" s="131">
        <f t="shared" si="0"/>
        <v>3838</v>
      </c>
      <c r="W16" s="132">
        <f t="shared" si="7"/>
        <v>0.26421088170898899</v>
      </c>
      <c r="X16" s="133">
        <f>IFERROR(T16/T16,"-")</f>
        <v>1</v>
      </c>
    </row>
    <row r="17" spans="2:24" ht="15.75" x14ac:dyDescent="0.25">
      <c r="B17" s="134" t="s">
        <v>60</v>
      </c>
      <c r="C17" s="135">
        <v>536693</v>
      </c>
      <c r="D17" s="135">
        <v>170072</v>
      </c>
      <c r="E17" s="135">
        <v>104720</v>
      </c>
      <c r="F17" s="135">
        <v>546989</v>
      </c>
      <c r="G17" s="135">
        <v>598309</v>
      </c>
      <c r="H17" s="135">
        <v>639306</v>
      </c>
      <c r="I17" s="136">
        <f t="shared" si="1"/>
        <v>6.8521449618842434E-2</v>
      </c>
      <c r="J17" s="135">
        <f t="shared" si="2"/>
        <v>40997</v>
      </c>
      <c r="K17" s="136">
        <f t="shared" si="3"/>
        <v>0.19119496620973253</v>
      </c>
      <c r="L17" s="135">
        <f t="shared" si="4"/>
        <v>102613</v>
      </c>
      <c r="M17" s="136">
        <f t="shared" si="5"/>
        <v>0.15609512410581261</v>
      </c>
      <c r="N17" s="136">
        <f>H17/H16</f>
        <v>0.61865708255554364</v>
      </c>
      <c r="O17" s="135">
        <v>56373</v>
      </c>
      <c r="P17" s="135">
        <v>8785</v>
      </c>
      <c r="Q17" s="135">
        <v>33952</v>
      </c>
      <c r="R17" s="135">
        <v>64404</v>
      </c>
      <c r="S17" s="135">
        <v>67208</v>
      </c>
      <c r="T17" s="135">
        <v>71650</v>
      </c>
      <c r="U17" s="136">
        <f t="shared" si="6"/>
        <v>6.6093322223544915E-2</v>
      </c>
      <c r="V17" s="135">
        <f t="shared" si="0"/>
        <v>4442</v>
      </c>
      <c r="W17" s="136">
        <f t="shared" si="7"/>
        <v>0.1647295942378916</v>
      </c>
      <c r="X17" s="136">
        <f>IFERROR(T17/T16,"-")</f>
        <v>0.64462438146648671</v>
      </c>
    </row>
    <row r="18" spans="2:24" x14ac:dyDescent="0.25">
      <c r="B18" s="97" t="s">
        <v>140</v>
      </c>
      <c r="C18" s="52">
        <v>407384</v>
      </c>
      <c r="D18" s="52">
        <v>124031</v>
      </c>
      <c r="E18" s="52">
        <v>86318</v>
      </c>
      <c r="F18" s="52">
        <v>415520</v>
      </c>
      <c r="G18" s="52">
        <v>452861</v>
      </c>
      <c r="H18" s="52">
        <v>482421</v>
      </c>
      <c r="I18" s="98">
        <f t="shared" si="1"/>
        <v>6.5273891988932631E-2</v>
      </c>
      <c r="J18" s="52">
        <f t="shared" si="2"/>
        <v>29560</v>
      </c>
      <c r="K18" s="98">
        <f t="shared" si="3"/>
        <v>0.18419230995817215</v>
      </c>
      <c r="L18" s="52">
        <f t="shared" si="4"/>
        <v>75037</v>
      </c>
      <c r="M18" s="98">
        <f t="shared" si="5"/>
        <v>0.11778954970898164</v>
      </c>
      <c r="N18" s="98">
        <f>H18/H16</f>
        <v>0.46683930453261491</v>
      </c>
      <c r="O18" s="52">
        <v>44069</v>
      </c>
      <c r="P18" s="52">
        <v>6466</v>
      </c>
      <c r="Q18" s="52">
        <v>28209</v>
      </c>
      <c r="R18" s="52">
        <v>49072</v>
      </c>
      <c r="S18" s="52">
        <v>51415</v>
      </c>
      <c r="T18" s="52">
        <v>54012</v>
      </c>
      <c r="U18" s="98">
        <f t="shared" si="6"/>
        <v>5.0510551395507086E-2</v>
      </c>
      <c r="V18" s="52">
        <f t="shared" si="0"/>
        <v>2597</v>
      </c>
      <c r="W18" s="98">
        <f t="shared" si="7"/>
        <v>0.12551410857154549</v>
      </c>
      <c r="X18" s="98">
        <f>IFERROR(T18/T16,"-")</f>
        <v>0.48593792172739542</v>
      </c>
    </row>
    <row r="19" spans="2:24" x14ac:dyDescent="0.25">
      <c r="B19" s="97" t="s">
        <v>142</v>
      </c>
      <c r="C19" s="52">
        <v>129309</v>
      </c>
      <c r="D19" s="52">
        <v>46041</v>
      </c>
      <c r="E19" s="52">
        <v>18402</v>
      </c>
      <c r="F19" s="52">
        <v>131469</v>
      </c>
      <c r="G19" s="52">
        <v>145448</v>
      </c>
      <c r="H19" s="52">
        <v>156885</v>
      </c>
      <c r="I19" s="98">
        <f t="shared" si="1"/>
        <v>7.863291348110657E-2</v>
      </c>
      <c r="J19" s="52">
        <f t="shared" si="2"/>
        <v>11437</v>
      </c>
      <c r="K19" s="98">
        <f t="shared" si="3"/>
        <v>0.21325661786882577</v>
      </c>
      <c r="L19" s="52">
        <f t="shared" si="4"/>
        <v>27576</v>
      </c>
      <c r="M19" s="98">
        <f t="shared" si="5"/>
        <v>3.8305574396830952E-2</v>
      </c>
      <c r="N19" s="98">
        <f>H19/H16</f>
        <v>0.1518177780229287</v>
      </c>
      <c r="O19" s="52">
        <v>12304</v>
      </c>
      <c r="P19" s="52">
        <v>2319</v>
      </c>
      <c r="Q19" s="52">
        <v>5743</v>
      </c>
      <c r="R19" s="52">
        <v>15332</v>
      </c>
      <c r="S19" s="52">
        <v>15793</v>
      </c>
      <c r="T19" s="52">
        <v>17638</v>
      </c>
      <c r="U19" s="98">
        <f t="shared" si="6"/>
        <v>0.116823909326917</v>
      </c>
      <c r="V19" s="52">
        <f t="shared" si="0"/>
        <v>1845</v>
      </c>
      <c r="W19" s="98">
        <f t="shared" si="7"/>
        <v>3.9215485666346098E-2</v>
      </c>
      <c r="X19" s="98">
        <f>IFERROR(T19/T16,"-")</f>
        <v>0.15868645973909132</v>
      </c>
    </row>
    <row r="20" spans="2:24" ht="16.5" thickBot="1" x14ac:dyDescent="0.3">
      <c r="B20" s="137" t="s">
        <v>63</v>
      </c>
      <c r="C20" s="138">
        <v>436171</v>
      </c>
      <c r="D20" s="138">
        <v>128188</v>
      </c>
      <c r="E20" s="138">
        <v>130800</v>
      </c>
      <c r="F20" s="138">
        <v>367054</v>
      </c>
      <c r="G20" s="138">
        <v>376530</v>
      </c>
      <c r="H20" s="138">
        <v>394071</v>
      </c>
      <c r="I20" s="139">
        <f t="shared" si="1"/>
        <v>4.6585929408015314E-2</v>
      </c>
      <c r="J20" s="138">
        <f t="shared" si="2"/>
        <v>17541</v>
      </c>
      <c r="K20" s="139">
        <f t="shared" si="3"/>
        <v>-9.6521777009475618E-2</v>
      </c>
      <c r="L20" s="138">
        <f t="shared" si="4"/>
        <v>-42100</v>
      </c>
      <c r="M20" s="139">
        <f t="shared" si="5"/>
        <v>9.6217713663725474E-2</v>
      </c>
      <c r="N20" s="139">
        <f>H20/H16</f>
        <v>0.38134291744445636</v>
      </c>
      <c r="O20" s="138">
        <v>42936</v>
      </c>
      <c r="P20" s="138">
        <v>9395</v>
      </c>
      <c r="Q20" s="138">
        <v>25068</v>
      </c>
      <c r="R20" s="138">
        <v>38894</v>
      </c>
      <c r="S20" s="138">
        <v>40104</v>
      </c>
      <c r="T20" s="138">
        <v>39500</v>
      </c>
      <c r="U20" s="139">
        <f t="shared" si="6"/>
        <v>-1.5060841811290637E-2</v>
      </c>
      <c r="V20" s="138">
        <f t="shared" si="0"/>
        <v>-604</v>
      </c>
      <c r="W20" s="139">
        <f t="shared" si="7"/>
        <v>9.9481287471097385E-2</v>
      </c>
      <c r="X20" s="139">
        <f>IFERROR(T20/T16,"-")</f>
        <v>0.35537561853351329</v>
      </c>
    </row>
    <row r="21" spans="2:24" ht="15.75" x14ac:dyDescent="0.25">
      <c r="B21" s="130" t="s">
        <v>46</v>
      </c>
      <c r="C21" s="131">
        <v>33380</v>
      </c>
      <c r="D21" s="131">
        <v>11345</v>
      </c>
      <c r="E21" s="131">
        <v>11501</v>
      </c>
      <c r="F21" s="131">
        <v>25651</v>
      </c>
      <c r="G21" s="131">
        <v>37060</v>
      </c>
      <c r="H21" s="131">
        <v>32035</v>
      </c>
      <c r="I21" s="132">
        <f t="shared" si="1"/>
        <v>-0.13559093362115493</v>
      </c>
      <c r="J21" s="131">
        <f t="shared" si="2"/>
        <v>-5025</v>
      </c>
      <c r="K21" s="132">
        <f t="shared" si="3"/>
        <v>-4.0293588975434447E-2</v>
      </c>
      <c r="L21" s="131">
        <f t="shared" si="4"/>
        <v>-1345</v>
      </c>
      <c r="M21" s="132">
        <f t="shared" si="5"/>
        <v>7.8217743939986584E-3</v>
      </c>
      <c r="N21" s="133">
        <f>H21/H21</f>
        <v>1</v>
      </c>
      <c r="O21" s="131">
        <v>3494</v>
      </c>
      <c r="P21" s="131">
        <v>220</v>
      </c>
      <c r="Q21" s="131">
        <v>2289</v>
      </c>
      <c r="R21" s="131">
        <v>3143</v>
      </c>
      <c r="S21" s="131">
        <v>3734</v>
      </c>
      <c r="T21" s="131">
        <v>3135</v>
      </c>
      <c r="U21" s="132">
        <f t="shared" si="6"/>
        <v>-0.16041778253883232</v>
      </c>
      <c r="V21" s="131">
        <f t="shared" si="0"/>
        <v>-599</v>
      </c>
      <c r="W21" s="132">
        <f t="shared" si="7"/>
        <v>8.039021096355712E-3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29035</v>
      </c>
      <c r="D22" s="135">
        <v>9467</v>
      </c>
      <c r="E22" s="135">
        <v>11501</v>
      </c>
      <c r="F22" s="135">
        <v>25651</v>
      </c>
      <c r="G22" s="135">
        <v>36596</v>
      </c>
      <c r="H22" s="135">
        <v>31559</v>
      </c>
      <c r="I22" s="136">
        <f t="shared" si="1"/>
        <v>-0.13763799322330306</v>
      </c>
      <c r="J22" s="135">
        <f t="shared" si="2"/>
        <v>-5037</v>
      </c>
      <c r="K22" s="136">
        <f t="shared" si="3"/>
        <v>8.6929567763044613E-2</v>
      </c>
      <c r="L22" s="135">
        <f t="shared" si="4"/>
        <v>2524</v>
      </c>
      <c r="M22" s="136">
        <f t="shared" si="5"/>
        <v>7.7055526174560221E-3</v>
      </c>
      <c r="N22" s="136">
        <f>H22/H21</f>
        <v>0.98514125175589196</v>
      </c>
      <c r="O22" s="135">
        <v>2946</v>
      </c>
      <c r="P22" s="135">
        <v>220</v>
      </c>
      <c r="Q22" s="135">
        <v>2289</v>
      </c>
      <c r="R22" s="135">
        <v>3143</v>
      </c>
      <c r="S22" s="135">
        <v>3673</v>
      </c>
      <c r="T22" s="135">
        <v>3065</v>
      </c>
      <c r="U22" s="136">
        <f t="shared" si="6"/>
        <v>-0.16553226245575825</v>
      </c>
      <c r="V22" s="135">
        <f t="shared" si="0"/>
        <v>-608</v>
      </c>
      <c r="W22" s="136">
        <f t="shared" si="7"/>
        <v>8.039021096355712E-3</v>
      </c>
      <c r="X22" s="136">
        <f>IFERROR(T22/T21,"-")</f>
        <v>0.97767145135566191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1275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220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4345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-4345</v>
      </c>
      <c r="M25" s="139">
        <f t="shared" si="5"/>
        <v>0</v>
      </c>
      <c r="N25" s="139">
        <f>H25/H21</f>
        <v>0</v>
      </c>
      <c r="O25" s="138">
        <v>548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103641</v>
      </c>
      <c r="D26" s="131">
        <v>36944</v>
      </c>
      <c r="E26" s="131">
        <v>34184</v>
      </c>
      <c r="F26" s="131">
        <v>117560</v>
      </c>
      <c r="G26" s="131">
        <v>137595</v>
      </c>
      <c r="H26" s="131">
        <v>175857</v>
      </c>
      <c r="I26" s="132">
        <f t="shared" si="1"/>
        <v>0.27807696500599577</v>
      </c>
      <c r="J26" s="131">
        <f t="shared" si="2"/>
        <v>38262</v>
      </c>
      <c r="K26" s="132">
        <f t="shared" si="3"/>
        <v>0.69678988045271661</v>
      </c>
      <c r="L26" s="131">
        <f t="shared" si="4"/>
        <v>72216</v>
      </c>
      <c r="M26" s="132">
        <f t="shared" si="5"/>
        <v>4.2937842347601757E-2</v>
      </c>
      <c r="N26" s="133">
        <f>H26/H26</f>
        <v>1</v>
      </c>
      <c r="O26" s="131">
        <v>11945</v>
      </c>
      <c r="P26" s="131">
        <v>6236</v>
      </c>
      <c r="Q26" s="131">
        <v>8360</v>
      </c>
      <c r="R26" s="131">
        <v>10763</v>
      </c>
      <c r="S26" s="131">
        <v>16386</v>
      </c>
      <c r="T26" s="131">
        <v>17100</v>
      </c>
      <c r="U26" s="132">
        <f t="shared" si="6"/>
        <v>4.3573782497253744E-2</v>
      </c>
      <c r="V26" s="131">
        <f t="shared" si="0"/>
        <v>714</v>
      </c>
      <c r="W26" s="132">
        <f t="shared" si="7"/>
        <v>2.7529107241513372E-2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102355</v>
      </c>
      <c r="D27" s="135">
        <v>36134</v>
      </c>
      <c r="E27" s="135">
        <v>32734</v>
      </c>
      <c r="F27" s="135">
        <v>110290</v>
      </c>
      <c r="G27" s="135">
        <v>131067</v>
      </c>
      <c r="H27" s="135">
        <v>146251</v>
      </c>
      <c r="I27" s="136">
        <f t="shared" si="1"/>
        <v>0.11584914585669925</v>
      </c>
      <c r="J27" s="135">
        <f t="shared" si="2"/>
        <v>15184</v>
      </c>
      <c r="K27" s="136">
        <f t="shared" si="3"/>
        <v>0.42886033901616916</v>
      </c>
      <c r="L27" s="135">
        <f t="shared" si="4"/>
        <v>43896</v>
      </c>
      <c r="M27" s="136">
        <f t="shared" si="5"/>
        <v>3.5709140842725078E-2</v>
      </c>
      <c r="N27" s="136">
        <f>H27/H26</f>
        <v>0.83164730434387035</v>
      </c>
      <c r="O27" s="135">
        <v>11734</v>
      </c>
      <c r="P27" s="135">
        <v>6206</v>
      </c>
      <c r="Q27" s="135">
        <v>7499</v>
      </c>
      <c r="R27" s="135">
        <v>10282</v>
      </c>
      <c r="S27" s="135">
        <v>15797</v>
      </c>
      <c r="T27" s="135">
        <v>14091</v>
      </c>
      <c r="U27" s="136">
        <f t="shared" si="6"/>
        <v>-0.1079951889599291</v>
      </c>
      <c r="V27" s="135">
        <f t="shared" si="0"/>
        <v>-1706</v>
      </c>
      <c r="W27" s="136">
        <f t="shared" si="7"/>
        <v>2.6298827525526387E-2</v>
      </c>
      <c r="X27" s="136">
        <f>IFERROR(T27/T26,"-")</f>
        <v>0.82403508771929823</v>
      </c>
    </row>
    <row r="28" spans="2:24" x14ac:dyDescent="0.25">
      <c r="B28" s="97" t="s">
        <v>140</v>
      </c>
      <c r="C28" s="52">
        <v>92457</v>
      </c>
      <c r="D28" s="52">
        <v>27988</v>
      </c>
      <c r="E28" s="52">
        <v>32734</v>
      </c>
      <c r="F28" s="52">
        <v>0</v>
      </c>
      <c r="G28" s="52">
        <v>69914</v>
      </c>
      <c r="H28" s="52">
        <v>0</v>
      </c>
      <c r="I28" s="98">
        <f t="shared" si="1"/>
        <v>-1</v>
      </c>
      <c r="J28" s="52">
        <f t="shared" si="2"/>
        <v>-69914</v>
      </c>
      <c r="K28" s="98">
        <f t="shared" si="3"/>
        <v>-1</v>
      </c>
      <c r="L28" s="52">
        <f t="shared" si="4"/>
        <v>-92457</v>
      </c>
      <c r="M28" s="98">
        <f t="shared" si="5"/>
        <v>0</v>
      </c>
      <c r="N28" s="98">
        <f>H28/H26</f>
        <v>0</v>
      </c>
      <c r="O28" s="52">
        <v>10701</v>
      </c>
      <c r="P28" s="52">
        <v>0</v>
      </c>
      <c r="Q28" s="52">
        <v>7499</v>
      </c>
      <c r="R28" s="52">
        <v>0</v>
      </c>
      <c r="S28" s="52">
        <v>15797</v>
      </c>
      <c r="T28" s="52">
        <v>0</v>
      </c>
      <c r="U28" s="98">
        <f t="shared" si="6"/>
        <v>-1</v>
      </c>
      <c r="V28" s="52">
        <f t="shared" si="0"/>
        <v>-15797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9898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-9898</v>
      </c>
      <c r="M29" s="98">
        <f t="shared" si="5"/>
        <v>0</v>
      </c>
      <c r="N29" s="98">
        <f>H29/H26</f>
        <v>0</v>
      </c>
      <c r="O29" s="52">
        <v>1033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596001</v>
      </c>
      <c r="D30" s="131">
        <v>181508</v>
      </c>
      <c r="E30" s="131">
        <v>210211</v>
      </c>
      <c r="F30" s="131">
        <v>523202</v>
      </c>
      <c r="G30" s="131">
        <v>598329</v>
      </c>
      <c r="H30" s="131">
        <v>691297</v>
      </c>
      <c r="I30" s="132">
        <f t="shared" si="1"/>
        <v>0.15537939829090686</v>
      </c>
      <c r="J30" s="131">
        <f t="shared" si="2"/>
        <v>92968</v>
      </c>
      <c r="K30" s="132">
        <f t="shared" si="3"/>
        <v>0.15989234917391082</v>
      </c>
      <c r="L30" s="131">
        <f t="shared" si="4"/>
        <v>95296</v>
      </c>
      <c r="M30" s="132">
        <f t="shared" si="5"/>
        <v>0.16878942323234247</v>
      </c>
      <c r="N30" s="133">
        <f>H30/H30</f>
        <v>1</v>
      </c>
      <c r="O30" s="131">
        <v>69073</v>
      </c>
      <c r="P30" s="131">
        <v>17561</v>
      </c>
      <c r="Q30" s="131">
        <v>48518</v>
      </c>
      <c r="R30" s="131">
        <v>62173</v>
      </c>
      <c r="S30" s="131">
        <v>71851</v>
      </c>
      <c r="T30" s="131">
        <v>77584</v>
      </c>
      <c r="U30" s="132">
        <f t="shared" si="6"/>
        <v>7.9790121223086707E-2</v>
      </c>
      <c r="V30" s="131">
        <f t="shared" si="0"/>
        <v>5733</v>
      </c>
      <c r="W30" s="132">
        <f t="shared" si="7"/>
        <v>0.15902324486914529</v>
      </c>
      <c r="X30" s="133">
        <f>IFERROR(T30/T30,"-")</f>
        <v>1</v>
      </c>
    </row>
    <row r="31" spans="2:24" ht="15.75" x14ac:dyDescent="0.25">
      <c r="B31" s="134" t="s">
        <v>60</v>
      </c>
      <c r="C31" s="135">
        <v>473735</v>
      </c>
      <c r="D31" s="135">
        <v>147476</v>
      </c>
      <c r="E31" s="135">
        <v>167563</v>
      </c>
      <c r="F31" s="135">
        <v>423670</v>
      </c>
      <c r="G31" s="135">
        <v>487148</v>
      </c>
      <c r="H31" s="135">
        <v>557192</v>
      </c>
      <c r="I31" s="136">
        <f t="shared" si="1"/>
        <v>0.14378381929105744</v>
      </c>
      <c r="J31" s="135">
        <f t="shared" si="2"/>
        <v>70044</v>
      </c>
      <c r="K31" s="136">
        <f t="shared" si="3"/>
        <v>0.17616811086366857</v>
      </c>
      <c r="L31" s="135">
        <f t="shared" si="4"/>
        <v>83457</v>
      </c>
      <c r="M31" s="136">
        <f t="shared" si="5"/>
        <v>0.13604589099862341</v>
      </c>
      <c r="N31" s="136">
        <f>H31/H30</f>
        <v>0.80600957330930123</v>
      </c>
      <c r="O31" s="135">
        <v>56624</v>
      </c>
      <c r="P31" s="135">
        <v>13941</v>
      </c>
      <c r="Q31" s="135">
        <v>40728</v>
      </c>
      <c r="R31" s="135">
        <v>51986</v>
      </c>
      <c r="S31" s="135">
        <v>58014</v>
      </c>
      <c r="T31" s="135">
        <v>60705</v>
      </c>
      <c r="U31" s="136">
        <f t="shared" si="6"/>
        <v>4.6385355259075389E-2</v>
      </c>
      <c r="V31" s="135">
        <f t="shared" si="0"/>
        <v>2691</v>
      </c>
      <c r="W31" s="136">
        <f t="shared" si="7"/>
        <v>0.13296740398191156</v>
      </c>
      <c r="X31" s="136">
        <f>IFERROR(T31/T30,"-")</f>
        <v>0.78244225613528562</v>
      </c>
    </row>
    <row r="32" spans="2:24" x14ac:dyDescent="0.25">
      <c r="B32" s="97" t="s">
        <v>140</v>
      </c>
      <c r="C32" s="52">
        <v>374546</v>
      </c>
      <c r="D32" s="52">
        <v>120222</v>
      </c>
      <c r="E32" s="52">
        <v>124348</v>
      </c>
      <c r="F32" s="52">
        <v>348211</v>
      </c>
      <c r="G32" s="52">
        <v>409555</v>
      </c>
      <c r="H32" s="52">
        <v>470041</v>
      </c>
      <c r="I32" s="98">
        <f t="shared" si="1"/>
        <v>0.14768712382952232</v>
      </c>
      <c r="J32" s="52">
        <f t="shared" si="2"/>
        <v>60486</v>
      </c>
      <c r="K32" s="98">
        <f t="shared" si="3"/>
        <v>0.25496200733688257</v>
      </c>
      <c r="L32" s="52">
        <f t="shared" si="4"/>
        <v>95495</v>
      </c>
      <c r="M32" s="98">
        <f t="shared" si="5"/>
        <v>0.1147668068652887</v>
      </c>
      <c r="N32" s="98">
        <f>H32/H30</f>
        <v>0.67994074905576041</v>
      </c>
      <c r="O32" s="52">
        <v>44948</v>
      </c>
      <c r="P32" s="52">
        <v>11726</v>
      </c>
      <c r="Q32" s="52">
        <v>31875</v>
      </c>
      <c r="R32" s="52">
        <v>44396</v>
      </c>
      <c r="S32" s="52">
        <v>49248</v>
      </c>
      <c r="T32" s="52">
        <v>51449</v>
      </c>
      <c r="U32" s="98">
        <f t="shared" si="6"/>
        <v>4.469217024041594E-2</v>
      </c>
      <c r="V32" s="52">
        <f t="shared" si="0"/>
        <v>2201</v>
      </c>
      <c r="W32" s="98">
        <f t="shared" si="7"/>
        <v>0.11355405045937264</v>
      </c>
      <c r="X32" s="98">
        <f>IFERROR(T32/T30,"-")</f>
        <v>0.66313930707362345</v>
      </c>
    </row>
    <row r="33" spans="2:24" x14ac:dyDescent="0.25">
      <c r="B33" s="97" t="s">
        <v>142</v>
      </c>
      <c r="C33" s="52">
        <v>99189</v>
      </c>
      <c r="D33" s="52">
        <v>27254</v>
      </c>
      <c r="E33" s="52">
        <v>43215</v>
      </c>
      <c r="F33" s="52">
        <v>75459</v>
      </c>
      <c r="G33" s="52">
        <v>77593</v>
      </c>
      <c r="H33" s="52">
        <v>87151</v>
      </c>
      <c r="I33" s="98">
        <f t="shared" si="1"/>
        <v>0.1231812148003042</v>
      </c>
      <c r="J33" s="52">
        <f t="shared" si="2"/>
        <v>9558</v>
      </c>
      <c r="K33" s="98">
        <f t="shared" si="3"/>
        <v>-0.12136426418252022</v>
      </c>
      <c r="L33" s="52">
        <f t="shared" si="4"/>
        <v>-12038</v>
      </c>
      <c r="M33" s="98">
        <f t="shared" si="5"/>
        <v>2.1279084133334701E-2</v>
      </c>
      <c r="N33" s="98">
        <f>H33/H30</f>
        <v>0.1260688242535408</v>
      </c>
      <c r="O33" s="52">
        <v>11676</v>
      </c>
      <c r="P33" s="52">
        <v>2215</v>
      </c>
      <c r="Q33" s="52">
        <v>8853</v>
      </c>
      <c r="R33" s="52">
        <v>7590</v>
      </c>
      <c r="S33" s="52">
        <v>8766</v>
      </c>
      <c r="T33" s="52">
        <v>9256</v>
      </c>
      <c r="U33" s="98">
        <f t="shared" si="6"/>
        <v>5.5897786903946978E-2</v>
      </c>
      <c r="V33" s="52">
        <f t="shared" si="0"/>
        <v>490</v>
      </c>
      <c r="W33" s="98">
        <f t="shared" si="7"/>
        <v>1.941335352253893E-2</v>
      </c>
      <c r="X33" s="98">
        <f>IFERROR(T33/T30,"-")</f>
        <v>0.11930294906166219</v>
      </c>
    </row>
    <row r="34" spans="2:24" ht="16.5" thickBot="1" x14ac:dyDescent="0.3">
      <c r="B34" s="137" t="s">
        <v>63</v>
      </c>
      <c r="C34" s="138">
        <v>122266</v>
      </c>
      <c r="D34" s="138">
        <v>34032</v>
      </c>
      <c r="E34" s="138">
        <v>42648</v>
      </c>
      <c r="F34" s="138">
        <v>99532</v>
      </c>
      <c r="G34" s="138">
        <v>111181</v>
      </c>
      <c r="H34" s="138">
        <v>134105</v>
      </c>
      <c r="I34" s="139">
        <f t="shared" si="1"/>
        <v>0.20618630881175748</v>
      </c>
      <c r="J34" s="138">
        <f t="shared" si="2"/>
        <v>22924</v>
      </c>
      <c r="K34" s="139">
        <f t="shared" si="3"/>
        <v>9.6829862758248453E-2</v>
      </c>
      <c r="L34" s="138">
        <f t="shared" si="4"/>
        <v>11839</v>
      </c>
      <c r="M34" s="139">
        <f t="shared" si="5"/>
        <v>3.2743532233719064E-2</v>
      </c>
      <c r="N34" s="139">
        <f>H34/H30</f>
        <v>0.1939904266906988</v>
      </c>
      <c r="O34" s="138">
        <v>12449</v>
      </c>
      <c r="P34" s="138">
        <v>3620</v>
      </c>
      <c r="Q34" s="138">
        <v>7790</v>
      </c>
      <c r="R34" s="138">
        <v>10187</v>
      </c>
      <c r="S34" s="138">
        <v>13837</v>
      </c>
      <c r="T34" s="138">
        <v>16879</v>
      </c>
      <c r="U34" s="139">
        <f t="shared" si="6"/>
        <v>0.21984534219845342</v>
      </c>
      <c r="V34" s="138">
        <f t="shared" si="0"/>
        <v>3042</v>
      </c>
      <c r="W34" s="139">
        <f t="shared" si="7"/>
        <v>2.6055840887233738E-2</v>
      </c>
      <c r="X34" s="139">
        <f>IFERROR(T34/T30,"-")</f>
        <v>0.21755774386471438</v>
      </c>
    </row>
    <row r="35" spans="2:24" ht="15.75" x14ac:dyDescent="0.25">
      <c r="B35" s="130" t="s">
        <v>49</v>
      </c>
      <c r="C35" s="131">
        <v>39423</v>
      </c>
      <c r="D35" s="131">
        <v>17295</v>
      </c>
      <c r="E35" s="131">
        <v>21073</v>
      </c>
      <c r="F35" s="131">
        <v>37456</v>
      </c>
      <c r="G35" s="131">
        <v>44189</v>
      </c>
      <c r="H35" s="131">
        <v>41777</v>
      </c>
      <c r="I35" s="132">
        <f t="shared" si="1"/>
        <v>-5.4583719930299424E-2</v>
      </c>
      <c r="J35" s="131">
        <f t="shared" si="2"/>
        <v>-2412</v>
      </c>
      <c r="K35" s="132">
        <f t="shared" si="3"/>
        <v>5.9711336022119088E-2</v>
      </c>
      <c r="L35" s="131">
        <f t="shared" si="4"/>
        <v>2354</v>
      </c>
      <c r="M35" s="132">
        <f t="shared" si="5"/>
        <v>1.0200414198785141E-2</v>
      </c>
      <c r="N35" s="133">
        <f>H35/H35</f>
        <v>1</v>
      </c>
      <c r="O35" s="131">
        <v>3835</v>
      </c>
      <c r="P35" s="131">
        <v>1764</v>
      </c>
      <c r="Q35" s="131">
        <v>3914</v>
      </c>
      <c r="R35" s="131">
        <v>4578</v>
      </c>
      <c r="S35" s="131">
        <v>4521</v>
      </c>
      <c r="T35" s="131">
        <v>5087</v>
      </c>
      <c r="U35" s="132">
        <f t="shared" si="6"/>
        <v>0.12519354125193538</v>
      </c>
      <c r="V35" s="131">
        <f t="shared" si="0"/>
        <v>566</v>
      </c>
      <c r="W35" s="132">
        <f t="shared" si="7"/>
        <v>1.1709398211618342E-2</v>
      </c>
      <c r="X35" s="133">
        <f>IFERROR(T35/T35,"-")</f>
        <v>1</v>
      </c>
    </row>
    <row r="36" spans="2:24" ht="15.75" x14ac:dyDescent="0.25">
      <c r="B36" s="134" t="s">
        <v>60</v>
      </c>
      <c r="C36" s="135">
        <v>39423</v>
      </c>
      <c r="D36" s="135">
        <v>17295</v>
      </c>
      <c r="E36" s="135">
        <v>21073</v>
      </c>
      <c r="F36" s="135">
        <v>37456</v>
      </c>
      <c r="G36" s="135">
        <v>44189</v>
      </c>
      <c r="H36" s="135">
        <v>41777</v>
      </c>
      <c r="I36" s="136">
        <f t="shared" si="1"/>
        <v>-5.4583719930299424E-2</v>
      </c>
      <c r="J36" s="135">
        <f t="shared" si="2"/>
        <v>-2412</v>
      </c>
      <c r="K36" s="136">
        <f t="shared" si="3"/>
        <v>5.9711336022119088E-2</v>
      </c>
      <c r="L36" s="135">
        <f t="shared" si="4"/>
        <v>2354</v>
      </c>
      <c r="M36" s="136">
        <f t="shared" si="5"/>
        <v>1.0200414198785141E-2</v>
      </c>
      <c r="N36" s="136">
        <f>H36/H35</f>
        <v>1</v>
      </c>
      <c r="O36" s="135">
        <v>3835</v>
      </c>
      <c r="P36" s="135">
        <v>1764</v>
      </c>
      <c r="Q36" s="135">
        <v>3914</v>
      </c>
      <c r="R36" s="135">
        <v>4578</v>
      </c>
      <c r="S36" s="135">
        <v>4521</v>
      </c>
      <c r="T36" s="135">
        <v>5087</v>
      </c>
      <c r="U36" s="136">
        <f t="shared" si="6"/>
        <v>0.12519354125193538</v>
      </c>
      <c r="V36" s="135">
        <f t="shared" si="0"/>
        <v>566</v>
      </c>
      <c r="W36" s="136">
        <f t="shared" si="7"/>
        <v>1.1709398211618342E-2</v>
      </c>
      <c r="X36" s="136">
        <f>IFERROR(T36/T35,"-")</f>
        <v>1</v>
      </c>
    </row>
    <row r="37" spans="2:24" x14ac:dyDescent="0.25">
      <c r="B37" s="97" t="s">
        <v>140</v>
      </c>
      <c r="C37" s="52">
        <v>29935</v>
      </c>
      <c r="D37" s="52">
        <v>8693</v>
      </c>
      <c r="E37" s="52">
        <v>0</v>
      </c>
      <c r="F37" s="52">
        <v>22120</v>
      </c>
      <c r="G37" s="52">
        <v>30713</v>
      </c>
      <c r="H37" s="52">
        <v>36372</v>
      </c>
      <c r="I37" s="98">
        <f t="shared" si="1"/>
        <v>0.18425422459544816</v>
      </c>
      <c r="J37" s="52">
        <f t="shared" si="2"/>
        <v>5659</v>
      </c>
      <c r="K37" s="98">
        <f t="shared" si="3"/>
        <v>0.21503257056956748</v>
      </c>
      <c r="L37" s="52">
        <f t="shared" si="4"/>
        <v>6437</v>
      </c>
      <c r="M37" s="98">
        <f t="shared" si="5"/>
        <v>8.880711042875581E-3</v>
      </c>
      <c r="N37" s="98">
        <f>H37/H35</f>
        <v>0.870622591378031</v>
      </c>
      <c r="O37" s="52">
        <v>2711</v>
      </c>
      <c r="P37" s="52">
        <v>0</v>
      </c>
      <c r="Q37" s="52">
        <v>0</v>
      </c>
      <c r="R37" s="52">
        <v>4017</v>
      </c>
      <c r="S37" s="52">
        <v>4039</v>
      </c>
      <c r="T37" s="52">
        <v>4491</v>
      </c>
      <c r="U37" s="98">
        <f t="shared" si="6"/>
        <v>0.11190888833869761</v>
      </c>
      <c r="V37" s="52">
        <f t="shared" si="0"/>
        <v>452</v>
      </c>
      <c r="W37" s="98">
        <f t="shared" si="7"/>
        <v>1.0274498168648073E-2</v>
      </c>
      <c r="X37" s="98">
        <f>IFERROR(T37/T35,"-")</f>
        <v>0.88283860821702376</v>
      </c>
    </row>
    <row r="38" spans="2:24" ht="15.75" thickBot="1" x14ac:dyDescent="0.3">
      <c r="B38" s="97" t="s">
        <v>142</v>
      </c>
      <c r="C38" s="52">
        <v>9488</v>
      </c>
      <c r="D38" s="52">
        <v>4061</v>
      </c>
      <c r="E38" s="52">
        <v>0</v>
      </c>
      <c r="F38" s="52">
        <v>2892</v>
      </c>
      <c r="G38" s="52">
        <v>4491</v>
      </c>
      <c r="H38" s="52">
        <v>5405</v>
      </c>
      <c r="I38" s="98">
        <f t="shared" si="1"/>
        <v>0.20351814740592289</v>
      </c>
      <c r="J38" s="52">
        <f t="shared" si="2"/>
        <v>914</v>
      </c>
      <c r="K38" s="98">
        <f t="shared" si="3"/>
        <v>-0.43033305227655982</v>
      </c>
      <c r="L38" s="52">
        <f t="shared" si="4"/>
        <v>-4083</v>
      </c>
      <c r="M38" s="98">
        <f t="shared" si="5"/>
        <v>1.31970315590956E-3</v>
      </c>
      <c r="N38" s="98">
        <f>H38/H35</f>
        <v>0.12937740862196903</v>
      </c>
      <c r="O38" s="52">
        <v>1124</v>
      </c>
      <c r="P38" s="52">
        <v>0</v>
      </c>
      <c r="Q38" s="52">
        <v>0</v>
      </c>
      <c r="R38" s="52">
        <v>561</v>
      </c>
      <c r="S38" s="52">
        <v>482</v>
      </c>
      <c r="T38" s="52">
        <v>596</v>
      </c>
      <c r="U38" s="98">
        <f t="shared" si="6"/>
        <v>0.23651452282157681</v>
      </c>
      <c r="V38" s="52">
        <f t="shared" si="0"/>
        <v>114</v>
      </c>
      <c r="W38" s="98">
        <f t="shared" si="7"/>
        <v>1.4349000429702686E-3</v>
      </c>
      <c r="X38" s="98">
        <f>IFERROR(T38/T35,"-")</f>
        <v>0.11716139178297622</v>
      </c>
    </row>
    <row r="39" spans="2:24" ht="15.75" x14ac:dyDescent="0.25">
      <c r="B39" s="130" t="s">
        <v>50</v>
      </c>
      <c r="C39" s="131">
        <v>107268</v>
      </c>
      <c r="D39" s="131">
        <v>59721</v>
      </c>
      <c r="E39" s="131">
        <v>69853</v>
      </c>
      <c r="F39" s="131">
        <v>146094</v>
      </c>
      <c r="G39" s="131">
        <v>187734</v>
      </c>
      <c r="H39" s="131">
        <v>181355</v>
      </c>
      <c r="I39" s="132">
        <f t="shared" si="1"/>
        <v>-3.3978927631649003E-2</v>
      </c>
      <c r="J39" s="131">
        <f t="shared" si="2"/>
        <v>-6379</v>
      </c>
      <c r="K39" s="132">
        <f t="shared" si="3"/>
        <v>0.69067196181526636</v>
      </c>
      <c r="L39" s="131">
        <f t="shared" si="4"/>
        <v>74087</v>
      </c>
      <c r="M39" s="132">
        <f t="shared" si="5"/>
        <v>4.4280252699348426E-2</v>
      </c>
      <c r="N39" s="133">
        <f>H39/H39</f>
        <v>1</v>
      </c>
      <c r="O39" s="131">
        <v>11463</v>
      </c>
      <c r="P39" s="131">
        <v>11710</v>
      </c>
      <c r="Q39" s="131">
        <v>13048</v>
      </c>
      <c r="R39" s="131">
        <v>17425</v>
      </c>
      <c r="S39" s="131">
        <v>18863</v>
      </c>
      <c r="T39" s="131">
        <v>20469</v>
      </c>
      <c r="U39" s="132">
        <f t="shared" si="6"/>
        <v>8.5140221597836963E-2</v>
      </c>
      <c r="V39" s="131">
        <f t="shared" si="0"/>
        <v>1606</v>
      </c>
      <c r="W39" s="132">
        <f t="shared" si="7"/>
        <v>4.4568864971046222E-2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63582</v>
      </c>
      <c r="D40" s="135">
        <v>45963</v>
      </c>
      <c r="E40" s="135">
        <v>62554</v>
      </c>
      <c r="F40" s="135">
        <v>124607</v>
      </c>
      <c r="G40" s="135">
        <v>163429</v>
      </c>
      <c r="H40" s="135">
        <v>157299</v>
      </c>
      <c r="I40" s="136">
        <f t="shared" si="1"/>
        <v>-3.7508642896915467E-2</v>
      </c>
      <c r="J40" s="135">
        <f t="shared" si="2"/>
        <v>-6130</v>
      </c>
      <c r="K40" s="136">
        <f t="shared" si="3"/>
        <v>1.4739548928942154</v>
      </c>
      <c r="L40" s="135">
        <f t="shared" si="4"/>
        <v>93717</v>
      </c>
      <c r="M40" s="136">
        <f t="shared" si="5"/>
        <v>3.8406658042815518E-2</v>
      </c>
      <c r="N40" s="136">
        <f>H40/H39</f>
        <v>0.86735408453034102</v>
      </c>
      <c r="O40" s="135">
        <v>6149</v>
      </c>
      <c r="P40" s="135">
        <v>11710</v>
      </c>
      <c r="Q40" s="135">
        <v>11302</v>
      </c>
      <c r="R40" s="135">
        <v>14794</v>
      </c>
      <c r="S40" s="135">
        <v>16071</v>
      </c>
      <c r="T40" s="135">
        <v>17837</v>
      </c>
      <c r="U40" s="136">
        <f t="shared" si="6"/>
        <v>0.10988737477443844</v>
      </c>
      <c r="V40" s="135">
        <f t="shared" si="0"/>
        <v>1766</v>
      </c>
      <c r="W40" s="136">
        <f t="shared" si="7"/>
        <v>3.7839413967383523E-2</v>
      </c>
      <c r="X40" s="136">
        <f>IFERROR(T40/T39,"-")</f>
        <v>0.87141531095803415</v>
      </c>
    </row>
    <row r="41" spans="2:24" x14ac:dyDescent="0.25">
      <c r="B41" s="97" t="s">
        <v>140</v>
      </c>
      <c r="C41" s="52">
        <v>63582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-63582</v>
      </c>
      <c r="M41" s="98">
        <f t="shared" si="5"/>
        <v>0</v>
      </c>
      <c r="N41" s="98">
        <f>H41/H39</f>
        <v>0</v>
      </c>
      <c r="O41" s="52">
        <v>6149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43686</v>
      </c>
      <c r="D43" s="138">
        <v>13758</v>
      </c>
      <c r="E43" s="138">
        <v>5374</v>
      </c>
      <c r="F43" s="138">
        <v>21487</v>
      </c>
      <c r="G43" s="138">
        <v>24305</v>
      </c>
      <c r="H43" s="138">
        <v>24056</v>
      </c>
      <c r="I43" s="139">
        <f t="shared" si="1"/>
        <v>-1.0244805595556516E-2</v>
      </c>
      <c r="J43" s="138">
        <f t="shared" si="2"/>
        <v>-249</v>
      </c>
      <c r="K43" s="139">
        <f t="shared" si="3"/>
        <v>-0.44934303895984984</v>
      </c>
      <c r="L43" s="138">
        <f t="shared" si="4"/>
        <v>-19630</v>
      </c>
      <c r="M43" s="139">
        <f t="shared" si="5"/>
        <v>5.873594656532909E-3</v>
      </c>
      <c r="N43" s="139">
        <f>H43/H39</f>
        <v>0.13264591546965895</v>
      </c>
      <c r="O43" s="138">
        <v>5314</v>
      </c>
      <c r="P43" s="138">
        <v>0</v>
      </c>
      <c r="Q43" s="138">
        <v>1746</v>
      </c>
      <c r="R43" s="138">
        <v>2631</v>
      </c>
      <c r="S43" s="138">
        <v>2792</v>
      </c>
      <c r="T43" s="138">
        <v>2632</v>
      </c>
      <c r="U43" s="139">
        <f t="shared" si="6"/>
        <v>-5.7306590257879653E-2</v>
      </c>
      <c r="V43" s="138">
        <f t="shared" si="0"/>
        <v>-160</v>
      </c>
      <c r="W43" s="139">
        <f t="shared" si="7"/>
        <v>6.7294510036627038E-3</v>
      </c>
      <c r="X43" s="139">
        <f>IFERROR(T43/T39,"-")</f>
        <v>0.1285846890419659</v>
      </c>
    </row>
    <row r="44" spans="2:24" ht="15.75" x14ac:dyDescent="0.25">
      <c r="B44" s="130" t="s">
        <v>51</v>
      </c>
      <c r="C44" s="131">
        <v>159130</v>
      </c>
      <c r="D44" s="131">
        <v>67052</v>
      </c>
      <c r="E44" s="131">
        <v>103599</v>
      </c>
      <c r="F44" s="131">
        <v>157983</v>
      </c>
      <c r="G44" s="131">
        <v>174312</v>
      </c>
      <c r="H44" s="131">
        <v>181820</v>
      </c>
      <c r="I44" s="132">
        <f t="shared" si="1"/>
        <v>4.307219239065585E-2</v>
      </c>
      <c r="J44" s="131">
        <f t="shared" si="2"/>
        <v>7508</v>
      </c>
      <c r="K44" s="132">
        <f t="shared" si="3"/>
        <v>0.14258782127820013</v>
      </c>
      <c r="L44" s="131">
        <f t="shared" si="4"/>
        <v>22690</v>
      </c>
      <c r="M44" s="132">
        <f t="shared" si="5"/>
        <v>4.4393788678533982E-2</v>
      </c>
      <c r="N44" s="133">
        <f>H44/H44</f>
        <v>1</v>
      </c>
      <c r="O44" s="131">
        <v>15992</v>
      </c>
      <c r="P44" s="131">
        <v>7423</v>
      </c>
      <c r="Q44" s="131">
        <v>16473</v>
      </c>
      <c r="R44" s="131">
        <v>19959</v>
      </c>
      <c r="S44" s="131">
        <v>15933</v>
      </c>
      <c r="T44" s="131">
        <v>19577</v>
      </c>
      <c r="U44" s="132">
        <f t="shared" si="6"/>
        <v>0.22870771355049269</v>
      </c>
      <c r="V44" s="131">
        <f t="shared" si="0"/>
        <v>3644</v>
      </c>
      <c r="W44" s="132">
        <f t="shared" si="7"/>
        <v>5.1050213828241695E-2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159130</v>
      </c>
      <c r="D45" s="135">
        <v>67052</v>
      </c>
      <c r="E45" s="135">
        <v>103599</v>
      </c>
      <c r="F45" s="135">
        <v>157983</v>
      </c>
      <c r="G45" s="135">
        <v>174312</v>
      </c>
      <c r="H45" s="135">
        <v>181820</v>
      </c>
      <c r="I45" s="136">
        <f t="shared" si="1"/>
        <v>4.307219239065585E-2</v>
      </c>
      <c r="J45" s="135">
        <f t="shared" si="2"/>
        <v>7508</v>
      </c>
      <c r="K45" s="136">
        <f t="shared" si="3"/>
        <v>0.14258782127820013</v>
      </c>
      <c r="L45" s="135">
        <f t="shared" si="4"/>
        <v>22690</v>
      </c>
      <c r="M45" s="136">
        <f t="shared" si="5"/>
        <v>4.4393788678533982E-2</v>
      </c>
      <c r="N45" s="136">
        <f>H45/H44</f>
        <v>1</v>
      </c>
      <c r="O45" s="135">
        <v>15992</v>
      </c>
      <c r="P45" s="135">
        <v>7423</v>
      </c>
      <c r="Q45" s="135">
        <v>16473</v>
      </c>
      <c r="R45" s="135">
        <v>19959</v>
      </c>
      <c r="S45" s="135">
        <v>15933</v>
      </c>
      <c r="T45" s="135">
        <v>19577</v>
      </c>
      <c r="U45" s="136">
        <f t="shared" si="6"/>
        <v>0.22870771355049269</v>
      </c>
      <c r="V45" s="135">
        <f t="shared" si="0"/>
        <v>3644</v>
      </c>
      <c r="W45" s="136">
        <f t="shared" si="7"/>
        <v>5.1050213828241695E-2</v>
      </c>
      <c r="X45" s="136">
        <f>IFERROR(T45/T44,"-")</f>
        <v>1</v>
      </c>
    </row>
    <row r="46" spans="2:24" x14ac:dyDescent="0.25">
      <c r="B46" s="97" t="s">
        <v>140</v>
      </c>
      <c r="C46" s="52">
        <v>80548</v>
      </c>
      <c r="D46" s="52">
        <v>33760</v>
      </c>
      <c r="E46" s="52">
        <v>64687</v>
      </c>
      <c r="F46" s="52">
        <v>95049</v>
      </c>
      <c r="G46" s="52">
        <v>104520</v>
      </c>
      <c r="H46" s="52">
        <v>106809</v>
      </c>
      <c r="I46" s="98">
        <f t="shared" si="1"/>
        <v>2.1900114810562643E-2</v>
      </c>
      <c r="J46" s="52">
        <f t="shared" si="2"/>
        <v>2289</v>
      </c>
      <c r="K46" s="98">
        <f t="shared" si="3"/>
        <v>0.32602919998013613</v>
      </c>
      <c r="L46" s="52">
        <f t="shared" si="4"/>
        <v>26261</v>
      </c>
      <c r="M46" s="98">
        <f t="shared" si="5"/>
        <v>2.607884817382871E-2</v>
      </c>
      <c r="N46" s="98">
        <f>H46/H44</f>
        <v>0.58744362556374441</v>
      </c>
      <c r="O46" s="52">
        <v>7748</v>
      </c>
      <c r="P46" s="52">
        <v>3927</v>
      </c>
      <c r="Q46" s="52">
        <v>10524</v>
      </c>
      <c r="R46" s="52">
        <v>11314</v>
      </c>
      <c r="S46" s="52">
        <v>9475</v>
      </c>
      <c r="T46" s="52">
        <v>12468</v>
      </c>
      <c r="U46" s="98">
        <f t="shared" si="6"/>
        <v>0.31588390501319252</v>
      </c>
      <c r="V46" s="52">
        <f t="shared" si="0"/>
        <v>2993</v>
      </c>
      <c r="W46" s="98">
        <f t="shared" si="7"/>
        <v>2.893842974361073E-2</v>
      </c>
      <c r="X46" s="98">
        <f>IFERROR(T46/T44,"-")</f>
        <v>0.63686979618940598</v>
      </c>
    </row>
    <row r="47" spans="2:24" ht="15.75" thickBot="1" x14ac:dyDescent="0.3">
      <c r="B47" s="97" t="s">
        <v>142</v>
      </c>
      <c r="C47" s="52">
        <v>78582</v>
      </c>
      <c r="D47" s="52">
        <v>33292</v>
      </c>
      <c r="E47" s="52">
        <v>38912</v>
      </c>
      <c r="F47" s="52">
        <v>62934</v>
      </c>
      <c r="G47" s="52">
        <v>69792</v>
      </c>
      <c r="H47" s="52">
        <v>75011</v>
      </c>
      <c r="I47" s="98">
        <f t="shared" si="1"/>
        <v>7.4779344337459808E-2</v>
      </c>
      <c r="J47" s="52">
        <f t="shared" si="2"/>
        <v>5219</v>
      </c>
      <c r="K47" s="98">
        <f t="shared" si="3"/>
        <v>-4.5442976763126364E-2</v>
      </c>
      <c r="L47" s="52">
        <f t="shared" si="4"/>
        <v>-3571</v>
      </c>
      <c r="M47" s="98">
        <f t="shared" si="5"/>
        <v>1.8314940504705272E-2</v>
      </c>
      <c r="N47" s="98">
        <f>H47/H44</f>
        <v>0.41255637443625565</v>
      </c>
      <c r="O47" s="52">
        <v>8244</v>
      </c>
      <c r="P47" s="52">
        <v>3496</v>
      </c>
      <c r="Q47" s="52">
        <v>5949</v>
      </c>
      <c r="R47" s="52">
        <v>8645</v>
      </c>
      <c r="S47" s="52">
        <v>6458</v>
      </c>
      <c r="T47" s="52">
        <v>7109</v>
      </c>
      <c r="U47" s="98">
        <f t="shared" si="6"/>
        <v>0.10080520284917927</v>
      </c>
      <c r="V47" s="52">
        <f t="shared" si="0"/>
        <v>651</v>
      </c>
      <c r="W47" s="98">
        <f t="shared" si="7"/>
        <v>2.2111784084630968E-2</v>
      </c>
      <c r="X47" s="98">
        <f>IFERROR(T47/T44,"-")</f>
        <v>0.36313020381059408</v>
      </c>
    </row>
    <row r="48" spans="2:24" ht="15.75" x14ac:dyDescent="0.25">
      <c r="B48" s="130" t="s">
        <v>52</v>
      </c>
      <c r="C48" s="131">
        <v>186886</v>
      </c>
      <c r="D48" s="131">
        <v>71319</v>
      </c>
      <c r="E48" s="131">
        <v>77584</v>
      </c>
      <c r="F48" s="131">
        <v>190426</v>
      </c>
      <c r="G48" s="131">
        <v>205238</v>
      </c>
      <c r="H48" s="131">
        <v>213816</v>
      </c>
      <c r="I48" s="132">
        <f t="shared" si="1"/>
        <v>4.1795379023377821E-2</v>
      </c>
      <c r="J48" s="131">
        <f t="shared" si="2"/>
        <v>8578</v>
      </c>
      <c r="K48" s="132">
        <f t="shared" si="3"/>
        <v>0.14409854135676303</v>
      </c>
      <c r="L48" s="131">
        <f t="shared" si="4"/>
        <v>26930</v>
      </c>
      <c r="M48" s="132">
        <f t="shared" si="5"/>
        <v>5.2206040700084826E-2</v>
      </c>
      <c r="N48" s="133">
        <f>H48/H48</f>
        <v>1</v>
      </c>
      <c r="O48" s="131">
        <v>22149</v>
      </c>
      <c r="P48" s="131">
        <v>5725</v>
      </c>
      <c r="Q48" s="131">
        <v>15267</v>
      </c>
      <c r="R48" s="131">
        <v>20130</v>
      </c>
      <c r="S48" s="131">
        <v>22106</v>
      </c>
      <c r="T48" s="131">
        <v>21182</v>
      </c>
      <c r="U48" s="132">
        <f t="shared" si="6"/>
        <v>-4.1798606713109532E-2</v>
      </c>
      <c r="V48" s="131">
        <f t="shared" si="0"/>
        <v>-924</v>
      </c>
      <c r="W48" s="132">
        <f t="shared" si="7"/>
        <v>5.1487589777168462E-2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133515</v>
      </c>
      <c r="D49" s="135">
        <v>55367</v>
      </c>
      <c r="E49" s="135">
        <v>64813</v>
      </c>
      <c r="F49" s="135">
        <v>157275</v>
      </c>
      <c r="G49" s="135">
        <v>168976</v>
      </c>
      <c r="H49" s="135">
        <v>176312</v>
      </c>
      <c r="I49" s="136">
        <f t="shared" si="1"/>
        <v>4.3414449389262311E-2</v>
      </c>
      <c r="J49" s="135">
        <f t="shared" si="2"/>
        <v>7336</v>
      </c>
      <c r="K49" s="136">
        <f t="shared" si="3"/>
        <v>0.32054076321012626</v>
      </c>
      <c r="L49" s="135">
        <f t="shared" si="4"/>
        <v>42797</v>
      </c>
      <c r="M49" s="136">
        <f t="shared" si="5"/>
        <v>4.3048936692826334E-2</v>
      </c>
      <c r="N49" s="136">
        <f>H49/H48</f>
        <v>0.82459684962771729</v>
      </c>
      <c r="O49" s="135">
        <v>16985</v>
      </c>
      <c r="P49" s="135">
        <v>4549</v>
      </c>
      <c r="Q49" s="135">
        <v>13091</v>
      </c>
      <c r="R49" s="135">
        <v>16918</v>
      </c>
      <c r="S49" s="135">
        <v>18135</v>
      </c>
      <c r="T49" s="135">
        <v>17254</v>
      </c>
      <c r="U49" s="136">
        <f t="shared" si="6"/>
        <v>-4.8580093741384056E-2</v>
      </c>
      <c r="V49" s="135">
        <f t="shared" si="0"/>
        <v>-881</v>
      </c>
      <c r="W49" s="136">
        <f t="shared" si="7"/>
        <v>4.3272083648789671E-2</v>
      </c>
      <c r="X49" s="136">
        <f>IFERROR(T49/T48,"-")</f>
        <v>0.81455953167783968</v>
      </c>
    </row>
    <row r="50" spans="2:24" x14ac:dyDescent="0.25">
      <c r="B50" s="97" t="s">
        <v>140</v>
      </c>
      <c r="C50" s="52">
        <v>111607</v>
      </c>
      <c r="D50" s="52">
        <v>40956</v>
      </c>
      <c r="E50" s="52">
        <v>25030</v>
      </c>
      <c r="F50" s="52">
        <v>120299</v>
      </c>
      <c r="G50" s="52">
        <v>132879</v>
      </c>
      <c r="H50" s="52">
        <v>136256</v>
      </c>
      <c r="I50" s="98">
        <f t="shared" si="1"/>
        <v>2.5414098540777808E-2</v>
      </c>
      <c r="J50" s="52">
        <f t="shared" si="2"/>
        <v>3377</v>
      </c>
      <c r="K50" s="98">
        <f t="shared" si="3"/>
        <v>0.22085532269481312</v>
      </c>
      <c r="L50" s="52">
        <f t="shared" si="4"/>
        <v>24649</v>
      </c>
      <c r="M50" s="98">
        <f t="shared" si="5"/>
        <v>3.3268727698725811E-2</v>
      </c>
      <c r="N50" s="98">
        <f>H50/H48</f>
        <v>0.63725820331499983</v>
      </c>
      <c r="O50" s="52">
        <v>14643</v>
      </c>
      <c r="P50" s="52">
        <v>0</v>
      </c>
      <c r="Q50" s="52">
        <v>9556</v>
      </c>
      <c r="R50" s="52">
        <v>12977</v>
      </c>
      <c r="S50" s="52">
        <v>14015</v>
      </c>
      <c r="T50" s="52">
        <v>12989</v>
      </c>
      <c r="U50" s="98">
        <f t="shared" si="6"/>
        <v>-7.3207277916518043E-2</v>
      </c>
      <c r="V50" s="52">
        <f t="shared" si="0"/>
        <v>-1026</v>
      </c>
      <c r="W50" s="98">
        <f t="shared" si="7"/>
        <v>3.3191974790775715E-2</v>
      </c>
      <c r="X50" s="98">
        <f>IFERROR(T50/T48,"-")</f>
        <v>0.61320932867529032</v>
      </c>
    </row>
    <row r="51" spans="2:24" x14ac:dyDescent="0.25">
      <c r="B51" s="97" t="s">
        <v>142</v>
      </c>
      <c r="C51" s="52">
        <v>21908</v>
      </c>
      <c r="D51" s="52">
        <v>9862</v>
      </c>
      <c r="E51" s="52">
        <v>12187</v>
      </c>
      <c r="F51" s="52">
        <v>36976</v>
      </c>
      <c r="G51" s="52">
        <v>36097</v>
      </c>
      <c r="H51" s="52">
        <v>40056</v>
      </c>
      <c r="I51" s="98">
        <f t="shared" si="1"/>
        <v>0.10967670443527155</v>
      </c>
      <c r="J51" s="52">
        <f t="shared" si="2"/>
        <v>3959</v>
      </c>
      <c r="K51" s="98">
        <f t="shared" si="3"/>
        <v>0.82837319700566003</v>
      </c>
      <c r="L51" s="52">
        <f t="shared" si="4"/>
        <v>18148</v>
      </c>
      <c r="M51" s="98">
        <f t="shared" si="5"/>
        <v>9.7802089941005244E-3</v>
      </c>
      <c r="N51" s="98">
        <f>H51/H48</f>
        <v>0.18733864631271749</v>
      </c>
      <c r="O51" s="52">
        <v>2342</v>
      </c>
      <c r="P51" s="52">
        <v>0</v>
      </c>
      <c r="Q51" s="52">
        <v>3535</v>
      </c>
      <c r="R51" s="52">
        <v>3941</v>
      </c>
      <c r="S51" s="52">
        <v>4120</v>
      </c>
      <c r="T51" s="52">
        <v>4265</v>
      </c>
      <c r="U51" s="98">
        <f t="shared" si="6"/>
        <v>3.5194174757281482E-2</v>
      </c>
      <c r="V51" s="52">
        <f t="shared" si="0"/>
        <v>145</v>
      </c>
      <c r="W51" s="98">
        <f t="shared" si="7"/>
        <v>1.0080108858013956E-2</v>
      </c>
      <c r="X51" s="98">
        <f>IFERROR(T51/T48,"-")</f>
        <v>0.20135020300254933</v>
      </c>
    </row>
    <row r="52" spans="2:24" ht="16.5" thickBot="1" x14ac:dyDescent="0.3">
      <c r="B52" s="137" t="s">
        <v>63</v>
      </c>
      <c r="C52" s="138">
        <v>53371</v>
      </c>
      <c r="D52" s="138">
        <v>15952</v>
      </c>
      <c r="E52" s="138">
        <v>12771</v>
      </c>
      <c r="F52" s="138">
        <v>33151</v>
      </c>
      <c r="G52" s="138">
        <v>36262</v>
      </c>
      <c r="H52" s="138">
        <v>37504</v>
      </c>
      <c r="I52" s="139">
        <f t="shared" si="1"/>
        <v>3.4250730792565243E-2</v>
      </c>
      <c r="J52" s="138">
        <f t="shared" si="2"/>
        <v>1242</v>
      </c>
      <c r="K52" s="139">
        <f t="shared" si="3"/>
        <v>-0.29729628449907253</v>
      </c>
      <c r="L52" s="138">
        <f t="shared" si="4"/>
        <v>-15867</v>
      </c>
      <c r="M52" s="139">
        <f t="shared" si="5"/>
        <v>9.1571040072584899E-3</v>
      </c>
      <c r="N52" s="139">
        <f>H52/H48</f>
        <v>0.17540315037228271</v>
      </c>
      <c r="O52" s="138">
        <v>5164</v>
      </c>
      <c r="P52" s="138">
        <v>1176</v>
      </c>
      <c r="Q52" s="138">
        <v>2176</v>
      </c>
      <c r="R52" s="138">
        <v>3212</v>
      </c>
      <c r="S52" s="138">
        <v>3971</v>
      </c>
      <c r="T52" s="138">
        <v>3928</v>
      </c>
      <c r="U52" s="139">
        <f t="shared" si="6"/>
        <v>-1.0828506673381977E-2</v>
      </c>
      <c r="V52" s="138">
        <f t="shared" si="0"/>
        <v>-43</v>
      </c>
      <c r="W52" s="139">
        <f t="shared" si="7"/>
        <v>8.2155061283787929E-3</v>
      </c>
      <c r="X52" s="139">
        <f>IFERROR(T52/T48,"-")</f>
        <v>0.18544046832216032</v>
      </c>
    </row>
    <row r="53" spans="2:24" ht="15.75" x14ac:dyDescent="0.25">
      <c r="B53" s="130" t="s">
        <v>53</v>
      </c>
      <c r="C53" s="131">
        <f t="shared" ref="C53:H56" si="8">C6-C11-C16-C21-C26-C30-C35-C39-C44-C48</f>
        <v>95406</v>
      </c>
      <c r="D53" s="131">
        <f t="shared" si="8"/>
        <v>133502</v>
      </c>
      <c r="E53" s="131">
        <f t="shared" si="8"/>
        <v>42879</v>
      </c>
      <c r="F53" s="131">
        <f t="shared" si="8"/>
        <v>81548</v>
      </c>
      <c r="G53" s="131">
        <f t="shared" si="8"/>
        <v>89780</v>
      </c>
      <c r="H53" s="131">
        <f t="shared" si="8"/>
        <v>94601</v>
      </c>
      <c r="I53" s="132">
        <f t="shared" si="1"/>
        <v>5.3697928269102357E-2</v>
      </c>
      <c r="J53" s="131">
        <f t="shared" si="2"/>
        <v>4821</v>
      </c>
      <c r="K53" s="132">
        <f t="shared" si="3"/>
        <v>-8.4376244680628432E-3</v>
      </c>
      <c r="L53" s="131">
        <f t="shared" si="4"/>
        <v>-805</v>
      </c>
      <c r="M53" s="132">
        <f t="shared" si="5"/>
        <v>2.309810143426462E-2</v>
      </c>
      <c r="N53" s="133">
        <f>H53/H53</f>
        <v>1</v>
      </c>
      <c r="O53" s="131">
        <v>8015</v>
      </c>
      <c r="P53" s="131">
        <v>3786</v>
      </c>
      <c r="Q53" s="131">
        <v>7762</v>
      </c>
      <c r="R53" s="131">
        <v>9104</v>
      </c>
      <c r="S53" s="131">
        <v>10225</v>
      </c>
      <c r="T53" s="131">
        <v>11098</v>
      </c>
      <c r="U53" s="132">
        <f t="shared" si="6"/>
        <v>8.5378973105134426E-2</v>
      </c>
      <c r="V53" s="131">
        <f t="shared" si="0"/>
        <v>873</v>
      </c>
      <c r="W53" s="132">
        <f t="shared" si="7"/>
        <v>2.3285793210697552E-2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92030</v>
      </c>
      <c r="D54" s="135">
        <f t="shared" si="8"/>
        <v>100711</v>
      </c>
      <c r="E54" s="135">
        <f t="shared" si="8"/>
        <v>44448</v>
      </c>
      <c r="F54" s="135">
        <f t="shared" si="8"/>
        <v>78991</v>
      </c>
      <c r="G54" s="135">
        <f t="shared" si="8"/>
        <v>82998</v>
      </c>
      <c r="H54" s="135">
        <f t="shared" si="8"/>
        <v>86316</v>
      </c>
      <c r="I54" s="136">
        <f t="shared" si="1"/>
        <v>3.9976866912455611E-2</v>
      </c>
      <c r="J54" s="135">
        <f t="shared" si="2"/>
        <v>3318</v>
      </c>
      <c r="K54" s="136">
        <f t="shared" si="3"/>
        <v>-6.2088449418667868E-2</v>
      </c>
      <c r="L54" s="135">
        <f t="shared" si="4"/>
        <v>-5714</v>
      </c>
      <c r="M54" s="136">
        <f t="shared" si="5"/>
        <v>2.1075207697592892E-2</v>
      </c>
      <c r="N54" s="136">
        <f>H54/H53</f>
        <v>0.91242164459149477</v>
      </c>
      <c r="O54" s="135">
        <v>7620</v>
      </c>
      <c r="P54" s="135">
        <v>3765</v>
      </c>
      <c r="Q54" s="135">
        <v>7704</v>
      </c>
      <c r="R54" s="135">
        <v>8796</v>
      </c>
      <c r="S54" s="135">
        <v>9444</v>
      </c>
      <c r="T54" s="135">
        <v>10242</v>
      </c>
      <c r="U54" s="136">
        <f t="shared" si="6"/>
        <v>8.4498094027954274E-2</v>
      </c>
      <c r="V54" s="135">
        <f t="shared" si="0"/>
        <v>798</v>
      </c>
      <c r="W54" s="136">
        <f t="shared" si="7"/>
        <v>2.2498004951811913E-2</v>
      </c>
      <c r="X54" s="136">
        <f>IFERROR(T54/T53,"-")</f>
        <v>0.92286898540277529</v>
      </c>
    </row>
    <row r="55" spans="2:24" x14ac:dyDescent="0.25">
      <c r="B55" s="97" t="s">
        <v>140</v>
      </c>
      <c r="C55" s="52">
        <f t="shared" si="8"/>
        <v>81445</v>
      </c>
      <c r="D55" s="52">
        <f t="shared" si="8"/>
        <v>104208</v>
      </c>
      <c r="E55" s="52">
        <f t="shared" si="8"/>
        <v>124872</v>
      </c>
      <c r="F55" s="52">
        <f t="shared" si="8"/>
        <v>291205</v>
      </c>
      <c r="G55" s="52">
        <f t="shared" si="8"/>
        <v>266200</v>
      </c>
      <c r="H55" s="52">
        <f t="shared" si="8"/>
        <v>337797</v>
      </c>
      <c r="I55" s="98">
        <f t="shared" si="1"/>
        <v>0.26895942900075132</v>
      </c>
      <c r="J55" s="52">
        <f t="shared" si="2"/>
        <v>71597</v>
      </c>
      <c r="K55" s="98">
        <f t="shared" si="3"/>
        <v>3.1475474246423971</v>
      </c>
      <c r="L55" s="52">
        <f t="shared" si="4"/>
        <v>256352</v>
      </c>
      <c r="M55" s="98">
        <f t="shared" si="5"/>
        <v>8.2477662711707977E-2</v>
      </c>
      <c r="N55" s="98">
        <f>H55/H53</f>
        <v>3.5707550660141014</v>
      </c>
      <c r="O55" s="52">
        <v>5660</v>
      </c>
      <c r="P55" s="52">
        <v>2145</v>
      </c>
      <c r="Q55" s="52">
        <v>5920</v>
      </c>
      <c r="R55" s="52">
        <v>6631</v>
      </c>
      <c r="S55" s="52">
        <v>6908</v>
      </c>
      <c r="T55" s="52">
        <v>7159</v>
      </c>
      <c r="U55" s="98">
        <f t="shared" si="6"/>
        <v>3.6334684423856345E-2</v>
      </c>
      <c r="V55" s="52">
        <f t="shared" si="0"/>
        <v>251</v>
      </c>
      <c r="W55" s="98">
        <f t="shared" si="7"/>
        <v>1.696046735282683E-2</v>
      </c>
      <c r="X55" s="98">
        <f>IFERROR(T55/T53,"-")</f>
        <v>0.6450711839971166</v>
      </c>
    </row>
    <row r="56" spans="2:24" x14ac:dyDescent="0.25">
      <c r="B56" s="97" t="s">
        <v>142</v>
      </c>
      <c r="C56" s="52">
        <f t="shared" si="8"/>
        <v>39620</v>
      </c>
      <c r="D56" s="52">
        <f t="shared" si="8"/>
        <v>43327</v>
      </c>
      <c r="E56" s="52">
        <f t="shared" si="8"/>
        <v>38837</v>
      </c>
      <c r="F56" s="52">
        <f t="shared" si="8"/>
        <v>60778</v>
      </c>
      <c r="G56" s="52">
        <f t="shared" si="8"/>
        <v>86961</v>
      </c>
      <c r="H56" s="52">
        <f t="shared" si="8"/>
        <v>83628</v>
      </c>
      <c r="I56" s="98">
        <f t="shared" si="1"/>
        <v>-3.8327526132404199E-2</v>
      </c>
      <c r="J56" s="52">
        <f t="shared" si="2"/>
        <v>-3333</v>
      </c>
      <c r="K56" s="98">
        <f t="shared" si="3"/>
        <v>1.1107521453811207</v>
      </c>
      <c r="L56" s="52">
        <f t="shared" si="4"/>
        <v>44008</v>
      </c>
      <c r="M56" s="98">
        <f t="shared" si="5"/>
        <v>2.0418896488881531E-2</v>
      </c>
      <c r="N56" s="98">
        <f>H56/H53</f>
        <v>0.88400756863035279</v>
      </c>
      <c r="O56" s="52">
        <v>1960</v>
      </c>
      <c r="P56" s="52">
        <v>1620</v>
      </c>
      <c r="Q56" s="52">
        <v>1784</v>
      </c>
      <c r="R56" s="52">
        <v>2165</v>
      </c>
      <c r="S56" s="52">
        <v>2536</v>
      </c>
      <c r="T56" s="52">
        <v>3083</v>
      </c>
      <c r="U56" s="98">
        <f t="shared" si="6"/>
        <v>0.21569400630914837</v>
      </c>
      <c r="V56" s="52">
        <f t="shared" si="0"/>
        <v>547</v>
      </c>
      <c r="W56" s="98">
        <f t="shared" si="7"/>
        <v>5.5375375989850832E-3</v>
      </c>
      <c r="X56" s="98">
        <f>IFERROR(T56/T53,"-")</f>
        <v>0.27779780140565868</v>
      </c>
    </row>
    <row r="57" spans="2:24" ht="15.75" x14ac:dyDescent="0.25">
      <c r="B57" s="137" t="s">
        <v>63</v>
      </c>
      <c r="C57" s="138">
        <f>C53-C54</f>
        <v>3376</v>
      </c>
      <c r="D57" s="138">
        <f t="shared" ref="D57:H57" si="9">D53-D54</f>
        <v>32791</v>
      </c>
      <c r="E57" s="138">
        <f t="shared" si="9"/>
        <v>-1569</v>
      </c>
      <c r="F57" s="138">
        <f t="shared" si="9"/>
        <v>2557</v>
      </c>
      <c r="G57" s="138">
        <f t="shared" si="9"/>
        <v>6782</v>
      </c>
      <c r="H57" s="138">
        <f t="shared" si="9"/>
        <v>8285</v>
      </c>
      <c r="I57" s="139">
        <f t="shared" si="1"/>
        <v>0.22161604246534949</v>
      </c>
      <c r="J57" s="138">
        <f t="shared" si="2"/>
        <v>1503</v>
      </c>
      <c r="K57" s="139">
        <f t="shared" si="3"/>
        <v>1.4540876777251186</v>
      </c>
      <c r="L57" s="138">
        <f t="shared" si="4"/>
        <v>4909</v>
      </c>
      <c r="M57" s="139">
        <f t="shared" si="5"/>
        <v>2.0228937366717306E-3</v>
      </c>
      <c r="N57" s="139">
        <f>H57/H53</f>
        <v>8.7578355408505199E-2</v>
      </c>
      <c r="O57" s="138">
        <v>606</v>
      </c>
      <c r="P57" s="138">
        <v>51</v>
      </c>
      <c r="Q57" s="138">
        <v>919</v>
      </c>
      <c r="R57" s="138">
        <v>789</v>
      </c>
      <c r="S57" s="138">
        <v>1370</v>
      </c>
      <c r="T57" s="138">
        <v>3865</v>
      </c>
      <c r="U57" s="139">
        <f t="shared" si="6"/>
        <v>1.8211678832116789</v>
      </c>
      <c r="V57" s="138">
        <f t="shared" si="0"/>
        <v>2495</v>
      </c>
      <c r="W57" s="139">
        <f t="shared" si="7"/>
        <v>2.0180679748726237E-3</v>
      </c>
      <c r="X57" s="139">
        <f>IFERROR(T57/T53,"-")</f>
        <v>0.34826094791854389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7874-D811-4EEA-97A8-8868379B72EB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48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816835</v>
      </c>
      <c r="R8" s="155">
        <v>791721</v>
      </c>
      <c r="S8" s="155">
        <v>225835</v>
      </c>
      <c r="T8" s="155">
        <v>354204</v>
      </c>
      <c r="U8" s="155">
        <v>710225</v>
      </c>
      <c r="V8" s="155">
        <v>797848</v>
      </c>
      <c r="W8" s="156">
        <f>IFERROR(V8/U8-1,"-")</f>
        <v>0.12337357879545219</v>
      </c>
      <c r="X8" s="156">
        <f>IFERROR(V8/S8-1,"-")</f>
        <v>2.5328802001461246</v>
      </c>
      <c r="Y8" s="155">
        <f>V8-U8</f>
        <v>87623</v>
      </c>
      <c r="Z8" s="155">
        <f>V8-S8</f>
        <v>572013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356304</v>
      </c>
      <c r="R9" s="158">
        <v>356283</v>
      </c>
      <c r="S9" s="158">
        <v>103133</v>
      </c>
      <c r="T9" s="158">
        <v>181693</v>
      </c>
      <c r="U9" s="158">
        <v>342343</v>
      </c>
      <c r="V9" s="158">
        <v>341923</v>
      </c>
      <c r="W9" s="159">
        <f>IFERROR(V9/U9-1,"-")</f>
        <v>-1.2268397484394011E-3</v>
      </c>
      <c r="X9" s="160">
        <f t="shared" ref="X9:X20" si="3">IFERROR(V9/S9-1,"-")</f>
        <v>2.3153597781505435</v>
      </c>
      <c r="Y9" s="158">
        <f t="shared" ref="Y9:Y19" si="4">V9-U9</f>
        <v>-420</v>
      </c>
      <c r="Z9" s="158">
        <f t="shared" ref="Z9:Z20" si="5">V9-S9</f>
        <v>238790</v>
      </c>
      <c r="AA9" s="159">
        <f>V9/V$8</f>
        <v>0.42855656716567569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89648</v>
      </c>
      <c r="R10" s="163">
        <v>72064</v>
      </c>
      <c r="S10" s="163">
        <v>28320</v>
      </c>
      <c r="T10" s="163">
        <v>66989</v>
      </c>
      <c r="U10" s="163">
        <v>97391</v>
      </c>
      <c r="V10" s="163">
        <v>92103</v>
      </c>
      <c r="W10" s="164">
        <f>IFERROR(V10/U10-1,"-")</f>
        <v>-5.4296598248298134E-2</v>
      </c>
      <c r="X10" s="165">
        <f t="shared" si="3"/>
        <v>2.2522245762711863</v>
      </c>
      <c r="Y10" s="163">
        <f t="shared" si="4"/>
        <v>-5288</v>
      </c>
      <c r="Z10" s="163">
        <f t="shared" si="5"/>
        <v>63783</v>
      </c>
      <c r="AA10" s="164">
        <f>V10/V$8</f>
        <v>0.11543928166768608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266656</v>
      </c>
      <c r="R11" s="163">
        <v>284219</v>
      </c>
      <c r="S11" s="163">
        <v>74813</v>
      </c>
      <c r="T11" s="163">
        <v>114704</v>
      </c>
      <c r="U11" s="163">
        <v>244952</v>
      </c>
      <c r="V11" s="163">
        <v>249820</v>
      </c>
      <c r="W11" s="164">
        <f>IFERROR(V11/U11-1,"-")</f>
        <v>1.987328129592747E-2</v>
      </c>
      <c r="X11" s="165">
        <f t="shared" si="3"/>
        <v>2.339259219654338</v>
      </c>
      <c r="Y11" s="163">
        <f t="shared" si="4"/>
        <v>4868</v>
      </c>
      <c r="Z11" s="163">
        <f t="shared" si="5"/>
        <v>175007</v>
      </c>
      <c r="AA11" s="164">
        <f>V11/V$8</f>
        <v>0.31311728549798962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460531</v>
      </c>
      <c r="R12" s="158">
        <v>435438</v>
      </c>
      <c r="S12" s="158">
        <v>122702</v>
      </c>
      <c r="T12" s="158">
        <v>172511</v>
      </c>
      <c r="U12" s="158">
        <v>367882</v>
      </c>
      <c r="V12" s="158">
        <v>455925</v>
      </c>
      <c r="W12" s="159">
        <f>IFERROR(V12/U12-1,"-")</f>
        <v>0.23932402237674033</v>
      </c>
      <c r="X12" s="160">
        <f t="shared" si="3"/>
        <v>2.7157096053854053</v>
      </c>
      <c r="Y12" s="158">
        <f t="shared" si="4"/>
        <v>88043</v>
      </c>
      <c r="Z12" s="158">
        <f t="shared" si="5"/>
        <v>333223</v>
      </c>
      <c r="AA12" s="159">
        <f>V12/V$8</f>
        <v>0.57144343283432431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69266</v>
      </c>
      <c r="R13" s="163">
        <v>75049</v>
      </c>
      <c r="S13" s="163">
        <v>21332</v>
      </c>
      <c r="T13" s="163">
        <v>16695</v>
      </c>
      <c r="U13" s="163">
        <v>71554</v>
      </c>
      <c r="V13" s="163">
        <v>93860</v>
      </c>
      <c r="W13" s="164">
        <f t="shared" ref="W13:W20" si="8">IFERROR(V13/U13-1,"-")</f>
        <v>0.31173659054699954</v>
      </c>
      <c r="X13" s="165">
        <f t="shared" si="3"/>
        <v>3.3999624976561034</v>
      </c>
      <c r="Y13" s="163">
        <f t="shared" si="4"/>
        <v>22306</v>
      </c>
      <c r="Z13" s="163">
        <f t="shared" si="5"/>
        <v>72528</v>
      </c>
      <c r="AA13" s="164">
        <f t="shared" ref="AA13:AA20" si="9">V13/V$8</f>
        <v>0.11764145551533625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194919</v>
      </c>
      <c r="R14" s="163">
        <v>159354</v>
      </c>
      <c r="S14" s="163">
        <v>39522</v>
      </c>
      <c r="T14" s="163">
        <v>53227</v>
      </c>
      <c r="U14" s="163">
        <v>113120</v>
      </c>
      <c r="V14" s="163">
        <v>127349</v>
      </c>
      <c r="W14" s="164">
        <f t="shared" si="8"/>
        <v>0.12578677510608194</v>
      </c>
      <c r="X14" s="165">
        <f t="shared" si="3"/>
        <v>2.2222306563433025</v>
      </c>
      <c r="Y14" s="163">
        <f t="shared" si="4"/>
        <v>14229</v>
      </c>
      <c r="Z14" s="163">
        <f t="shared" si="5"/>
        <v>87827</v>
      </c>
      <c r="AA14" s="164">
        <f t="shared" si="9"/>
        <v>0.15961561600705898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22836</v>
      </c>
      <c r="R15" s="163">
        <v>25447</v>
      </c>
      <c r="S15" s="163">
        <v>8286</v>
      </c>
      <c r="T15" s="163">
        <v>19927</v>
      </c>
      <c r="U15" s="163">
        <v>30758</v>
      </c>
      <c r="V15" s="163">
        <v>42539</v>
      </c>
      <c r="W15" s="164">
        <f t="shared" si="8"/>
        <v>0.38302230314064634</v>
      </c>
      <c r="X15" s="165">
        <f t="shared" si="3"/>
        <v>4.1338402124064686</v>
      </c>
      <c r="Y15" s="163">
        <f t="shared" si="4"/>
        <v>11781</v>
      </c>
      <c r="Z15" s="163">
        <f t="shared" si="5"/>
        <v>34253</v>
      </c>
      <c r="AA15" s="164">
        <f t="shared" si="9"/>
        <v>5.3317173195896961E-2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11686</v>
      </c>
      <c r="R16" s="163">
        <v>9296</v>
      </c>
      <c r="S16" s="163">
        <v>2074</v>
      </c>
      <c r="T16" s="163">
        <v>5996</v>
      </c>
      <c r="U16" s="163">
        <v>10713</v>
      </c>
      <c r="V16" s="163">
        <v>12911</v>
      </c>
      <c r="W16" s="164">
        <f t="shared" si="8"/>
        <v>0.20517128722113309</v>
      </c>
      <c r="X16" s="165">
        <f t="shared" si="3"/>
        <v>5.225168756027001</v>
      </c>
      <c r="Y16" s="163">
        <f t="shared" si="4"/>
        <v>2198</v>
      </c>
      <c r="Z16" s="163">
        <f t="shared" si="5"/>
        <v>10837</v>
      </c>
      <c r="AA16" s="164">
        <f t="shared" si="9"/>
        <v>1.6182280334098725E-2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6503</v>
      </c>
      <c r="R17" s="163">
        <v>6249</v>
      </c>
      <c r="S17" s="163">
        <v>2082</v>
      </c>
      <c r="T17" s="163">
        <v>5201</v>
      </c>
      <c r="U17" s="163">
        <v>5872</v>
      </c>
      <c r="V17" s="163">
        <v>6968</v>
      </c>
      <c r="W17" s="164">
        <f t="shared" si="8"/>
        <v>0.18664850136239775</v>
      </c>
      <c r="X17" s="165">
        <f t="shared" si="3"/>
        <v>2.3467819404418826</v>
      </c>
      <c r="Y17" s="163">
        <f t="shared" si="4"/>
        <v>1096</v>
      </c>
      <c r="Z17" s="163">
        <f t="shared" si="5"/>
        <v>4886</v>
      </c>
      <c r="AA17" s="164">
        <f t="shared" si="9"/>
        <v>8.7334930964293959E-3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7425</v>
      </c>
      <c r="R18" s="163">
        <v>8520</v>
      </c>
      <c r="S18" s="163">
        <v>3046</v>
      </c>
      <c r="T18" s="163">
        <v>2575</v>
      </c>
      <c r="U18" s="163">
        <v>7581</v>
      </c>
      <c r="V18" s="163">
        <v>8524</v>
      </c>
      <c r="W18" s="164">
        <f t="shared" si="8"/>
        <v>0.12438992217385558</v>
      </c>
      <c r="X18" s="165">
        <f t="shared" si="3"/>
        <v>1.7984241628365067</v>
      </c>
      <c r="Y18" s="163">
        <f t="shared" si="4"/>
        <v>943</v>
      </c>
      <c r="Z18" s="163">
        <f t="shared" si="5"/>
        <v>5478</v>
      </c>
      <c r="AA18" s="164">
        <f t="shared" si="9"/>
        <v>1.0683739258605648E-2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13371</v>
      </c>
      <c r="R19" s="163">
        <v>13181</v>
      </c>
      <c r="S19" s="163">
        <v>4839</v>
      </c>
      <c r="T19" s="163">
        <v>2819</v>
      </c>
      <c r="U19" s="163">
        <v>7599</v>
      </c>
      <c r="V19" s="163">
        <v>9961</v>
      </c>
      <c r="W19" s="164">
        <f t="shared" si="8"/>
        <v>0.31083037241742328</v>
      </c>
      <c r="X19" s="165">
        <f t="shared" si="3"/>
        <v>1.0584831576772062</v>
      </c>
      <c r="Y19" s="163">
        <f t="shared" si="4"/>
        <v>2362</v>
      </c>
      <c r="Z19" s="163">
        <f t="shared" si="5"/>
        <v>5122</v>
      </c>
      <c r="AA19" s="164">
        <f t="shared" si="9"/>
        <v>1.2484834204008784E-2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134525</v>
      </c>
      <c r="R20" s="169">
        <f t="shared" si="11"/>
        <v>138342</v>
      </c>
      <c r="S20" s="169">
        <f t="shared" si="11"/>
        <v>41521</v>
      </c>
      <c r="T20" s="169">
        <f t="shared" si="11"/>
        <v>66071</v>
      </c>
      <c r="U20" s="169">
        <f t="shared" si="11"/>
        <v>120685</v>
      </c>
      <c r="V20" s="169">
        <f t="shared" si="11"/>
        <v>153813</v>
      </c>
      <c r="W20" s="170">
        <f t="shared" si="8"/>
        <v>0.27449973070389855</v>
      </c>
      <c r="X20" s="171">
        <f t="shared" si="3"/>
        <v>2.7044628019556369</v>
      </c>
      <c r="Y20" s="169">
        <f>V20-U20</f>
        <v>33128</v>
      </c>
      <c r="Z20" s="169">
        <f t="shared" si="5"/>
        <v>112292</v>
      </c>
      <c r="AA20" s="170">
        <f t="shared" si="9"/>
        <v>0.19278484122288958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D490-29BE-4535-BB1A-BDD0676B51FF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260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224</v>
      </c>
      <c r="D9" s="172" t="s">
        <v>234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48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461475</v>
      </c>
      <c r="D11" s="176">
        <v>123422</v>
      </c>
      <c r="E11" s="176">
        <v>325738</v>
      </c>
      <c r="F11" s="176">
        <v>465229</v>
      </c>
      <c r="G11" s="176">
        <v>499749</v>
      </c>
      <c r="H11" s="176">
        <v>518511</v>
      </c>
      <c r="I11" s="177">
        <f t="shared" ref="I11:I23" si="0">IFERROR(H11/G11-1,"-")</f>
        <v>3.7542846508947569E-2</v>
      </c>
      <c r="J11" s="177">
        <f t="shared" ref="J11:J23" si="1">IFERROR(H11/C11-1,"-")</f>
        <v>0.12359499431171783</v>
      </c>
      <c r="K11" s="177">
        <f>H11/H11</f>
        <v>1</v>
      </c>
      <c r="L11" s="79"/>
      <c r="M11" s="79"/>
      <c r="N11" s="154" t="s">
        <v>68</v>
      </c>
      <c r="O11" s="176">
        <v>81941</v>
      </c>
      <c r="P11" s="176">
        <v>55397</v>
      </c>
      <c r="Q11" s="176">
        <v>71676</v>
      </c>
      <c r="R11" s="176">
        <v>83171</v>
      </c>
      <c r="S11" s="176">
        <v>91131</v>
      </c>
      <c r="T11" s="177">
        <f t="shared" ref="T11:T23" si="2">IFERROR(S11/R11-1,"-")</f>
        <v>9.5706436137596107E-2</v>
      </c>
      <c r="U11" s="177">
        <f t="shared" ref="U11:U23" si="3">IFERROR(S11/O11-1,"-")</f>
        <v>0.11215386680660466</v>
      </c>
      <c r="V11" s="177">
        <f>S11/S11</f>
        <v>1</v>
      </c>
    </row>
    <row r="12" spans="1:22" x14ac:dyDescent="0.25">
      <c r="B12" s="157" t="s">
        <v>97</v>
      </c>
      <c r="C12" s="158">
        <v>107730</v>
      </c>
      <c r="D12" s="158">
        <v>78206</v>
      </c>
      <c r="E12" s="158">
        <v>107944</v>
      </c>
      <c r="F12" s="158">
        <v>106792</v>
      </c>
      <c r="G12" s="158">
        <v>113306</v>
      </c>
      <c r="H12" s="158">
        <v>112486</v>
      </c>
      <c r="I12" s="159">
        <f t="shared" si="0"/>
        <v>-7.2370395212962846E-3</v>
      </c>
      <c r="J12" s="160">
        <f t="shared" si="1"/>
        <v>4.4147405550914343E-2</v>
      </c>
      <c r="K12" s="159">
        <f>H12/H11</f>
        <v>0.21694043135054031</v>
      </c>
      <c r="L12" s="79"/>
      <c r="M12" s="79"/>
      <c r="N12" s="157" t="s">
        <v>97</v>
      </c>
      <c r="O12" s="158">
        <v>36909</v>
      </c>
      <c r="P12" s="158">
        <v>30530</v>
      </c>
      <c r="Q12" s="158">
        <v>36680</v>
      </c>
      <c r="R12" s="158">
        <v>38459</v>
      </c>
      <c r="S12" s="158">
        <v>38667</v>
      </c>
      <c r="T12" s="159">
        <f t="shared" si="2"/>
        <v>5.4083569515588348E-3</v>
      </c>
      <c r="U12" s="160">
        <f t="shared" si="3"/>
        <v>4.7630659188815816E-2</v>
      </c>
      <c r="V12" s="159">
        <f>S12/S11</f>
        <v>0.42430128057411859</v>
      </c>
    </row>
    <row r="13" spans="1:22" x14ac:dyDescent="0.25">
      <c r="B13" s="162" t="s">
        <v>103</v>
      </c>
      <c r="C13" s="163">
        <v>40072</v>
      </c>
      <c r="D13" s="163">
        <v>33289</v>
      </c>
      <c r="E13" s="163">
        <v>46433</v>
      </c>
      <c r="F13" s="163">
        <v>39705</v>
      </c>
      <c r="G13" s="163">
        <v>48831</v>
      </c>
      <c r="H13" s="163">
        <v>44712</v>
      </c>
      <c r="I13" s="164">
        <f t="shared" si="0"/>
        <v>-8.4352153345211067E-2</v>
      </c>
      <c r="J13" s="165">
        <f t="shared" si="1"/>
        <v>0.11579157516470362</v>
      </c>
      <c r="K13" s="164">
        <f>H13/H11</f>
        <v>8.6231536071558756E-2</v>
      </c>
      <c r="L13" s="79"/>
      <c r="M13" s="79"/>
      <c r="N13" s="162" t="s">
        <v>103</v>
      </c>
      <c r="O13" s="163">
        <v>7517</v>
      </c>
      <c r="P13" s="163">
        <v>8973</v>
      </c>
      <c r="Q13" s="163">
        <v>8316</v>
      </c>
      <c r="R13" s="163">
        <v>11755</v>
      </c>
      <c r="S13" s="163">
        <v>8535</v>
      </c>
      <c r="T13" s="164">
        <f t="shared" si="2"/>
        <v>-0.27392598894087627</v>
      </c>
      <c r="U13" s="165">
        <f t="shared" si="3"/>
        <v>0.13542636690168952</v>
      </c>
      <c r="V13" s="164">
        <f>S13/S11</f>
        <v>9.3656384764789144E-2</v>
      </c>
    </row>
    <row r="14" spans="1:22" x14ac:dyDescent="0.25">
      <c r="B14" s="162" t="s">
        <v>100</v>
      </c>
      <c r="C14" s="163">
        <v>67658</v>
      </c>
      <c r="D14" s="163">
        <v>44917</v>
      </c>
      <c r="E14" s="163">
        <v>61511</v>
      </c>
      <c r="F14" s="163">
        <v>67087</v>
      </c>
      <c r="G14" s="163">
        <v>64475</v>
      </c>
      <c r="H14" s="163">
        <v>67774</v>
      </c>
      <c r="I14" s="164">
        <f t="shared" si="0"/>
        <v>5.1167119038386888E-2</v>
      </c>
      <c r="J14" s="165">
        <f t="shared" si="1"/>
        <v>1.7145053060982907E-3</v>
      </c>
      <c r="K14" s="164">
        <f>H14/H11</f>
        <v>0.13070889527898155</v>
      </c>
      <c r="L14" s="79"/>
      <c r="M14" s="79"/>
      <c r="N14" s="162" t="s">
        <v>100</v>
      </c>
      <c r="O14" s="163">
        <v>29392</v>
      </c>
      <c r="P14" s="163">
        <v>21557</v>
      </c>
      <c r="Q14" s="163">
        <v>28364</v>
      </c>
      <c r="R14" s="163">
        <v>26704</v>
      </c>
      <c r="S14" s="163">
        <v>30132</v>
      </c>
      <c r="T14" s="164">
        <f t="shared" si="2"/>
        <v>0.12837028160575192</v>
      </c>
      <c r="U14" s="165">
        <f t="shared" si="3"/>
        <v>2.5176918889493693E-2</v>
      </c>
      <c r="V14" s="164">
        <f>S14/S11</f>
        <v>0.33064489580932943</v>
      </c>
    </row>
    <row r="15" spans="1:22" x14ac:dyDescent="0.25">
      <c r="B15" s="157" t="s">
        <v>107</v>
      </c>
      <c r="C15" s="158">
        <v>353745</v>
      </c>
      <c r="D15" s="158">
        <v>45216</v>
      </c>
      <c r="E15" s="158">
        <v>217794</v>
      </c>
      <c r="F15" s="158">
        <v>358437</v>
      </c>
      <c r="G15" s="158">
        <v>386443</v>
      </c>
      <c r="H15" s="158">
        <v>406025</v>
      </c>
      <c r="I15" s="159">
        <f t="shared" si="0"/>
        <v>5.067241481926188E-2</v>
      </c>
      <c r="J15" s="160">
        <f t="shared" si="1"/>
        <v>0.14779007477137496</v>
      </c>
      <c r="K15" s="159">
        <f>H15/H11</f>
        <v>0.78305956864945969</v>
      </c>
      <c r="L15" s="79"/>
      <c r="M15" s="79"/>
      <c r="N15" s="157" t="s">
        <v>107</v>
      </c>
      <c r="O15" s="158">
        <v>45032</v>
      </c>
      <c r="P15" s="158">
        <v>24867</v>
      </c>
      <c r="Q15" s="158">
        <v>34996</v>
      </c>
      <c r="R15" s="158">
        <v>44712</v>
      </c>
      <c r="S15" s="158">
        <v>52464</v>
      </c>
      <c r="T15" s="159">
        <f t="shared" si="2"/>
        <v>0.17337627482555029</v>
      </c>
      <c r="U15" s="160">
        <f t="shared" si="3"/>
        <v>0.16503819506128981</v>
      </c>
      <c r="V15" s="159">
        <f>S15/S11</f>
        <v>0.57569871942588147</v>
      </c>
    </row>
    <row r="16" spans="1:22" x14ac:dyDescent="0.25">
      <c r="B16" s="162" t="s">
        <v>110</v>
      </c>
      <c r="C16" s="163">
        <v>178903</v>
      </c>
      <c r="D16" s="163">
        <v>12290</v>
      </c>
      <c r="E16" s="163">
        <v>77013</v>
      </c>
      <c r="F16" s="163">
        <v>190060</v>
      </c>
      <c r="G16" s="163">
        <v>208939</v>
      </c>
      <c r="H16" s="163">
        <v>216324</v>
      </c>
      <c r="I16" s="164">
        <f t="shared" si="0"/>
        <v>3.5345244305754253E-2</v>
      </c>
      <c r="J16" s="165">
        <f t="shared" si="1"/>
        <v>0.20916921460232629</v>
      </c>
      <c r="K16" s="164">
        <f>H16/H11</f>
        <v>0.41720233514814536</v>
      </c>
      <c r="L16" s="79"/>
      <c r="M16" s="79"/>
      <c r="N16" s="162" t="s">
        <v>110</v>
      </c>
      <c r="O16" s="163">
        <v>9366</v>
      </c>
      <c r="P16" s="163">
        <v>2422</v>
      </c>
      <c r="Q16" s="163">
        <v>7553</v>
      </c>
      <c r="R16" s="163">
        <v>11321</v>
      </c>
      <c r="S16" s="163">
        <v>13030</v>
      </c>
      <c r="T16" s="164">
        <f t="shared" si="2"/>
        <v>0.15095839590142224</v>
      </c>
      <c r="U16" s="165">
        <f t="shared" si="3"/>
        <v>0.39120222079863343</v>
      </c>
      <c r="V16" s="164">
        <f>S16/S11</f>
        <v>0.14298098341947307</v>
      </c>
    </row>
    <row r="17" spans="1:22" x14ac:dyDescent="0.25">
      <c r="B17" s="162" t="s">
        <v>113</v>
      </c>
      <c r="C17" s="163">
        <v>49048</v>
      </c>
      <c r="D17" s="163">
        <v>3983</v>
      </c>
      <c r="E17" s="163">
        <v>35334</v>
      </c>
      <c r="F17" s="163">
        <v>35336</v>
      </c>
      <c r="G17" s="163">
        <v>38233</v>
      </c>
      <c r="H17" s="163">
        <v>37362</v>
      </c>
      <c r="I17" s="164">
        <f t="shared" si="0"/>
        <v>-2.2781366882012932E-2</v>
      </c>
      <c r="J17" s="165">
        <f t="shared" si="1"/>
        <v>-0.23825640189202413</v>
      </c>
      <c r="K17" s="164">
        <f>H17/H11</f>
        <v>7.2056330531078419E-2</v>
      </c>
      <c r="L17" s="79"/>
      <c r="M17" s="79"/>
      <c r="N17" s="162" t="s">
        <v>113</v>
      </c>
      <c r="O17" s="163">
        <v>15897</v>
      </c>
      <c r="P17" s="163">
        <v>8104</v>
      </c>
      <c r="Q17" s="163">
        <v>11169</v>
      </c>
      <c r="R17" s="163">
        <v>11398</v>
      </c>
      <c r="S17" s="163">
        <v>12402</v>
      </c>
      <c r="T17" s="164">
        <f t="shared" si="2"/>
        <v>8.8085629057729431E-2</v>
      </c>
      <c r="U17" s="165">
        <f t="shared" si="3"/>
        <v>-0.21985280241555005</v>
      </c>
      <c r="V17" s="164">
        <f>S17/S11</f>
        <v>0.13608980478651611</v>
      </c>
    </row>
    <row r="18" spans="1:22" x14ac:dyDescent="0.25">
      <c r="B18" s="162" t="s">
        <v>116</v>
      </c>
      <c r="C18" s="163">
        <v>14012</v>
      </c>
      <c r="D18" s="163">
        <v>2626</v>
      </c>
      <c r="E18" s="163">
        <v>11705</v>
      </c>
      <c r="F18" s="163">
        <v>16234</v>
      </c>
      <c r="G18" s="163">
        <v>18305</v>
      </c>
      <c r="H18" s="163">
        <v>17983</v>
      </c>
      <c r="I18" s="164">
        <f t="shared" si="0"/>
        <v>-1.7590822179732291E-2</v>
      </c>
      <c r="J18" s="165">
        <f t="shared" si="1"/>
        <v>0.2833999429060805</v>
      </c>
      <c r="K18" s="164">
        <f>H18/H11</f>
        <v>3.4682002889041892E-2</v>
      </c>
      <c r="L18" s="79"/>
      <c r="M18" s="79"/>
      <c r="N18" s="162" t="s">
        <v>116</v>
      </c>
      <c r="O18" s="163">
        <v>2657</v>
      </c>
      <c r="P18" s="163">
        <v>2405</v>
      </c>
      <c r="Q18" s="163">
        <v>2802</v>
      </c>
      <c r="R18" s="163">
        <v>4299</v>
      </c>
      <c r="S18" s="163">
        <v>5249</v>
      </c>
      <c r="T18" s="164">
        <f t="shared" si="2"/>
        <v>0.22098162363340301</v>
      </c>
      <c r="U18" s="165">
        <f t="shared" si="3"/>
        <v>0.97553631915694394</v>
      </c>
      <c r="V18" s="164">
        <f>S18/S11</f>
        <v>5.7598402299985738E-2</v>
      </c>
    </row>
    <row r="19" spans="1:22" x14ac:dyDescent="0.25">
      <c r="B19" s="162" t="s">
        <v>123</v>
      </c>
      <c r="C19" s="163">
        <v>12530</v>
      </c>
      <c r="D19" s="163">
        <v>626</v>
      </c>
      <c r="E19" s="163">
        <v>16171</v>
      </c>
      <c r="F19" s="163">
        <v>17018</v>
      </c>
      <c r="G19" s="163">
        <v>17333</v>
      </c>
      <c r="H19" s="163">
        <v>16397</v>
      </c>
      <c r="I19" s="164">
        <f t="shared" si="0"/>
        <v>-5.4001038481509278E-2</v>
      </c>
      <c r="J19" s="165">
        <f t="shared" si="1"/>
        <v>0.3086193136472466</v>
      </c>
      <c r="K19" s="164">
        <f>H19/H11</f>
        <v>3.1623244251327357E-2</v>
      </c>
      <c r="L19" s="79"/>
      <c r="M19" s="79"/>
      <c r="N19" s="162" t="s">
        <v>123</v>
      </c>
      <c r="O19" s="163">
        <v>974</v>
      </c>
      <c r="P19" s="163">
        <v>825</v>
      </c>
      <c r="Q19" s="163">
        <v>1068</v>
      </c>
      <c r="R19" s="163">
        <v>1572</v>
      </c>
      <c r="S19" s="163">
        <v>2152</v>
      </c>
      <c r="T19" s="164">
        <f t="shared" si="2"/>
        <v>0.36895674300254444</v>
      </c>
      <c r="U19" s="165">
        <f t="shared" si="3"/>
        <v>1.2094455852156059</v>
      </c>
      <c r="V19" s="164">
        <f>S19/S11</f>
        <v>2.3614357353699621E-2</v>
      </c>
    </row>
    <row r="20" spans="1:22" x14ac:dyDescent="0.25">
      <c r="B20" s="162" t="s">
        <v>119</v>
      </c>
      <c r="C20" s="163">
        <v>12175</v>
      </c>
      <c r="D20" s="163">
        <v>9333</v>
      </c>
      <c r="E20" s="163">
        <v>14403</v>
      </c>
      <c r="F20" s="163">
        <v>12868</v>
      </c>
      <c r="G20" s="163">
        <v>13370</v>
      </c>
      <c r="H20" s="163">
        <v>13293</v>
      </c>
      <c r="I20" s="164">
        <f t="shared" si="0"/>
        <v>-5.7591623036649109E-3</v>
      </c>
      <c r="J20" s="165">
        <f t="shared" si="1"/>
        <v>9.1827515400410675E-2</v>
      </c>
      <c r="K20" s="164">
        <f>H20/H11</f>
        <v>2.5636871734640153E-2</v>
      </c>
      <c r="L20" s="79"/>
      <c r="M20" s="79"/>
      <c r="N20" s="162" t="s">
        <v>119</v>
      </c>
      <c r="O20" s="163">
        <v>691</v>
      </c>
      <c r="P20" s="163">
        <v>961</v>
      </c>
      <c r="Q20" s="163">
        <v>552</v>
      </c>
      <c r="R20" s="163">
        <v>787</v>
      </c>
      <c r="S20" s="163">
        <v>972</v>
      </c>
      <c r="T20" s="164">
        <f t="shared" si="2"/>
        <v>0.2350698856416773</v>
      </c>
      <c r="U20" s="165">
        <f t="shared" si="3"/>
        <v>0.40665701881331406</v>
      </c>
      <c r="V20" s="164">
        <f>S20/S11</f>
        <v>1.066596438094611E-2</v>
      </c>
    </row>
    <row r="21" spans="1:22" x14ac:dyDescent="0.25">
      <c r="B21" s="162" t="s">
        <v>128</v>
      </c>
      <c r="C21" s="163">
        <v>2171</v>
      </c>
      <c r="D21" s="163">
        <v>53</v>
      </c>
      <c r="E21" s="163">
        <v>1052</v>
      </c>
      <c r="F21" s="163">
        <v>1557</v>
      </c>
      <c r="G21" s="163">
        <v>1535</v>
      </c>
      <c r="H21" s="163">
        <v>1846</v>
      </c>
      <c r="I21" s="164">
        <f t="shared" si="0"/>
        <v>0.20260586319218232</v>
      </c>
      <c r="J21" s="165">
        <f t="shared" si="1"/>
        <v>-0.14970059880239517</v>
      </c>
      <c r="K21" s="164">
        <f>H21/H11</f>
        <v>3.5601944799628165E-3</v>
      </c>
      <c r="L21" s="79"/>
      <c r="M21" s="79"/>
      <c r="N21" s="162" t="s">
        <v>128</v>
      </c>
      <c r="O21" s="163">
        <v>294</v>
      </c>
      <c r="P21" s="163">
        <v>123</v>
      </c>
      <c r="Q21" s="163">
        <v>258</v>
      </c>
      <c r="R21" s="163">
        <v>141</v>
      </c>
      <c r="S21" s="163">
        <v>224</v>
      </c>
      <c r="T21" s="164">
        <f t="shared" si="2"/>
        <v>0.58865248226950362</v>
      </c>
      <c r="U21" s="165">
        <f t="shared" si="3"/>
        <v>-0.23809523809523814</v>
      </c>
      <c r="V21" s="164">
        <f>S21/S11</f>
        <v>2.4580000219464287E-3</v>
      </c>
    </row>
    <row r="22" spans="1:22" x14ac:dyDescent="0.25">
      <c r="A22" s="167"/>
      <c r="B22" s="162" t="s">
        <v>131</v>
      </c>
      <c r="C22" s="163">
        <v>1515</v>
      </c>
      <c r="D22" s="163">
        <v>136</v>
      </c>
      <c r="E22" s="163">
        <v>320</v>
      </c>
      <c r="F22" s="163">
        <v>821</v>
      </c>
      <c r="G22" s="163">
        <v>1131</v>
      </c>
      <c r="H22" s="163">
        <v>638</v>
      </c>
      <c r="I22" s="164">
        <f t="shared" si="0"/>
        <v>-0.4358974358974359</v>
      </c>
      <c r="J22" s="165">
        <f t="shared" si="1"/>
        <v>-0.5788778877887788</v>
      </c>
      <c r="K22" s="164">
        <f>H22/H11</f>
        <v>1.2304464129015585E-3</v>
      </c>
      <c r="L22" s="79"/>
      <c r="M22" s="79"/>
      <c r="N22" s="162" t="s">
        <v>131</v>
      </c>
      <c r="O22" s="163">
        <v>215</v>
      </c>
      <c r="P22" s="163">
        <v>85</v>
      </c>
      <c r="Q22" s="163">
        <v>186</v>
      </c>
      <c r="R22" s="163">
        <v>123</v>
      </c>
      <c r="S22" s="163">
        <v>182</v>
      </c>
      <c r="T22" s="164">
        <f t="shared" si="2"/>
        <v>0.47967479674796754</v>
      </c>
      <c r="U22" s="165">
        <f t="shared" si="3"/>
        <v>-0.15348837209302324</v>
      </c>
      <c r="V22" s="164">
        <f>S22/S11</f>
        <v>1.9971250178314735E-3</v>
      </c>
    </row>
    <row r="23" spans="1:22" x14ac:dyDescent="0.25">
      <c r="B23" s="168" t="s">
        <v>145</v>
      </c>
      <c r="C23" s="169">
        <f t="shared" ref="C23:H23" si="4">C15-SUM(C16:C22)</f>
        <v>83391</v>
      </c>
      <c r="D23" s="169">
        <f t="shared" si="4"/>
        <v>16169</v>
      </c>
      <c r="E23" s="169">
        <f t="shared" si="4"/>
        <v>61796</v>
      </c>
      <c r="F23" s="169">
        <f t="shared" si="4"/>
        <v>84543</v>
      </c>
      <c r="G23" s="169">
        <f t="shared" si="4"/>
        <v>87597</v>
      </c>
      <c r="H23" s="169">
        <f t="shared" si="4"/>
        <v>102182</v>
      </c>
      <c r="I23" s="170">
        <f t="shared" si="0"/>
        <v>0.16650113588364901</v>
      </c>
      <c r="J23" s="171">
        <f t="shared" si="1"/>
        <v>0.2253360674413305</v>
      </c>
      <c r="K23" s="170">
        <f>H23/H11</f>
        <v>0.19706814320236216</v>
      </c>
      <c r="L23" s="125"/>
      <c r="M23" s="125"/>
      <c r="N23" s="168" t="s">
        <v>145</v>
      </c>
      <c r="O23" s="169">
        <f>O15-SUM(O16:O22)</f>
        <v>14938</v>
      </c>
      <c r="P23" s="169">
        <f>P15-SUM(P16:P22)</f>
        <v>9942</v>
      </c>
      <c r="Q23" s="169">
        <f>Q15-SUM(Q16:Q22)</f>
        <v>11408</v>
      </c>
      <c r="R23" s="169">
        <f>R15-SUM(R16:R22)</f>
        <v>15071</v>
      </c>
      <c r="S23" s="169">
        <f>S15-SUM(S16:S22)</f>
        <v>18253</v>
      </c>
      <c r="T23" s="170">
        <f t="shared" si="2"/>
        <v>0.21113396589476485</v>
      </c>
      <c r="U23" s="171">
        <f t="shared" si="3"/>
        <v>0.22191725799973216</v>
      </c>
      <c r="V23" s="170">
        <f>S23/S11</f>
        <v>0.20029408214548289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168508</v>
      </c>
      <c r="D25" s="176">
        <v>42210</v>
      </c>
      <c r="E25" s="176">
        <v>126117</v>
      </c>
      <c r="F25" s="176">
        <v>171345</v>
      </c>
      <c r="G25" s="176">
        <v>183654</v>
      </c>
      <c r="H25" s="176">
        <v>181999</v>
      </c>
      <c r="I25" s="177">
        <f t="shared" ref="I25:I37" si="5">IFERROR(H25/G25-1,"-")</f>
        <v>-9.0115107756977286E-3</v>
      </c>
      <c r="J25" s="177">
        <f t="shared" ref="J25:J37" si="6">IFERROR(H25/C25-1,"-")</f>
        <v>8.0061480760557302E-2</v>
      </c>
      <c r="K25" s="177">
        <f>H25/H25</f>
        <v>1</v>
      </c>
    </row>
    <row r="26" spans="1:22" x14ac:dyDescent="0.25">
      <c r="B26" s="157" t="s">
        <v>97</v>
      </c>
      <c r="C26" s="158">
        <v>26790</v>
      </c>
      <c r="D26" s="158">
        <v>26343</v>
      </c>
      <c r="E26" s="158">
        <v>30586</v>
      </c>
      <c r="F26" s="158">
        <v>22949</v>
      </c>
      <c r="G26" s="158">
        <v>20260</v>
      </c>
      <c r="H26" s="158">
        <v>18598</v>
      </c>
      <c r="I26" s="159">
        <f t="shared" si="5"/>
        <v>-8.2033563672260557E-2</v>
      </c>
      <c r="J26" s="160">
        <f t="shared" si="6"/>
        <v>-0.30578574094811495</v>
      </c>
      <c r="K26" s="159">
        <f>H26/H25</f>
        <v>0.1021873746559047</v>
      </c>
    </row>
    <row r="27" spans="1:22" x14ac:dyDescent="0.25">
      <c r="B27" s="162" t="s">
        <v>103</v>
      </c>
      <c r="C27" s="163">
        <v>13995</v>
      </c>
      <c r="D27" s="163">
        <v>16000</v>
      </c>
      <c r="E27" s="163">
        <v>12846</v>
      </c>
      <c r="F27" s="163">
        <v>8758</v>
      </c>
      <c r="G27" s="163">
        <v>7870</v>
      </c>
      <c r="H27" s="163">
        <v>6503</v>
      </c>
      <c r="I27" s="164">
        <f t="shared" si="5"/>
        <v>-0.17369758576874206</v>
      </c>
      <c r="J27" s="165">
        <f t="shared" si="6"/>
        <v>-0.53533404787424077</v>
      </c>
      <c r="K27" s="164">
        <f>H27/H25</f>
        <v>3.5730965554755793E-2</v>
      </c>
    </row>
    <row r="28" spans="1:22" x14ac:dyDescent="0.25">
      <c r="B28" s="162" t="s">
        <v>100</v>
      </c>
      <c r="C28" s="163">
        <v>12795</v>
      </c>
      <c r="D28" s="163">
        <v>10343</v>
      </c>
      <c r="E28" s="163">
        <v>17740</v>
      </c>
      <c r="F28" s="163">
        <v>14191</v>
      </c>
      <c r="G28" s="163">
        <v>12390</v>
      </c>
      <c r="H28" s="163">
        <v>12095</v>
      </c>
      <c r="I28" s="164">
        <f t="shared" si="5"/>
        <v>-2.3809523809523836E-2</v>
      </c>
      <c r="J28" s="165">
        <f t="shared" si="6"/>
        <v>-5.4708870652598662E-2</v>
      </c>
      <c r="K28" s="164">
        <f>H28/H25</f>
        <v>6.6456409101148903E-2</v>
      </c>
    </row>
    <row r="29" spans="1:22" x14ac:dyDescent="0.25">
      <c r="B29" s="157" t="s">
        <v>107</v>
      </c>
      <c r="C29" s="158">
        <v>141718</v>
      </c>
      <c r="D29" s="158">
        <v>15867</v>
      </c>
      <c r="E29" s="158">
        <v>95531</v>
      </c>
      <c r="F29" s="158">
        <v>148396</v>
      </c>
      <c r="G29" s="158">
        <v>163394</v>
      </c>
      <c r="H29" s="158">
        <v>163401</v>
      </c>
      <c r="I29" s="159">
        <f t="shared" si="5"/>
        <v>4.2841230400103569E-5</v>
      </c>
      <c r="J29" s="160">
        <f t="shared" si="6"/>
        <v>0.15300103021493383</v>
      </c>
      <c r="K29" s="159">
        <f>H29/H25</f>
        <v>0.89781262534409534</v>
      </c>
    </row>
    <row r="30" spans="1:22" x14ac:dyDescent="0.25">
      <c r="B30" s="162" t="s">
        <v>110</v>
      </c>
      <c r="C30" s="163">
        <v>74067</v>
      </c>
      <c r="D30" s="163">
        <v>4386</v>
      </c>
      <c r="E30" s="163">
        <v>35490</v>
      </c>
      <c r="F30" s="163">
        <v>85087</v>
      </c>
      <c r="G30" s="163">
        <v>95823</v>
      </c>
      <c r="H30" s="163">
        <v>94224</v>
      </c>
      <c r="I30" s="164">
        <f t="shared" si="5"/>
        <v>-1.6687016687016665E-2</v>
      </c>
      <c r="J30" s="165">
        <f t="shared" si="6"/>
        <v>0.272145489894285</v>
      </c>
      <c r="K30" s="164">
        <f>H30/H25</f>
        <v>0.51771713031390287</v>
      </c>
    </row>
    <row r="31" spans="1:22" x14ac:dyDescent="0.25">
      <c r="B31" s="162" t="s">
        <v>113</v>
      </c>
      <c r="C31" s="163">
        <v>21292</v>
      </c>
      <c r="D31" s="163">
        <v>1726</v>
      </c>
      <c r="E31" s="163">
        <v>19804</v>
      </c>
      <c r="F31" s="163">
        <v>16493</v>
      </c>
      <c r="G31" s="163">
        <v>17384</v>
      </c>
      <c r="H31" s="163">
        <v>16729</v>
      </c>
      <c r="I31" s="164">
        <f t="shared" si="5"/>
        <v>-3.7678324896456505E-2</v>
      </c>
      <c r="J31" s="165">
        <f t="shared" si="6"/>
        <v>-0.21430584256997931</v>
      </c>
      <c r="K31" s="164">
        <f>H31/H25</f>
        <v>9.1918087462019016E-2</v>
      </c>
    </row>
    <row r="32" spans="1:22" x14ac:dyDescent="0.25">
      <c r="B32" s="162" t="s">
        <v>116</v>
      </c>
      <c r="C32" s="163">
        <v>4039</v>
      </c>
      <c r="D32" s="163">
        <v>950</v>
      </c>
      <c r="E32" s="163">
        <v>3611</v>
      </c>
      <c r="F32" s="163">
        <v>5012</v>
      </c>
      <c r="G32" s="163">
        <v>5882</v>
      </c>
      <c r="H32" s="163">
        <v>3614</v>
      </c>
      <c r="I32" s="164">
        <f t="shared" si="5"/>
        <v>-0.38558313498809926</v>
      </c>
      <c r="J32" s="165">
        <f t="shared" si="6"/>
        <v>-0.10522406536271356</v>
      </c>
      <c r="K32" s="164">
        <f>H32/H25</f>
        <v>1.9857251962922873E-2</v>
      </c>
    </row>
    <row r="33" spans="2:11" x14ac:dyDescent="0.25">
      <c r="B33" s="162" t="s">
        <v>123</v>
      </c>
      <c r="C33" s="163">
        <v>5729</v>
      </c>
      <c r="D33" s="163">
        <v>256</v>
      </c>
      <c r="E33" s="163">
        <v>7659</v>
      </c>
      <c r="F33" s="163">
        <v>7424</v>
      </c>
      <c r="G33" s="163">
        <v>7152</v>
      </c>
      <c r="H33" s="163">
        <v>6638</v>
      </c>
      <c r="I33" s="164">
        <f t="shared" si="5"/>
        <v>-7.1868008948545836E-2</v>
      </c>
      <c r="J33" s="165">
        <f t="shared" si="6"/>
        <v>0.15866643393262359</v>
      </c>
      <c r="K33" s="164">
        <f>H33/H25</f>
        <v>3.6472727872131162E-2</v>
      </c>
    </row>
    <row r="34" spans="2:11" x14ac:dyDescent="0.25">
      <c r="B34" s="162" t="s">
        <v>119</v>
      </c>
      <c r="C34" s="163">
        <v>5623</v>
      </c>
      <c r="D34" s="163">
        <v>4260</v>
      </c>
      <c r="E34" s="163">
        <v>7782</v>
      </c>
      <c r="F34" s="163">
        <v>6516</v>
      </c>
      <c r="G34" s="163">
        <v>6621</v>
      </c>
      <c r="H34" s="163">
        <v>6812</v>
      </c>
      <c r="I34" s="164">
        <f t="shared" si="5"/>
        <v>2.8847606101797263E-2</v>
      </c>
      <c r="J34" s="165">
        <f t="shared" si="6"/>
        <v>0.21145296105281886</v>
      </c>
      <c r="K34" s="164">
        <f>H34/H25</f>
        <v>3.7428777081192757E-2</v>
      </c>
    </row>
    <row r="35" spans="2:11" x14ac:dyDescent="0.25">
      <c r="B35" s="162" t="s">
        <v>128</v>
      </c>
      <c r="C35" s="163">
        <v>1033</v>
      </c>
      <c r="D35" s="163">
        <v>1</v>
      </c>
      <c r="E35" s="163">
        <v>220</v>
      </c>
      <c r="F35" s="163">
        <v>564</v>
      </c>
      <c r="G35" s="163">
        <v>734</v>
      </c>
      <c r="H35" s="163">
        <v>961</v>
      </c>
      <c r="I35" s="164">
        <f t="shared" si="5"/>
        <v>0.30926430517711179</v>
      </c>
      <c r="J35" s="165">
        <f t="shared" si="6"/>
        <v>-6.9699903194578861E-2</v>
      </c>
      <c r="K35" s="164">
        <f>H35/H25</f>
        <v>5.2802487925757832E-3</v>
      </c>
    </row>
    <row r="36" spans="2:11" x14ac:dyDescent="0.25">
      <c r="B36" s="162" t="s">
        <v>131</v>
      </c>
      <c r="C36" s="163">
        <v>717</v>
      </c>
      <c r="D36" s="163">
        <v>20</v>
      </c>
      <c r="E36" s="163">
        <v>65</v>
      </c>
      <c r="F36" s="163">
        <v>431</v>
      </c>
      <c r="G36" s="163">
        <v>464</v>
      </c>
      <c r="H36" s="163">
        <v>235</v>
      </c>
      <c r="I36" s="164">
        <f t="shared" si="5"/>
        <v>-0.49353448275862066</v>
      </c>
      <c r="J36" s="165">
        <f t="shared" si="6"/>
        <v>-0.6722454672245467</v>
      </c>
      <c r="K36" s="164">
        <f>H36/H25</f>
        <v>1.2912158858015704E-3</v>
      </c>
    </row>
    <row r="37" spans="2:11" x14ac:dyDescent="0.25">
      <c r="B37" s="168" t="s">
        <v>145</v>
      </c>
      <c r="C37" s="169">
        <f t="shared" ref="C37:H37" si="7">C29-SUM(C30:C36)</f>
        <v>29218</v>
      </c>
      <c r="D37" s="169">
        <f t="shared" si="7"/>
        <v>4268</v>
      </c>
      <c r="E37" s="169">
        <f t="shared" si="7"/>
        <v>20900</v>
      </c>
      <c r="F37" s="169">
        <f t="shared" si="7"/>
        <v>26869</v>
      </c>
      <c r="G37" s="169">
        <f t="shared" si="7"/>
        <v>29334</v>
      </c>
      <c r="H37" s="169">
        <f t="shared" si="7"/>
        <v>34188</v>
      </c>
      <c r="I37" s="170">
        <f t="shared" si="5"/>
        <v>0.1654735119656372</v>
      </c>
      <c r="J37" s="171">
        <f t="shared" si="6"/>
        <v>0.17010062290368944</v>
      </c>
      <c r="K37" s="170">
        <f>H37/H25</f>
        <v>0.1878471859735493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122832</v>
      </c>
      <c r="D39" s="176">
        <v>21556</v>
      </c>
      <c r="E39" s="176">
        <v>68931</v>
      </c>
      <c r="F39" s="176">
        <v>125170</v>
      </c>
      <c r="G39" s="176">
        <v>128953</v>
      </c>
      <c r="H39" s="176">
        <v>134918</v>
      </c>
      <c r="I39" s="177">
        <f t="shared" ref="I39:I51" si="8">IFERROR(H39/G39-1,"-")</f>
        <v>4.6257163462656958E-2</v>
      </c>
      <c r="J39" s="177">
        <f t="shared" ref="J39:J51" si="9">IFERROR(H39/C39-1,"-")</f>
        <v>9.8394555164777797E-2</v>
      </c>
      <c r="K39" s="177">
        <f>H39/H39</f>
        <v>1</v>
      </c>
    </row>
    <row r="40" spans="2:11" x14ac:dyDescent="0.25">
      <c r="B40" s="157" t="s">
        <v>97</v>
      </c>
      <c r="C40" s="158">
        <v>10774</v>
      </c>
      <c r="D40" s="158">
        <v>7921</v>
      </c>
      <c r="E40" s="158">
        <v>9669</v>
      </c>
      <c r="F40" s="158">
        <v>12300</v>
      </c>
      <c r="G40" s="158">
        <v>12391</v>
      </c>
      <c r="H40" s="158">
        <v>12285</v>
      </c>
      <c r="I40" s="159">
        <f t="shared" si="8"/>
        <v>-8.5545960777984043E-3</v>
      </c>
      <c r="J40" s="160">
        <f t="shared" si="9"/>
        <v>0.14024503434193436</v>
      </c>
      <c r="K40" s="159">
        <f>H40/H39</f>
        <v>9.1055307668361521E-2</v>
      </c>
    </row>
    <row r="41" spans="2:11" x14ac:dyDescent="0.25">
      <c r="B41" s="162" t="s">
        <v>103</v>
      </c>
      <c r="C41" s="163">
        <v>3385</v>
      </c>
      <c r="D41" s="163">
        <v>4371</v>
      </c>
      <c r="E41" s="163">
        <v>2943</v>
      </c>
      <c r="F41" s="163">
        <v>4194</v>
      </c>
      <c r="G41" s="163">
        <v>5378</v>
      </c>
      <c r="H41" s="163">
        <v>5410</v>
      </c>
      <c r="I41" s="164">
        <f t="shared" si="8"/>
        <v>5.9501673484567696E-3</v>
      </c>
      <c r="J41" s="165">
        <f t="shared" si="9"/>
        <v>0.5982274741506648</v>
      </c>
      <c r="K41" s="164">
        <f>H41/H39</f>
        <v>4.0098430157577192E-2</v>
      </c>
    </row>
    <row r="42" spans="2:11" x14ac:dyDescent="0.25">
      <c r="B42" s="162" t="s">
        <v>100</v>
      </c>
      <c r="C42" s="163">
        <v>7389</v>
      </c>
      <c r="D42" s="163">
        <v>3550</v>
      </c>
      <c r="E42" s="163">
        <v>6726</v>
      </c>
      <c r="F42" s="163">
        <v>8106</v>
      </c>
      <c r="G42" s="163">
        <v>7013</v>
      </c>
      <c r="H42" s="163">
        <v>6875</v>
      </c>
      <c r="I42" s="164">
        <f t="shared" si="8"/>
        <v>-1.9677741337516097E-2</v>
      </c>
      <c r="J42" s="165">
        <f t="shared" si="9"/>
        <v>-6.9562863716335133E-2</v>
      </c>
      <c r="K42" s="164">
        <f>H42/H39</f>
        <v>5.0956877510784329E-2</v>
      </c>
    </row>
    <row r="43" spans="2:11" x14ac:dyDescent="0.25">
      <c r="B43" s="157" t="s">
        <v>107</v>
      </c>
      <c r="C43" s="158">
        <v>112058</v>
      </c>
      <c r="D43" s="158">
        <v>13635</v>
      </c>
      <c r="E43" s="158">
        <v>59262</v>
      </c>
      <c r="F43" s="158">
        <v>112870</v>
      </c>
      <c r="G43" s="158">
        <v>116562</v>
      </c>
      <c r="H43" s="158">
        <v>122633</v>
      </c>
      <c r="I43" s="159">
        <f t="shared" si="8"/>
        <v>5.2083869528662952E-2</v>
      </c>
      <c r="J43" s="160">
        <f t="shared" si="9"/>
        <v>9.4370772278641324E-2</v>
      </c>
      <c r="K43" s="159">
        <f>H43/H39</f>
        <v>0.90894469233163844</v>
      </c>
    </row>
    <row r="44" spans="2:11" x14ac:dyDescent="0.25">
      <c r="B44" s="162" t="s">
        <v>110</v>
      </c>
      <c r="C44" s="163">
        <v>72039</v>
      </c>
      <c r="D44" s="163">
        <v>5429</v>
      </c>
      <c r="E44" s="163">
        <v>27108</v>
      </c>
      <c r="F44" s="163">
        <v>68258</v>
      </c>
      <c r="G44" s="163">
        <v>72064</v>
      </c>
      <c r="H44" s="163">
        <v>76519</v>
      </c>
      <c r="I44" s="164">
        <f t="shared" si="8"/>
        <v>6.1820048845470765E-2</v>
      </c>
      <c r="J44" s="165">
        <f t="shared" si="9"/>
        <v>6.2188536764807845E-2</v>
      </c>
      <c r="K44" s="164">
        <f>H44/H39</f>
        <v>0.56715189967239366</v>
      </c>
    </row>
    <row r="45" spans="2:11" x14ac:dyDescent="0.25">
      <c r="B45" s="162" t="s">
        <v>113</v>
      </c>
      <c r="C45" s="163">
        <v>4749</v>
      </c>
      <c r="D45" s="163">
        <v>517</v>
      </c>
      <c r="E45" s="163">
        <v>3104</v>
      </c>
      <c r="F45" s="163">
        <v>3215</v>
      </c>
      <c r="G45" s="163">
        <v>3854</v>
      </c>
      <c r="H45" s="163">
        <v>3441</v>
      </c>
      <c r="I45" s="164">
        <f t="shared" si="8"/>
        <v>-0.10716139076284381</v>
      </c>
      <c r="J45" s="165">
        <f t="shared" si="9"/>
        <v>-0.27542640555906506</v>
      </c>
      <c r="K45" s="164">
        <f>H45/H39</f>
        <v>2.5504380438488565E-2</v>
      </c>
    </row>
    <row r="46" spans="2:11" x14ac:dyDescent="0.25">
      <c r="B46" s="162" t="s">
        <v>116</v>
      </c>
      <c r="C46" s="163">
        <v>1883</v>
      </c>
      <c r="D46" s="163">
        <v>424</v>
      </c>
      <c r="E46" s="163">
        <v>1620</v>
      </c>
      <c r="F46" s="163">
        <v>2240</v>
      </c>
      <c r="G46" s="163">
        <v>2611</v>
      </c>
      <c r="H46" s="163">
        <v>2354</v>
      </c>
      <c r="I46" s="164">
        <f t="shared" si="8"/>
        <v>-9.8429720413634625E-2</v>
      </c>
      <c r="J46" s="165">
        <f t="shared" si="9"/>
        <v>0.2501327668613913</v>
      </c>
      <c r="K46" s="164">
        <f>H46/H39</f>
        <v>1.7447634859692553E-2</v>
      </c>
    </row>
    <row r="47" spans="2:11" x14ac:dyDescent="0.25">
      <c r="B47" s="162" t="s">
        <v>123</v>
      </c>
      <c r="C47" s="163">
        <v>4925</v>
      </c>
      <c r="D47" s="163">
        <v>193</v>
      </c>
      <c r="E47" s="163">
        <v>5580</v>
      </c>
      <c r="F47" s="163">
        <v>6502</v>
      </c>
      <c r="G47" s="163">
        <v>6405</v>
      </c>
      <c r="H47" s="163">
        <v>5630</v>
      </c>
      <c r="I47" s="164">
        <f t="shared" si="8"/>
        <v>-0.12099921935987512</v>
      </c>
      <c r="J47" s="165">
        <f t="shared" si="9"/>
        <v>0.14314720812182746</v>
      </c>
      <c r="K47" s="164">
        <f>H47/H39</f>
        <v>4.1729050237922297E-2</v>
      </c>
    </row>
    <row r="48" spans="2:11" x14ac:dyDescent="0.25">
      <c r="B48" s="162" t="s">
        <v>119</v>
      </c>
      <c r="C48" s="163">
        <v>4362</v>
      </c>
      <c r="D48" s="163">
        <v>2567</v>
      </c>
      <c r="E48" s="163">
        <v>3905</v>
      </c>
      <c r="F48" s="163">
        <v>4026</v>
      </c>
      <c r="G48" s="163">
        <v>4643</v>
      </c>
      <c r="H48" s="163">
        <v>3835</v>
      </c>
      <c r="I48" s="164">
        <f t="shared" si="8"/>
        <v>-0.17402541460262766</v>
      </c>
      <c r="J48" s="165">
        <f t="shared" si="9"/>
        <v>-0.12081613938560298</v>
      </c>
      <c r="K48" s="164">
        <f>H48/H39</f>
        <v>2.8424672764197512E-2</v>
      </c>
    </row>
    <row r="49" spans="2:11" x14ac:dyDescent="0.25">
      <c r="B49" s="162" t="s">
        <v>128</v>
      </c>
      <c r="C49" s="163">
        <v>730</v>
      </c>
      <c r="D49" s="163">
        <v>9</v>
      </c>
      <c r="E49" s="163">
        <v>646</v>
      </c>
      <c r="F49" s="163">
        <v>625</v>
      </c>
      <c r="G49" s="163">
        <v>539</v>
      </c>
      <c r="H49" s="163">
        <v>547</v>
      </c>
      <c r="I49" s="164">
        <f t="shared" si="8"/>
        <v>1.4842300556586308E-2</v>
      </c>
      <c r="J49" s="165">
        <f t="shared" si="9"/>
        <v>-0.25068493150684934</v>
      </c>
      <c r="K49" s="164">
        <f>H49/H39</f>
        <v>4.0543144724944037E-3</v>
      </c>
    </row>
    <row r="50" spans="2:11" x14ac:dyDescent="0.25">
      <c r="B50" s="162" t="s">
        <v>131</v>
      </c>
      <c r="C50" s="163">
        <v>454</v>
      </c>
      <c r="D50" s="163">
        <v>35</v>
      </c>
      <c r="E50" s="163">
        <v>92</v>
      </c>
      <c r="F50" s="163">
        <v>134</v>
      </c>
      <c r="G50" s="163">
        <v>422</v>
      </c>
      <c r="H50" s="163">
        <v>113</v>
      </c>
      <c r="I50" s="164">
        <f t="shared" si="8"/>
        <v>-0.73222748815165883</v>
      </c>
      <c r="J50" s="165">
        <f t="shared" si="9"/>
        <v>-0.75110132158590304</v>
      </c>
      <c r="K50" s="164">
        <f>H50/H39</f>
        <v>8.375457685408915E-4</v>
      </c>
    </row>
    <row r="51" spans="2:11" x14ac:dyDescent="0.25">
      <c r="B51" s="168" t="s">
        <v>145</v>
      </c>
      <c r="C51" s="169">
        <f t="shared" ref="C51:H51" si="10">C43-SUM(C44:C50)</f>
        <v>22916</v>
      </c>
      <c r="D51" s="169">
        <f t="shared" si="10"/>
        <v>4461</v>
      </c>
      <c r="E51" s="169">
        <f t="shared" si="10"/>
        <v>17207</v>
      </c>
      <c r="F51" s="169">
        <f t="shared" si="10"/>
        <v>27870</v>
      </c>
      <c r="G51" s="169">
        <f t="shared" si="10"/>
        <v>26024</v>
      </c>
      <c r="H51" s="169">
        <f t="shared" si="10"/>
        <v>30194</v>
      </c>
      <c r="I51" s="170">
        <f t="shared" si="8"/>
        <v>0.16023670458038741</v>
      </c>
      <c r="J51" s="171">
        <f t="shared" si="9"/>
        <v>0.31759469366381565</v>
      </c>
      <c r="K51" s="170">
        <f>H51/H39</f>
        <v>0.22379519411790866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3964</v>
      </c>
      <c r="D53" s="176">
        <v>243</v>
      </c>
      <c r="E53" s="176">
        <v>2558</v>
      </c>
      <c r="F53" s="176">
        <v>3499</v>
      </c>
      <c r="G53" s="176">
        <v>4023</v>
      </c>
      <c r="H53" s="176">
        <v>3471</v>
      </c>
      <c r="I53" s="177">
        <f t="shared" ref="I53:I65" si="11">IFERROR(H53/G53-1,"-")</f>
        <v>-0.13721103653989564</v>
      </c>
      <c r="J53" s="177">
        <f t="shared" ref="J53:J65" si="12">IFERROR(H53/C53-1,"-")</f>
        <v>-0.12436932391523714</v>
      </c>
      <c r="K53" s="177">
        <f>H53/H53</f>
        <v>1</v>
      </c>
    </row>
    <row r="54" spans="2:11" x14ac:dyDescent="0.25">
      <c r="B54" s="157" t="s">
        <v>97</v>
      </c>
      <c r="C54" s="158">
        <v>1162</v>
      </c>
      <c r="D54" s="158">
        <v>124</v>
      </c>
      <c r="E54" s="158">
        <v>695</v>
      </c>
      <c r="F54" s="158">
        <v>563</v>
      </c>
      <c r="G54" s="158">
        <v>1757</v>
      </c>
      <c r="H54" s="158">
        <v>908</v>
      </c>
      <c r="I54" s="159">
        <f t="shared" si="11"/>
        <v>-0.48321001707455891</v>
      </c>
      <c r="J54" s="160">
        <f t="shared" si="12"/>
        <v>-0.21858864027538727</v>
      </c>
      <c r="K54" s="159">
        <f>H54/H53</f>
        <v>0.26159608182080091</v>
      </c>
    </row>
    <row r="55" spans="2:11" x14ac:dyDescent="0.25">
      <c r="B55" s="162" t="s">
        <v>103</v>
      </c>
      <c r="C55" s="163">
        <v>757</v>
      </c>
      <c r="D55" s="163">
        <v>83</v>
      </c>
      <c r="E55" s="163">
        <v>333</v>
      </c>
      <c r="F55" s="163">
        <v>284</v>
      </c>
      <c r="G55" s="163">
        <v>1401</v>
      </c>
      <c r="H55" s="163">
        <v>691</v>
      </c>
      <c r="I55" s="164">
        <f t="shared" si="11"/>
        <v>-0.50678087080656675</v>
      </c>
      <c r="J55" s="165">
        <f t="shared" si="12"/>
        <v>-8.7186261558784728E-2</v>
      </c>
      <c r="K55" s="164">
        <f>H55/H53</f>
        <v>0.19907807548256987</v>
      </c>
    </row>
    <row r="56" spans="2:11" x14ac:dyDescent="0.25">
      <c r="B56" s="162" t="s">
        <v>100</v>
      </c>
      <c r="C56" s="163">
        <v>405</v>
      </c>
      <c r="D56" s="163">
        <v>41</v>
      </c>
      <c r="E56" s="163">
        <v>362</v>
      </c>
      <c r="F56" s="163">
        <v>279</v>
      </c>
      <c r="G56" s="163">
        <v>356</v>
      </c>
      <c r="H56" s="163">
        <v>217</v>
      </c>
      <c r="I56" s="164">
        <f t="shared" si="11"/>
        <v>-0.3904494382022472</v>
      </c>
      <c r="J56" s="165">
        <f t="shared" si="12"/>
        <v>-0.46419753086419757</v>
      </c>
      <c r="K56" s="164">
        <f>H56/H53</f>
        <v>6.2518006338231055E-2</v>
      </c>
    </row>
    <row r="57" spans="2:11" x14ac:dyDescent="0.25">
      <c r="B57" s="157" t="s">
        <v>107</v>
      </c>
      <c r="C57" s="158">
        <v>2802</v>
      </c>
      <c r="D57" s="158">
        <v>119</v>
      </c>
      <c r="E57" s="158">
        <v>1863</v>
      </c>
      <c r="F57" s="158">
        <v>2936</v>
      </c>
      <c r="G57" s="158">
        <v>2266</v>
      </c>
      <c r="H57" s="158">
        <v>2563</v>
      </c>
      <c r="I57" s="159">
        <f t="shared" si="11"/>
        <v>0.13106796116504849</v>
      </c>
      <c r="J57" s="160">
        <f t="shared" si="12"/>
        <v>-8.5296216987865825E-2</v>
      </c>
      <c r="K57" s="159">
        <f>H57/H53</f>
        <v>0.73840391817919904</v>
      </c>
    </row>
    <row r="58" spans="2:11" x14ac:dyDescent="0.25">
      <c r="B58" s="162" t="s">
        <v>110</v>
      </c>
      <c r="C58" s="163">
        <v>1100</v>
      </c>
      <c r="D58" s="163">
        <v>23</v>
      </c>
      <c r="E58" s="163">
        <v>696</v>
      </c>
      <c r="F58" s="163">
        <v>956</v>
      </c>
      <c r="G58" s="163">
        <v>940</v>
      </c>
      <c r="H58" s="163">
        <v>1013</v>
      </c>
      <c r="I58" s="164">
        <f t="shared" si="11"/>
        <v>7.7659574468085024E-2</v>
      </c>
      <c r="J58" s="165">
        <f t="shared" si="12"/>
        <v>-7.9090909090909101E-2</v>
      </c>
      <c r="K58" s="164">
        <f>H58/H53</f>
        <v>0.29184673004897727</v>
      </c>
    </row>
    <row r="59" spans="2:11" x14ac:dyDescent="0.25">
      <c r="B59" s="162" t="s">
        <v>113</v>
      </c>
      <c r="C59" s="163">
        <v>791</v>
      </c>
      <c r="D59" s="163">
        <v>44</v>
      </c>
      <c r="E59" s="163">
        <v>488</v>
      </c>
      <c r="F59" s="163">
        <v>525</v>
      </c>
      <c r="G59" s="163">
        <v>404</v>
      </c>
      <c r="H59" s="163">
        <v>401</v>
      </c>
      <c r="I59" s="164">
        <f t="shared" si="11"/>
        <v>-7.4257425742574323E-3</v>
      </c>
      <c r="J59" s="165">
        <f t="shared" si="12"/>
        <v>-0.49304677623261695</v>
      </c>
      <c r="K59" s="164">
        <f>H59/H53</f>
        <v>0.11552866609046385</v>
      </c>
    </row>
    <row r="60" spans="2:11" x14ac:dyDescent="0.25">
      <c r="B60" s="162" t="s">
        <v>116</v>
      </c>
      <c r="C60" s="163">
        <v>110</v>
      </c>
      <c r="D60" s="163">
        <v>12</v>
      </c>
      <c r="E60" s="163">
        <v>106</v>
      </c>
      <c r="F60" s="163">
        <v>307</v>
      </c>
      <c r="G60" s="163">
        <v>177</v>
      </c>
      <c r="H60" s="163">
        <v>210</v>
      </c>
      <c r="I60" s="164">
        <f t="shared" si="11"/>
        <v>0.18644067796610164</v>
      </c>
      <c r="J60" s="165">
        <f t="shared" si="12"/>
        <v>0.90909090909090917</v>
      </c>
      <c r="K60" s="164">
        <f>H60/H53</f>
        <v>6.0501296456352639E-2</v>
      </c>
    </row>
    <row r="61" spans="2:11" x14ac:dyDescent="0.25">
      <c r="B61" s="162" t="s">
        <v>123</v>
      </c>
      <c r="C61" s="163">
        <v>45</v>
      </c>
      <c r="D61" s="163">
        <v>0</v>
      </c>
      <c r="E61" s="163">
        <v>58</v>
      </c>
      <c r="F61" s="163">
        <v>52</v>
      </c>
      <c r="G61" s="163">
        <v>36</v>
      </c>
      <c r="H61" s="163">
        <v>88</v>
      </c>
      <c r="I61" s="164">
        <f t="shared" si="11"/>
        <v>1.4444444444444446</v>
      </c>
      <c r="J61" s="165">
        <f t="shared" si="12"/>
        <v>0.95555555555555549</v>
      </c>
      <c r="K61" s="164">
        <f>H61/H53</f>
        <v>2.5352924229328725E-2</v>
      </c>
    </row>
    <row r="62" spans="2:11" x14ac:dyDescent="0.25">
      <c r="B62" s="162" t="s">
        <v>119</v>
      </c>
      <c r="C62" s="163">
        <v>48</v>
      </c>
      <c r="D62" s="163">
        <v>10</v>
      </c>
      <c r="E62" s="163">
        <v>25</v>
      </c>
      <c r="F62" s="163">
        <v>57</v>
      </c>
      <c r="G62" s="163">
        <v>18</v>
      </c>
      <c r="H62" s="163">
        <v>70</v>
      </c>
      <c r="I62" s="164">
        <f t="shared" si="11"/>
        <v>2.8888888888888888</v>
      </c>
      <c r="J62" s="165">
        <f t="shared" si="12"/>
        <v>0.45833333333333326</v>
      </c>
      <c r="K62" s="164">
        <f>H62/H53</f>
        <v>2.0167098818784212E-2</v>
      </c>
    </row>
    <row r="63" spans="2:11" x14ac:dyDescent="0.25">
      <c r="B63" s="162" t="s">
        <v>128</v>
      </c>
      <c r="C63" s="163">
        <v>2</v>
      </c>
      <c r="D63" s="163">
        <v>0</v>
      </c>
      <c r="E63" s="163">
        <v>0</v>
      </c>
      <c r="F63" s="163">
        <v>3</v>
      </c>
      <c r="G63" s="163">
        <v>7</v>
      </c>
      <c r="H63" s="163">
        <v>4</v>
      </c>
      <c r="I63" s="164">
        <f t="shared" si="11"/>
        <v>-0.4285714285714286</v>
      </c>
      <c r="J63" s="165">
        <f t="shared" si="12"/>
        <v>1</v>
      </c>
      <c r="K63" s="164">
        <f>H63/H53</f>
        <v>1.1524056467876692E-3</v>
      </c>
    </row>
    <row r="64" spans="2:11" x14ac:dyDescent="0.25">
      <c r="B64" s="162" t="s">
        <v>131</v>
      </c>
      <c r="C64" s="163">
        <v>11</v>
      </c>
      <c r="D64" s="163">
        <v>0</v>
      </c>
      <c r="E64" s="163">
        <v>2</v>
      </c>
      <c r="F64" s="163">
        <v>0</v>
      </c>
      <c r="G64" s="163">
        <v>0</v>
      </c>
      <c r="H64" s="163">
        <v>4</v>
      </c>
      <c r="I64" s="164" t="str">
        <f t="shared" si="11"/>
        <v>-</v>
      </c>
      <c r="J64" s="165">
        <f t="shared" si="12"/>
        <v>-0.63636363636363635</v>
      </c>
      <c r="K64" s="164">
        <f>H64/H53</f>
        <v>1.1524056467876692E-3</v>
      </c>
    </row>
    <row r="65" spans="2:11" x14ac:dyDescent="0.25">
      <c r="B65" s="168" t="s">
        <v>145</v>
      </c>
      <c r="C65" s="169">
        <f t="shared" ref="C65:H65" si="13">C57-SUM(C58:C64)</f>
        <v>695</v>
      </c>
      <c r="D65" s="169">
        <f t="shared" si="13"/>
        <v>30</v>
      </c>
      <c r="E65" s="169">
        <f t="shared" si="13"/>
        <v>488</v>
      </c>
      <c r="F65" s="169">
        <f t="shared" si="13"/>
        <v>1036</v>
      </c>
      <c r="G65" s="169">
        <f t="shared" si="13"/>
        <v>684</v>
      </c>
      <c r="H65" s="169">
        <f t="shared" si="13"/>
        <v>773</v>
      </c>
      <c r="I65" s="170">
        <f t="shared" si="11"/>
        <v>0.13011695906432741</v>
      </c>
      <c r="J65" s="171">
        <f t="shared" si="12"/>
        <v>0.11223021582733805</v>
      </c>
      <c r="K65" s="170">
        <f>H65/H53</f>
        <v>0.22270239124171709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14155</v>
      </c>
      <c r="D67" s="176">
        <v>6721</v>
      </c>
      <c r="E67" s="176">
        <v>9924</v>
      </c>
      <c r="F67" s="176">
        <v>13134</v>
      </c>
      <c r="G67" s="176">
        <v>18421</v>
      </c>
      <c r="H67" s="176">
        <v>19553</v>
      </c>
      <c r="I67" s="177">
        <f t="shared" ref="I67:I79" si="14">IFERROR(H67/G67-1,"-")</f>
        <v>6.1451604147440442E-2</v>
      </c>
      <c r="J67" s="177">
        <f t="shared" ref="J67:J79" si="15">IFERROR(H67/C67-1,"-")</f>
        <v>0.3813493465206641</v>
      </c>
      <c r="K67" s="177">
        <f>H67/H67</f>
        <v>1</v>
      </c>
    </row>
    <row r="68" spans="2:11" x14ac:dyDescent="0.25">
      <c r="B68" s="157" t="s">
        <v>97</v>
      </c>
      <c r="C68" s="158">
        <v>6768</v>
      </c>
      <c r="D68" s="158">
        <v>5775</v>
      </c>
      <c r="E68" s="158">
        <v>5017</v>
      </c>
      <c r="F68" s="158">
        <v>1381</v>
      </c>
      <c r="G68" s="158">
        <v>9816</v>
      </c>
      <c r="H68" s="158">
        <v>7884</v>
      </c>
      <c r="I68" s="159">
        <f t="shared" si="14"/>
        <v>-0.19682151589242058</v>
      </c>
      <c r="J68" s="160">
        <f t="shared" si="15"/>
        <v>0.16489361702127669</v>
      </c>
      <c r="K68" s="159">
        <f>H68/H67</f>
        <v>0.40321178335805247</v>
      </c>
    </row>
    <row r="69" spans="2:11" x14ac:dyDescent="0.25">
      <c r="B69" s="162" t="s">
        <v>103</v>
      </c>
      <c r="C69" s="163">
        <v>3707</v>
      </c>
      <c r="D69" s="163">
        <v>2012</v>
      </c>
      <c r="E69" s="163">
        <v>3373</v>
      </c>
      <c r="F69" s="163">
        <v>286</v>
      </c>
      <c r="G69" s="163">
        <v>7748</v>
      </c>
      <c r="H69" s="163">
        <v>5350</v>
      </c>
      <c r="I69" s="164">
        <f t="shared" si="14"/>
        <v>-0.30949922560660814</v>
      </c>
      <c r="J69" s="165">
        <f t="shared" si="15"/>
        <v>0.44321553817102788</v>
      </c>
      <c r="K69" s="164">
        <f>H69/H67</f>
        <v>0.27361530199969314</v>
      </c>
    </row>
    <row r="70" spans="2:11" x14ac:dyDescent="0.25">
      <c r="B70" s="162" t="s">
        <v>100</v>
      </c>
      <c r="C70" s="163">
        <v>3061</v>
      </c>
      <c r="D70" s="163">
        <v>3763</v>
      </c>
      <c r="E70" s="163">
        <v>1644</v>
      </c>
      <c r="F70" s="163">
        <v>1095</v>
      </c>
      <c r="G70" s="163">
        <v>2068</v>
      </c>
      <c r="H70" s="163">
        <v>2534</v>
      </c>
      <c r="I70" s="164">
        <f t="shared" si="14"/>
        <v>0.22533849129593819</v>
      </c>
      <c r="J70" s="165">
        <f t="shared" si="15"/>
        <v>-0.17216595883698138</v>
      </c>
      <c r="K70" s="164">
        <f>H70/H67</f>
        <v>0.12959648135835933</v>
      </c>
    </row>
    <row r="71" spans="2:11" x14ac:dyDescent="0.25">
      <c r="B71" s="157" t="s">
        <v>107</v>
      </c>
      <c r="C71" s="158">
        <v>7387</v>
      </c>
      <c r="D71" s="158">
        <v>946</v>
      </c>
      <c r="E71" s="158">
        <v>4907</v>
      </c>
      <c r="F71" s="158">
        <v>11753</v>
      </c>
      <c r="G71" s="158">
        <v>8605</v>
      </c>
      <c r="H71" s="158">
        <v>11669</v>
      </c>
      <c r="I71" s="159">
        <f t="shared" si="14"/>
        <v>0.35607205113306217</v>
      </c>
      <c r="J71" s="160">
        <f t="shared" si="15"/>
        <v>0.5796669825368892</v>
      </c>
      <c r="K71" s="159">
        <f>H71/H67</f>
        <v>0.59678821664194748</v>
      </c>
    </row>
    <row r="72" spans="2:11" x14ac:dyDescent="0.25">
      <c r="B72" s="162" t="s">
        <v>110</v>
      </c>
      <c r="C72" s="163">
        <v>2707</v>
      </c>
      <c r="D72" s="163">
        <v>257</v>
      </c>
      <c r="E72" s="163">
        <v>2258</v>
      </c>
      <c r="F72" s="163">
        <v>5708</v>
      </c>
      <c r="G72" s="163">
        <v>3480</v>
      </c>
      <c r="H72" s="163">
        <v>5692</v>
      </c>
      <c r="I72" s="164">
        <f t="shared" si="14"/>
        <v>0.63563218390804588</v>
      </c>
      <c r="J72" s="165">
        <f t="shared" si="15"/>
        <v>1.1026967122275582</v>
      </c>
      <c r="K72" s="164">
        <f>H72/H67</f>
        <v>0.29110622410883241</v>
      </c>
    </row>
    <row r="73" spans="2:11" x14ac:dyDescent="0.25">
      <c r="B73" s="162" t="s">
        <v>113</v>
      </c>
      <c r="C73" s="163">
        <v>1326</v>
      </c>
      <c r="D73" s="163">
        <v>128</v>
      </c>
      <c r="E73" s="163">
        <v>578</v>
      </c>
      <c r="F73" s="163">
        <v>289</v>
      </c>
      <c r="G73" s="163">
        <v>835</v>
      </c>
      <c r="H73" s="163">
        <v>580</v>
      </c>
      <c r="I73" s="164">
        <f t="shared" si="14"/>
        <v>-0.30538922155688619</v>
      </c>
      <c r="J73" s="165">
        <f t="shared" si="15"/>
        <v>-0.56259426847662142</v>
      </c>
      <c r="K73" s="164">
        <f>H73/H67</f>
        <v>2.9662967319592903E-2</v>
      </c>
    </row>
    <row r="74" spans="2:11" x14ac:dyDescent="0.25">
      <c r="B74" s="162" t="s">
        <v>116</v>
      </c>
      <c r="C74" s="163">
        <v>762</v>
      </c>
      <c r="D74" s="163">
        <v>142</v>
      </c>
      <c r="E74" s="163">
        <v>438</v>
      </c>
      <c r="F74" s="163">
        <v>1556</v>
      </c>
      <c r="G74" s="163">
        <v>323</v>
      </c>
      <c r="H74" s="163">
        <v>1041</v>
      </c>
      <c r="I74" s="164">
        <f t="shared" si="14"/>
        <v>2.2229102167182662</v>
      </c>
      <c r="J74" s="165">
        <f t="shared" si="15"/>
        <v>0.36614173228346458</v>
      </c>
      <c r="K74" s="164">
        <f>H74/H67</f>
        <v>5.3239912033958982E-2</v>
      </c>
    </row>
    <row r="75" spans="2:11" x14ac:dyDescent="0.25">
      <c r="B75" s="162" t="s">
        <v>123</v>
      </c>
      <c r="C75" s="163">
        <v>64</v>
      </c>
      <c r="D75" s="163">
        <v>11</v>
      </c>
      <c r="E75" s="163">
        <v>432</v>
      </c>
      <c r="F75" s="163">
        <v>194</v>
      </c>
      <c r="G75" s="163">
        <v>319</v>
      </c>
      <c r="H75" s="163">
        <v>527</v>
      </c>
      <c r="I75" s="164">
        <f t="shared" si="14"/>
        <v>0.65203761755485901</v>
      </c>
      <c r="J75" s="165">
        <f t="shared" si="15"/>
        <v>7.234375</v>
      </c>
      <c r="K75" s="164">
        <f>H75/H67</f>
        <v>2.6952385823147344E-2</v>
      </c>
    </row>
    <row r="76" spans="2:11" x14ac:dyDescent="0.25">
      <c r="B76" s="162" t="s">
        <v>119</v>
      </c>
      <c r="C76" s="163">
        <v>125</v>
      </c>
      <c r="D76" s="163">
        <v>160</v>
      </c>
      <c r="E76" s="163">
        <v>108</v>
      </c>
      <c r="F76" s="163">
        <v>393</v>
      </c>
      <c r="G76" s="163">
        <v>58</v>
      </c>
      <c r="H76" s="163">
        <v>290</v>
      </c>
      <c r="I76" s="164">
        <f t="shared" si="14"/>
        <v>4</v>
      </c>
      <c r="J76" s="165">
        <f t="shared" si="15"/>
        <v>1.3199999999999998</v>
      </c>
      <c r="K76" s="164">
        <f>H76/H67</f>
        <v>1.4831483659796451E-2</v>
      </c>
    </row>
    <row r="77" spans="2:11" x14ac:dyDescent="0.25">
      <c r="B77" s="162" t="s">
        <v>128</v>
      </c>
      <c r="C77" s="163">
        <v>6</v>
      </c>
      <c r="D77" s="163">
        <v>0</v>
      </c>
      <c r="E77" s="163">
        <v>22</v>
      </c>
      <c r="F77" s="163">
        <v>14</v>
      </c>
      <c r="G77" s="163">
        <v>6</v>
      </c>
      <c r="H77" s="163">
        <v>33</v>
      </c>
      <c r="I77" s="164">
        <f t="shared" si="14"/>
        <v>4.5</v>
      </c>
      <c r="J77" s="165">
        <f t="shared" si="15"/>
        <v>4.5</v>
      </c>
      <c r="K77" s="164">
        <f>H77/H67</f>
        <v>1.6877205543906306E-3</v>
      </c>
    </row>
    <row r="78" spans="2:11" x14ac:dyDescent="0.25">
      <c r="B78" s="162" t="s">
        <v>131</v>
      </c>
      <c r="C78" s="163">
        <v>15</v>
      </c>
      <c r="D78" s="163">
        <v>9</v>
      </c>
      <c r="E78" s="163">
        <v>7</v>
      </c>
      <c r="F78" s="163">
        <v>13</v>
      </c>
      <c r="G78" s="163">
        <v>8</v>
      </c>
      <c r="H78" s="163">
        <v>47</v>
      </c>
      <c r="I78" s="164">
        <f t="shared" si="14"/>
        <v>4.875</v>
      </c>
      <c r="J78" s="165">
        <f t="shared" si="15"/>
        <v>2.1333333333333333</v>
      </c>
      <c r="K78" s="164">
        <f>H78/H67</f>
        <v>2.4037232138290798E-3</v>
      </c>
    </row>
    <row r="79" spans="2:11" x14ac:dyDescent="0.25">
      <c r="B79" s="168" t="s">
        <v>145</v>
      </c>
      <c r="C79" s="169">
        <f t="shared" ref="C79:H79" si="16">C71-SUM(C72:C78)</f>
        <v>2382</v>
      </c>
      <c r="D79" s="169">
        <f t="shared" si="16"/>
        <v>239</v>
      </c>
      <c r="E79" s="169">
        <f t="shared" si="16"/>
        <v>1064</v>
      </c>
      <c r="F79" s="169">
        <f t="shared" si="16"/>
        <v>3586</v>
      </c>
      <c r="G79" s="169">
        <f t="shared" si="16"/>
        <v>3576</v>
      </c>
      <c r="H79" s="169">
        <f t="shared" si="16"/>
        <v>3459</v>
      </c>
      <c r="I79" s="170">
        <f t="shared" si="14"/>
        <v>-3.2718120805369177E-2</v>
      </c>
      <c r="J79" s="171">
        <f t="shared" si="15"/>
        <v>0.45214105793450887</v>
      </c>
      <c r="K79" s="170">
        <f>H79/H67</f>
        <v>0.17690379992839975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81941</v>
      </c>
      <c r="D81" s="176">
        <v>19690</v>
      </c>
      <c r="E81" s="176">
        <v>55397</v>
      </c>
      <c r="F81" s="176">
        <v>71676</v>
      </c>
      <c r="G81" s="176">
        <v>83171</v>
      </c>
      <c r="H81" s="176">
        <v>91131</v>
      </c>
      <c r="I81" s="177">
        <f t="shared" ref="I81:I93" si="17">IFERROR(H81/G81-1,"-")</f>
        <v>9.5706436137596107E-2</v>
      </c>
      <c r="J81" s="177">
        <f t="shared" ref="J81:J93" si="18">IFERROR(H81/C81-1,"-")</f>
        <v>0.11215386680660466</v>
      </c>
      <c r="K81" s="177">
        <f>H81/H81</f>
        <v>1</v>
      </c>
    </row>
    <row r="82" spans="2:11" x14ac:dyDescent="0.25">
      <c r="B82" s="157" t="s">
        <v>97</v>
      </c>
      <c r="C82" s="158">
        <v>36909</v>
      </c>
      <c r="D82" s="158">
        <v>14508</v>
      </c>
      <c r="E82" s="158">
        <v>30530</v>
      </c>
      <c r="F82" s="158">
        <v>36680</v>
      </c>
      <c r="G82" s="158">
        <v>38459</v>
      </c>
      <c r="H82" s="158">
        <v>38667</v>
      </c>
      <c r="I82" s="159">
        <f t="shared" si="17"/>
        <v>5.4083569515588348E-3</v>
      </c>
      <c r="J82" s="160">
        <f t="shared" si="18"/>
        <v>4.7630659188815816E-2</v>
      </c>
      <c r="K82" s="159">
        <f>H82/H81</f>
        <v>0.42430128057411859</v>
      </c>
    </row>
    <row r="83" spans="2:11" x14ac:dyDescent="0.25">
      <c r="B83" s="162" t="s">
        <v>103</v>
      </c>
      <c r="C83" s="163">
        <v>7517</v>
      </c>
      <c r="D83" s="163">
        <v>3494</v>
      </c>
      <c r="E83" s="163">
        <v>8973</v>
      </c>
      <c r="F83" s="163">
        <v>8316</v>
      </c>
      <c r="G83" s="163">
        <v>11755</v>
      </c>
      <c r="H83" s="163">
        <v>8535</v>
      </c>
      <c r="I83" s="164">
        <f t="shared" si="17"/>
        <v>-0.27392598894087627</v>
      </c>
      <c r="J83" s="165">
        <f t="shared" si="18"/>
        <v>0.13542636690168952</v>
      </c>
      <c r="K83" s="164">
        <f>H83/H81</f>
        <v>9.3656384764789144E-2</v>
      </c>
    </row>
    <row r="84" spans="2:11" x14ac:dyDescent="0.25">
      <c r="B84" s="162" t="s">
        <v>100</v>
      </c>
      <c r="C84" s="163">
        <v>29392</v>
      </c>
      <c r="D84" s="163">
        <v>11014</v>
      </c>
      <c r="E84" s="163">
        <v>21557</v>
      </c>
      <c r="F84" s="163">
        <v>28364</v>
      </c>
      <c r="G84" s="163">
        <v>26704</v>
      </c>
      <c r="H84" s="163">
        <v>30132</v>
      </c>
      <c r="I84" s="164">
        <f t="shared" si="17"/>
        <v>0.12837028160575192</v>
      </c>
      <c r="J84" s="165">
        <f t="shared" si="18"/>
        <v>2.5176918889493693E-2</v>
      </c>
      <c r="K84" s="164">
        <f>H84/H81</f>
        <v>0.33064489580932943</v>
      </c>
    </row>
    <row r="85" spans="2:11" x14ac:dyDescent="0.25">
      <c r="B85" s="157" t="s">
        <v>107</v>
      </c>
      <c r="C85" s="158">
        <v>45032</v>
      </c>
      <c r="D85" s="158">
        <v>5182</v>
      </c>
      <c r="E85" s="158">
        <v>24867</v>
      </c>
      <c r="F85" s="158">
        <v>34996</v>
      </c>
      <c r="G85" s="158">
        <v>44712</v>
      </c>
      <c r="H85" s="158">
        <v>52464</v>
      </c>
      <c r="I85" s="159">
        <f t="shared" si="17"/>
        <v>0.17337627482555029</v>
      </c>
      <c r="J85" s="160">
        <f t="shared" si="18"/>
        <v>0.16503819506128981</v>
      </c>
      <c r="K85" s="159">
        <f>H85/H81</f>
        <v>0.57569871942588147</v>
      </c>
    </row>
    <row r="86" spans="2:11" x14ac:dyDescent="0.25">
      <c r="B86" s="162" t="s">
        <v>110</v>
      </c>
      <c r="C86" s="163">
        <v>9366</v>
      </c>
      <c r="D86" s="163">
        <v>830</v>
      </c>
      <c r="E86" s="163">
        <v>2422</v>
      </c>
      <c r="F86" s="163">
        <v>7553</v>
      </c>
      <c r="G86" s="163">
        <v>11321</v>
      </c>
      <c r="H86" s="163">
        <v>13030</v>
      </c>
      <c r="I86" s="164">
        <f t="shared" si="17"/>
        <v>0.15095839590142224</v>
      </c>
      <c r="J86" s="165">
        <f t="shared" si="18"/>
        <v>0.39120222079863343</v>
      </c>
      <c r="K86" s="164">
        <f>H86/H81</f>
        <v>0.14298098341947307</v>
      </c>
    </row>
    <row r="87" spans="2:11" x14ac:dyDescent="0.25">
      <c r="B87" s="162" t="s">
        <v>113</v>
      </c>
      <c r="C87" s="163">
        <v>15897</v>
      </c>
      <c r="D87" s="163">
        <v>769</v>
      </c>
      <c r="E87" s="163">
        <v>8104</v>
      </c>
      <c r="F87" s="163">
        <v>11169</v>
      </c>
      <c r="G87" s="163">
        <v>11398</v>
      </c>
      <c r="H87" s="163">
        <v>12402</v>
      </c>
      <c r="I87" s="164">
        <f t="shared" si="17"/>
        <v>8.8085629057729431E-2</v>
      </c>
      <c r="J87" s="165">
        <f t="shared" si="18"/>
        <v>-0.21985280241555005</v>
      </c>
      <c r="K87" s="164">
        <f>H87/H81</f>
        <v>0.13608980478651611</v>
      </c>
    </row>
    <row r="88" spans="2:11" x14ac:dyDescent="0.25">
      <c r="B88" s="162" t="s">
        <v>116</v>
      </c>
      <c r="C88" s="163">
        <v>2657</v>
      </c>
      <c r="D88" s="163">
        <v>276</v>
      </c>
      <c r="E88" s="163">
        <v>2405</v>
      </c>
      <c r="F88" s="163">
        <v>2802</v>
      </c>
      <c r="G88" s="163">
        <v>4299</v>
      </c>
      <c r="H88" s="163">
        <v>5249</v>
      </c>
      <c r="I88" s="164">
        <f t="shared" si="17"/>
        <v>0.22098162363340301</v>
      </c>
      <c r="J88" s="165">
        <f t="shared" si="18"/>
        <v>0.97553631915694394</v>
      </c>
      <c r="K88" s="164">
        <f>H88/H81</f>
        <v>5.7598402299985738E-2</v>
      </c>
    </row>
    <row r="89" spans="2:11" x14ac:dyDescent="0.25">
      <c r="B89" s="162" t="s">
        <v>123</v>
      </c>
      <c r="C89" s="163">
        <v>974</v>
      </c>
      <c r="D89" s="163">
        <v>75</v>
      </c>
      <c r="E89" s="163">
        <v>825</v>
      </c>
      <c r="F89" s="163">
        <v>1068</v>
      </c>
      <c r="G89" s="163">
        <v>1572</v>
      </c>
      <c r="H89" s="163">
        <v>2152</v>
      </c>
      <c r="I89" s="164">
        <f t="shared" si="17"/>
        <v>0.36895674300254444</v>
      </c>
      <c r="J89" s="165">
        <f t="shared" si="18"/>
        <v>1.2094455852156059</v>
      </c>
      <c r="K89" s="164">
        <f>H89/H81</f>
        <v>2.3614357353699621E-2</v>
      </c>
    </row>
    <row r="90" spans="2:11" x14ac:dyDescent="0.25">
      <c r="B90" s="162" t="s">
        <v>119</v>
      </c>
      <c r="C90" s="163">
        <v>691</v>
      </c>
      <c r="D90" s="163">
        <v>521</v>
      </c>
      <c r="E90" s="163">
        <v>961</v>
      </c>
      <c r="F90" s="163">
        <v>552</v>
      </c>
      <c r="G90" s="163">
        <v>787</v>
      </c>
      <c r="H90" s="163">
        <v>972</v>
      </c>
      <c r="I90" s="164">
        <f t="shared" si="17"/>
        <v>0.2350698856416773</v>
      </c>
      <c r="J90" s="165">
        <f t="shared" si="18"/>
        <v>0.40665701881331406</v>
      </c>
      <c r="K90" s="164">
        <f>H90/H81</f>
        <v>1.066596438094611E-2</v>
      </c>
    </row>
    <row r="91" spans="2:11" x14ac:dyDescent="0.25">
      <c r="B91" s="162" t="s">
        <v>128</v>
      </c>
      <c r="C91" s="163">
        <v>294</v>
      </c>
      <c r="D91" s="163">
        <v>21</v>
      </c>
      <c r="E91" s="163">
        <v>123</v>
      </c>
      <c r="F91" s="163">
        <v>258</v>
      </c>
      <c r="G91" s="163">
        <v>141</v>
      </c>
      <c r="H91" s="163">
        <v>224</v>
      </c>
      <c r="I91" s="164">
        <f t="shared" si="17"/>
        <v>0.58865248226950362</v>
      </c>
      <c r="J91" s="165">
        <f t="shared" si="18"/>
        <v>-0.23809523809523814</v>
      </c>
      <c r="K91" s="164">
        <f>H91/H81</f>
        <v>2.4580000219464287E-3</v>
      </c>
    </row>
    <row r="92" spans="2:11" x14ac:dyDescent="0.25">
      <c r="B92" s="162" t="s">
        <v>131</v>
      </c>
      <c r="C92" s="163">
        <v>215</v>
      </c>
      <c r="D92" s="163">
        <v>32</v>
      </c>
      <c r="E92" s="163">
        <v>85</v>
      </c>
      <c r="F92" s="163">
        <v>186</v>
      </c>
      <c r="G92" s="163">
        <v>123</v>
      </c>
      <c r="H92" s="163">
        <v>182</v>
      </c>
      <c r="I92" s="164">
        <f t="shared" si="17"/>
        <v>0.47967479674796754</v>
      </c>
      <c r="J92" s="165">
        <f t="shared" si="18"/>
        <v>-0.15348837209302324</v>
      </c>
      <c r="K92" s="164">
        <f>H92/H81</f>
        <v>1.9971250178314735E-3</v>
      </c>
    </row>
    <row r="93" spans="2:11" x14ac:dyDescent="0.25">
      <c r="B93" s="168" t="s">
        <v>145</v>
      </c>
      <c r="C93" s="169">
        <f t="shared" ref="C93:H93" si="19">C85-SUM(C86:C92)</f>
        <v>14938</v>
      </c>
      <c r="D93" s="169">
        <f t="shared" si="19"/>
        <v>2658</v>
      </c>
      <c r="E93" s="169">
        <f t="shared" si="19"/>
        <v>9942</v>
      </c>
      <c r="F93" s="169">
        <f t="shared" si="19"/>
        <v>11408</v>
      </c>
      <c r="G93" s="169">
        <f t="shared" si="19"/>
        <v>15071</v>
      </c>
      <c r="H93" s="169">
        <f t="shared" si="19"/>
        <v>18253</v>
      </c>
      <c r="I93" s="170">
        <f t="shared" si="17"/>
        <v>0.21113396589476485</v>
      </c>
      <c r="J93" s="171">
        <f t="shared" si="18"/>
        <v>0.22191725799973216</v>
      </c>
      <c r="K93" s="170">
        <f>H93/H81</f>
        <v>0.20029408214548289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3949</v>
      </c>
      <c r="D95" s="176">
        <v>1866</v>
      </c>
      <c r="E95" s="176">
        <v>3996</v>
      </c>
      <c r="F95" s="176">
        <v>4766</v>
      </c>
      <c r="G95" s="176">
        <v>4736</v>
      </c>
      <c r="H95" s="176">
        <v>5250</v>
      </c>
      <c r="I95" s="177">
        <f t="shared" ref="I95:I107" si="20">IFERROR(H95/G95-1,"-")</f>
        <v>0.10853040540540548</v>
      </c>
      <c r="J95" s="177">
        <f t="shared" ref="J95:J107" si="21">IFERROR(H95/C95-1,"-")</f>
        <v>0.32945049379589775</v>
      </c>
      <c r="K95" s="177">
        <f>H95/H95</f>
        <v>1</v>
      </c>
    </row>
    <row r="96" spans="2:11" x14ac:dyDescent="0.25">
      <c r="B96" s="157" t="s">
        <v>97</v>
      </c>
      <c r="C96" s="158">
        <v>2858</v>
      </c>
      <c r="D96" s="158">
        <v>1518</v>
      </c>
      <c r="E96" s="158">
        <v>3108</v>
      </c>
      <c r="F96" s="158">
        <v>3605</v>
      </c>
      <c r="G96" s="158">
        <v>3460</v>
      </c>
      <c r="H96" s="158">
        <v>4146</v>
      </c>
      <c r="I96" s="159">
        <f t="shared" si="20"/>
        <v>0.19826589595375732</v>
      </c>
      <c r="J96" s="160">
        <f t="shared" si="21"/>
        <v>0.45066480055983216</v>
      </c>
      <c r="K96" s="159">
        <f>H96/H95</f>
        <v>0.7897142857142857</v>
      </c>
    </row>
    <row r="97" spans="2:11" x14ac:dyDescent="0.25">
      <c r="B97" s="162" t="s">
        <v>103</v>
      </c>
      <c r="C97" s="163">
        <v>1437</v>
      </c>
      <c r="D97" s="163">
        <v>693</v>
      </c>
      <c r="E97" s="163">
        <v>1461</v>
      </c>
      <c r="F97" s="163">
        <v>1690</v>
      </c>
      <c r="G97" s="163">
        <v>945</v>
      </c>
      <c r="H97" s="163">
        <v>1760</v>
      </c>
      <c r="I97" s="164">
        <f t="shared" si="20"/>
        <v>0.86243386243386233</v>
      </c>
      <c r="J97" s="165">
        <f t="shared" si="21"/>
        <v>0.22477383437717458</v>
      </c>
      <c r="K97" s="164">
        <f>H97/H95</f>
        <v>0.33523809523809522</v>
      </c>
    </row>
    <row r="98" spans="2:11" x14ac:dyDescent="0.25">
      <c r="B98" s="162" t="s">
        <v>100</v>
      </c>
      <c r="C98" s="163">
        <v>1421</v>
      </c>
      <c r="D98" s="163">
        <v>825</v>
      </c>
      <c r="E98" s="163">
        <v>1647</v>
      </c>
      <c r="F98" s="163">
        <v>1915</v>
      </c>
      <c r="G98" s="163">
        <v>2515</v>
      </c>
      <c r="H98" s="163">
        <v>2386</v>
      </c>
      <c r="I98" s="164">
        <f t="shared" si="20"/>
        <v>-5.1292246520874718E-2</v>
      </c>
      <c r="J98" s="165">
        <f t="shared" si="21"/>
        <v>0.67909922589725547</v>
      </c>
      <c r="K98" s="164">
        <f>H98/H95</f>
        <v>0.45447619047619048</v>
      </c>
    </row>
    <row r="99" spans="2:11" x14ac:dyDescent="0.25">
      <c r="B99" s="157" t="s">
        <v>107</v>
      </c>
      <c r="C99" s="158">
        <v>1091</v>
      </c>
      <c r="D99" s="158">
        <v>348</v>
      </c>
      <c r="E99" s="158">
        <v>888</v>
      </c>
      <c r="F99" s="158">
        <v>1161</v>
      </c>
      <c r="G99" s="158">
        <v>1276</v>
      </c>
      <c r="H99" s="158">
        <v>1104</v>
      </c>
      <c r="I99" s="159">
        <f t="shared" si="20"/>
        <v>-0.13479623824451414</v>
      </c>
      <c r="J99" s="160">
        <f t="shared" si="21"/>
        <v>1.1915673693858819E-2</v>
      </c>
      <c r="K99" s="159">
        <f>H99/H95</f>
        <v>0.2102857142857143</v>
      </c>
    </row>
    <row r="100" spans="2:11" x14ac:dyDescent="0.25">
      <c r="B100" s="162" t="s">
        <v>110</v>
      </c>
      <c r="C100" s="163">
        <v>148</v>
      </c>
      <c r="D100" s="163">
        <v>26</v>
      </c>
      <c r="E100" s="163">
        <v>81</v>
      </c>
      <c r="F100" s="163">
        <v>179</v>
      </c>
      <c r="G100" s="163">
        <v>167</v>
      </c>
      <c r="H100" s="163">
        <v>134</v>
      </c>
      <c r="I100" s="164">
        <f t="shared" si="20"/>
        <v>-0.19760479041916168</v>
      </c>
      <c r="J100" s="165">
        <f t="shared" si="21"/>
        <v>-9.4594594594594628E-2</v>
      </c>
      <c r="K100" s="164">
        <f>H100/H95</f>
        <v>2.5523809523809525E-2</v>
      </c>
    </row>
    <row r="101" spans="2:11" x14ac:dyDescent="0.25">
      <c r="B101" s="162" t="s">
        <v>113</v>
      </c>
      <c r="C101" s="163">
        <v>194</v>
      </c>
      <c r="D101" s="163">
        <v>46</v>
      </c>
      <c r="E101" s="163">
        <v>227</v>
      </c>
      <c r="F101" s="163">
        <v>257</v>
      </c>
      <c r="G101" s="163">
        <v>257</v>
      </c>
      <c r="H101" s="163">
        <v>258</v>
      </c>
      <c r="I101" s="164">
        <f t="shared" si="20"/>
        <v>3.8910505836575737E-3</v>
      </c>
      <c r="J101" s="165">
        <f t="shared" si="21"/>
        <v>0.32989690721649478</v>
      </c>
      <c r="K101" s="164">
        <f>H101/H95</f>
        <v>4.9142857142857141E-2</v>
      </c>
    </row>
    <row r="102" spans="2:11" x14ac:dyDescent="0.25">
      <c r="B102" s="162" t="s">
        <v>116</v>
      </c>
      <c r="C102" s="163">
        <v>217</v>
      </c>
      <c r="D102" s="163">
        <v>61</v>
      </c>
      <c r="E102" s="163">
        <v>188</v>
      </c>
      <c r="F102" s="163">
        <v>162</v>
      </c>
      <c r="G102" s="163">
        <v>224</v>
      </c>
      <c r="H102" s="163">
        <v>166</v>
      </c>
      <c r="I102" s="164">
        <f t="shared" si="20"/>
        <v>-0.2589285714285714</v>
      </c>
      <c r="J102" s="165">
        <f t="shared" si="21"/>
        <v>-0.23502304147465436</v>
      </c>
      <c r="K102" s="164">
        <f>H102/H95</f>
        <v>3.1619047619047616E-2</v>
      </c>
    </row>
    <row r="103" spans="2:11" x14ac:dyDescent="0.25">
      <c r="B103" s="162" t="s">
        <v>123</v>
      </c>
      <c r="C103" s="163">
        <v>44</v>
      </c>
      <c r="D103" s="163">
        <v>6</v>
      </c>
      <c r="E103" s="163">
        <v>46</v>
      </c>
      <c r="F103" s="163">
        <v>73</v>
      </c>
      <c r="G103" s="163">
        <v>44</v>
      </c>
      <c r="H103" s="163">
        <v>36</v>
      </c>
      <c r="I103" s="164">
        <f t="shared" si="20"/>
        <v>-0.18181818181818177</v>
      </c>
      <c r="J103" s="165">
        <f t="shared" si="21"/>
        <v>-0.18181818181818177</v>
      </c>
      <c r="K103" s="164">
        <f>H103/H95</f>
        <v>6.8571428571428568E-3</v>
      </c>
    </row>
    <row r="104" spans="2:11" x14ac:dyDescent="0.25">
      <c r="B104" s="162" t="s">
        <v>119</v>
      </c>
      <c r="C104" s="163">
        <v>16</v>
      </c>
      <c r="D104" s="163">
        <v>41</v>
      </c>
      <c r="E104" s="163">
        <v>37</v>
      </c>
      <c r="F104" s="163">
        <v>34</v>
      </c>
      <c r="G104" s="163">
        <v>45</v>
      </c>
      <c r="H104" s="163">
        <v>46</v>
      </c>
      <c r="I104" s="164">
        <f t="shared" si="20"/>
        <v>2.2222222222222143E-2</v>
      </c>
      <c r="J104" s="165">
        <f t="shared" si="21"/>
        <v>1.875</v>
      </c>
      <c r="K104" s="164">
        <f>H104/H95</f>
        <v>8.7619047619047624E-3</v>
      </c>
    </row>
    <row r="105" spans="2:11" x14ac:dyDescent="0.25">
      <c r="B105" s="162" t="s">
        <v>128</v>
      </c>
      <c r="C105" s="163">
        <v>2</v>
      </c>
      <c r="D105" s="163">
        <v>1</v>
      </c>
      <c r="E105" s="163">
        <v>1</v>
      </c>
      <c r="F105" s="163">
        <v>9</v>
      </c>
      <c r="G105" s="163">
        <v>4</v>
      </c>
      <c r="H105" s="163">
        <v>13</v>
      </c>
      <c r="I105" s="164">
        <f t="shared" si="20"/>
        <v>2.25</v>
      </c>
      <c r="J105" s="165">
        <f t="shared" si="21"/>
        <v>5.5</v>
      </c>
      <c r="K105" s="164">
        <f>H105/H95</f>
        <v>2.476190476190476E-3</v>
      </c>
    </row>
    <row r="106" spans="2:11" x14ac:dyDescent="0.25">
      <c r="B106" s="162" t="s">
        <v>131</v>
      </c>
      <c r="C106" s="163">
        <v>0</v>
      </c>
      <c r="D106" s="163">
        <v>2</v>
      </c>
      <c r="E106" s="163">
        <v>10</v>
      </c>
      <c r="F106" s="163">
        <v>6</v>
      </c>
      <c r="G106" s="163">
        <v>14</v>
      </c>
      <c r="H106" s="163">
        <v>10</v>
      </c>
      <c r="I106" s="164">
        <f t="shared" si="20"/>
        <v>-0.2857142857142857</v>
      </c>
      <c r="J106" s="165" t="str">
        <f t="shared" si="21"/>
        <v>-</v>
      </c>
      <c r="K106" s="164">
        <f>H106/H95</f>
        <v>1.9047619047619048E-3</v>
      </c>
    </row>
    <row r="107" spans="2:11" x14ac:dyDescent="0.25">
      <c r="B107" s="168" t="s">
        <v>145</v>
      </c>
      <c r="C107" s="169">
        <f t="shared" ref="C107:H107" si="22">C99-SUM(C100:C106)</f>
        <v>470</v>
      </c>
      <c r="D107" s="169">
        <f t="shared" si="22"/>
        <v>165</v>
      </c>
      <c r="E107" s="169">
        <f t="shared" si="22"/>
        <v>298</v>
      </c>
      <c r="F107" s="169">
        <f t="shared" si="22"/>
        <v>441</v>
      </c>
      <c r="G107" s="169">
        <f t="shared" si="22"/>
        <v>521</v>
      </c>
      <c r="H107" s="169">
        <f t="shared" si="22"/>
        <v>441</v>
      </c>
      <c r="I107" s="170">
        <f t="shared" si="20"/>
        <v>-0.15355086372360849</v>
      </c>
      <c r="J107" s="171">
        <f t="shared" si="21"/>
        <v>-6.1702127659574502E-2</v>
      </c>
      <c r="K107" s="170">
        <f>H107/H95</f>
        <v>8.4000000000000005E-2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14009</v>
      </c>
      <c r="D109" s="176">
        <v>12835</v>
      </c>
      <c r="E109" s="176">
        <v>15344</v>
      </c>
      <c r="F109" s="176">
        <v>20526</v>
      </c>
      <c r="G109" s="176">
        <v>22179</v>
      </c>
      <c r="H109" s="176">
        <v>24127</v>
      </c>
      <c r="I109" s="177">
        <f t="shared" ref="I109:I121" si="23">IFERROR(H109/G109-1,"-")</f>
        <v>8.7830830966229234E-2</v>
      </c>
      <c r="J109" s="177">
        <f t="shared" ref="J109:J121" si="24">IFERROR(H109/C109-1,"-")</f>
        <v>0.72224998215432934</v>
      </c>
      <c r="K109" s="177">
        <f>H109/H109</f>
        <v>1</v>
      </c>
    </row>
    <row r="110" spans="2:11" x14ac:dyDescent="0.25">
      <c r="B110" s="157" t="s">
        <v>97</v>
      </c>
      <c r="C110" s="158">
        <v>3421</v>
      </c>
      <c r="D110" s="158">
        <v>9262</v>
      </c>
      <c r="E110" s="158">
        <v>6535</v>
      </c>
      <c r="F110" s="158">
        <v>6601</v>
      </c>
      <c r="G110" s="158">
        <v>5808</v>
      </c>
      <c r="H110" s="158">
        <v>6215</v>
      </c>
      <c r="I110" s="159">
        <f t="shared" si="23"/>
        <v>7.0075757575757569E-2</v>
      </c>
      <c r="J110" s="160">
        <f t="shared" si="24"/>
        <v>0.81672025723472674</v>
      </c>
      <c r="K110" s="159">
        <f>H110/H109</f>
        <v>0.25759522526629919</v>
      </c>
    </row>
    <row r="111" spans="2:11" x14ac:dyDescent="0.25">
      <c r="B111" s="162" t="s">
        <v>103</v>
      </c>
      <c r="C111" s="163">
        <v>1412</v>
      </c>
      <c r="D111" s="163">
        <v>298</v>
      </c>
      <c r="E111" s="163">
        <v>3410</v>
      </c>
      <c r="F111" s="163">
        <v>2043</v>
      </c>
      <c r="G111" s="163">
        <v>1628</v>
      </c>
      <c r="H111" s="163">
        <v>2250</v>
      </c>
      <c r="I111" s="164">
        <f t="shared" si="23"/>
        <v>0.38206388206388198</v>
      </c>
      <c r="J111" s="165">
        <f t="shared" si="24"/>
        <v>0.59348441926345608</v>
      </c>
      <c r="K111" s="164">
        <f>H111/H109</f>
        <v>9.3256517594396321E-2</v>
      </c>
    </row>
    <row r="112" spans="2:11" x14ac:dyDescent="0.25">
      <c r="B112" s="162" t="s">
        <v>100</v>
      </c>
      <c r="C112" s="163">
        <v>2009</v>
      </c>
      <c r="D112" s="163">
        <v>8964</v>
      </c>
      <c r="E112" s="163">
        <v>3125</v>
      </c>
      <c r="F112" s="163">
        <v>4558</v>
      </c>
      <c r="G112" s="163">
        <v>4180</v>
      </c>
      <c r="H112" s="163">
        <v>3965</v>
      </c>
      <c r="I112" s="164">
        <f t="shared" si="23"/>
        <v>-5.1435406698564612E-2</v>
      </c>
      <c r="J112" s="165">
        <f t="shared" si="24"/>
        <v>0.97361871577899461</v>
      </c>
      <c r="K112" s="164">
        <f>H112/H109</f>
        <v>0.16433870767190284</v>
      </c>
    </row>
    <row r="113" spans="2:11" x14ac:dyDescent="0.25">
      <c r="B113" s="157" t="s">
        <v>107</v>
      </c>
      <c r="C113" s="158">
        <v>10588</v>
      </c>
      <c r="D113" s="158">
        <v>3573</v>
      </c>
      <c r="E113" s="158">
        <v>8809</v>
      </c>
      <c r="F113" s="158">
        <v>13925</v>
      </c>
      <c r="G113" s="158">
        <v>16371</v>
      </c>
      <c r="H113" s="158">
        <v>17912</v>
      </c>
      <c r="I113" s="159">
        <f t="shared" si="23"/>
        <v>9.4129863783519729E-2</v>
      </c>
      <c r="J113" s="160">
        <f t="shared" si="24"/>
        <v>0.69172648281072924</v>
      </c>
      <c r="K113" s="159">
        <f>H113/H109</f>
        <v>0.74240477473370081</v>
      </c>
    </row>
    <row r="114" spans="2:11" x14ac:dyDescent="0.25">
      <c r="B114" s="162" t="s">
        <v>110</v>
      </c>
      <c r="C114" s="163">
        <v>5926</v>
      </c>
      <c r="D114" s="163">
        <v>929</v>
      </c>
      <c r="E114" s="163">
        <v>4493</v>
      </c>
      <c r="F114" s="163">
        <v>9251</v>
      </c>
      <c r="G114" s="163">
        <v>11562</v>
      </c>
      <c r="H114" s="163">
        <v>12021</v>
      </c>
      <c r="I114" s="164">
        <f t="shared" si="23"/>
        <v>3.9699014011416622E-2</v>
      </c>
      <c r="J114" s="165">
        <f t="shared" si="24"/>
        <v>1.028518393520081</v>
      </c>
      <c r="K114" s="164">
        <f>H114/H109</f>
        <v>0.49823848800099474</v>
      </c>
    </row>
    <row r="115" spans="2:11" x14ac:dyDescent="0.25">
      <c r="B115" s="162" t="s">
        <v>113</v>
      </c>
      <c r="C115" s="163">
        <v>1144</v>
      </c>
      <c r="D115" s="163">
        <v>242</v>
      </c>
      <c r="E115" s="163">
        <v>620</v>
      </c>
      <c r="F115" s="163">
        <v>491</v>
      </c>
      <c r="G115" s="163">
        <v>659</v>
      </c>
      <c r="H115" s="163">
        <v>606</v>
      </c>
      <c r="I115" s="164">
        <f t="shared" si="23"/>
        <v>-8.0424886191198808E-2</v>
      </c>
      <c r="J115" s="165">
        <f t="shared" si="24"/>
        <v>-0.47027972027972031</v>
      </c>
      <c r="K115" s="164">
        <f>H115/H109</f>
        <v>2.5117088738757409E-2</v>
      </c>
    </row>
    <row r="116" spans="2:11" x14ac:dyDescent="0.25">
      <c r="B116" s="162" t="s">
        <v>116</v>
      </c>
      <c r="C116" s="163">
        <v>1191</v>
      </c>
      <c r="D116" s="163">
        <v>249</v>
      </c>
      <c r="E116" s="163">
        <v>809</v>
      </c>
      <c r="F116" s="163">
        <v>997</v>
      </c>
      <c r="G116" s="163">
        <v>767</v>
      </c>
      <c r="H116" s="163">
        <v>1443</v>
      </c>
      <c r="I116" s="164">
        <f t="shared" si="23"/>
        <v>0.88135593220338992</v>
      </c>
      <c r="J116" s="165">
        <f t="shared" si="24"/>
        <v>0.21158690176322414</v>
      </c>
      <c r="K116" s="164">
        <f>H116/H109</f>
        <v>5.9808513283872843E-2</v>
      </c>
    </row>
    <row r="117" spans="2:11" x14ac:dyDescent="0.25">
      <c r="B117" s="162" t="s">
        <v>123</v>
      </c>
      <c r="C117" s="163">
        <v>128</v>
      </c>
      <c r="D117" s="163">
        <v>43</v>
      </c>
      <c r="E117" s="163">
        <v>633</v>
      </c>
      <c r="F117" s="163">
        <v>421</v>
      </c>
      <c r="G117" s="163">
        <v>453</v>
      </c>
      <c r="H117" s="163">
        <v>436</v>
      </c>
      <c r="I117" s="164">
        <f t="shared" si="23"/>
        <v>-3.7527593818984517E-2</v>
      </c>
      <c r="J117" s="165">
        <f t="shared" si="24"/>
        <v>2.40625</v>
      </c>
      <c r="K117" s="164">
        <f>H117/H109</f>
        <v>1.8071040742736355E-2</v>
      </c>
    </row>
    <row r="118" spans="2:11" x14ac:dyDescent="0.25">
      <c r="B118" s="162" t="s">
        <v>119</v>
      </c>
      <c r="C118" s="163">
        <v>322</v>
      </c>
      <c r="D118" s="163">
        <v>1240</v>
      </c>
      <c r="E118" s="163">
        <v>676</v>
      </c>
      <c r="F118" s="163">
        <v>518</v>
      </c>
      <c r="G118" s="163">
        <v>406</v>
      </c>
      <c r="H118" s="163">
        <v>400</v>
      </c>
      <c r="I118" s="164">
        <f t="shared" si="23"/>
        <v>-1.4778325123152691E-2</v>
      </c>
      <c r="J118" s="165">
        <f t="shared" si="24"/>
        <v>0.2422360248447204</v>
      </c>
      <c r="K118" s="164">
        <f>H118/H109</f>
        <v>1.6578936461226011E-2</v>
      </c>
    </row>
    <row r="119" spans="2:11" x14ac:dyDescent="0.25">
      <c r="B119" s="162" t="s">
        <v>128</v>
      </c>
      <c r="C119" s="163">
        <v>19</v>
      </c>
      <c r="D119" s="163">
        <v>16</v>
      </c>
      <c r="E119" s="163">
        <v>10</v>
      </c>
      <c r="F119" s="163">
        <v>19</v>
      </c>
      <c r="G119" s="163">
        <v>47</v>
      </c>
      <c r="H119" s="163">
        <v>13</v>
      </c>
      <c r="I119" s="164">
        <f t="shared" si="23"/>
        <v>-0.72340425531914887</v>
      </c>
      <c r="J119" s="165">
        <f t="shared" si="24"/>
        <v>-0.31578947368421051</v>
      </c>
      <c r="K119" s="164">
        <f>H119/H109</f>
        <v>5.3881543498984536E-4</v>
      </c>
    </row>
    <row r="120" spans="2:11" x14ac:dyDescent="0.25">
      <c r="B120" s="162" t="s">
        <v>131</v>
      </c>
      <c r="C120" s="163">
        <v>24</v>
      </c>
      <c r="D120" s="163">
        <v>8</v>
      </c>
      <c r="E120" s="163">
        <v>13</v>
      </c>
      <c r="F120" s="163">
        <v>8</v>
      </c>
      <c r="G120" s="163">
        <v>22</v>
      </c>
      <c r="H120" s="163">
        <v>4</v>
      </c>
      <c r="I120" s="164">
        <f t="shared" si="23"/>
        <v>-0.81818181818181812</v>
      </c>
      <c r="J120" s="165">
        <f t="shared" si="24"/>
        <v>-0.83333333333333337</v>
      </c>
      <c r="K120" s="164">
        <f>H120/H109</f>
        <v>1.6578936461226012E-4</v>
      </c>
    </row>
    <row r="121" spans="2:11" x14ac:dyDescent="0.25">
      <c r="B121" s="168" t="s">
        <v>145</v>
      </c>
      <c r="C121" s="169">
        <f t="shared" ref="C121:H121" si="25">C113-SUM(C114:C120)</f>
        <v>1834</v>
      </c>
      <c r="D121" s="169">
        <f t="shared" si="25"/>
        <v>846</v>
      </c>
      <c r="E121" s="169">
        <f t="shared" si="25"/>
        <v>1555</v>
      </c>
      <c r="F121" s="169">
        <f t="shared" si="25"/>
        <v>2220</v>
      </c>
      <c r="G121" s="169">
        <f t="shared" si="25"/>
        <v>2455</v>
      </c>
      <c r="H121" s="169">
        <f t="shared" si="25"/>
        <v>2989</v>
      </c>
      <c r="I121" s="170">
        <f t="shared" si="23"/>
        <v>0.2175152749490834</v>
      </c>
      <c r="J121" s="171">
        <f t="shared" si="24"/>
        <v>0.62977099236641232</v>
      </c>
      <c r="K121" s="170">
        <f>H121/H109</f>
        <v>0.12388610270651138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16545</v>
      </c>
      <c r="D123" s="176">
        <v>7643</v>
      </c>
      <c r="E123" s="176">
        <v>16992</v>
      </c>
      <c r="F123" s="176">
        <v>20549</v>
      </c>
      <c r="G123" s="176">
        <v>16671</v>
      </c>
      <c r="H123" s="176">
        <v>20174</v>
      </c>
      <c r="I123" s="177">
        <f t="shared" ref="I123:I135" si="26">IFERROR(H123/G123-1,"-")</f>
        <v>0.21012536740447474</v>
      </c>
      <c r="J123" s="177">
        <f t="shared" ref="J123:J135" si="27">IFERROR(H123/C123-1,"-")</f>
        <v>0.21934119069205193</v>
      </c>
      <c r="K123" s="177">
        <f>H123/H123</f>
        <v>1</v>
      </c>
    </row>
    <row r="124" spans="2:11" x14ac:dyDescent="0.25">
      <c r="B124" s="157" t="s">
        <v>97</v>
      </c>
      <c r="C124" s="158">
        <v>9542</v>
      </c>
      <c r="D124" s="158">
        <v>5334</v>
      </c>
      <c r="E124" s="158">
        <v>11386</v>
      </c>
      <c r="F124" s="158">
        <v>13102</v>
      </c>
      <c r="G124" s="158">
        <v>11658</v>
      </c>
      <c r="H124" s="158">
        <v>14592</v>
      </c>
      <c r="I124" s="159">
        <f t="shared" si="26"/>
        <v>0.2516726711271231</v>
      </c>
      <c r="J124" s="160">
        <f t="shared" si="27"/>
        <v>0.52923915321735482</v>
      </c>
      <c r="K124" s="159">
        <f>H124/H123</f>
        <v>0.72330722712402107</v>
      </c>
    </row>
    <row r="125" spans="2:11" x14ac:dyDescent="0.25">
      <c r="B125" s="162" t="s">
        <v>103</v>
      </c>
      <c r="C125" s="163">
        <v>4702</v>
      </c>
      <c r="D125" s="163">
        <v>1784</v>
      </c>
      <c r="E125" s="163">
        <v>5443</v>
      </c>
      <c r="F125" s="163">
        <v>6791</v>
      </c>
      <c r="G125" s="163">
        <v>4887</v>
      </c>
      <c r="H125" s="163">
        <v>8256</v>
      </c>
      <c r="I125" s="164">
        <f t="shared" si="26"/>
        <v>0.68937998772252906</v>
      </c>
      <c r="J125" s="165">
        <f t="shared" si="27"/>
        <v>0.75584857507443637</v>
      </c>
      <c r="K125" s="164">
        <f>H125/H123</f>
        <v>0.40923961534648556</v>
      </c>
    </row>
    <row r="126" spans="2:11" x14ac:dyDescent="0.25">
      <c r="B126" s="162" t="s">
        <v>100</v>
      </c>
      <c r="C126" s="163">
        <v>4840</v>
      </c>
      <c r="D126" s="163">
        <v>3550</v>
      </c>
      <c r="E126" s="163">
        <v>5943</v>
      </c>
      <c r="F126" s="163">
        <v>6311</v>
      </c>
      <c r="G126" s="163">
        <v>6771</v>
      </c>
      <c r="H126" s="163">
        <v>6336</v>
      </c>
      <c r="I126" s="164">
        <f t="shared" si="26"/>
        <v>-6.4244572441293779E-2</v>
      </c>
      <c r="J126" s="165">
        <f t="shared" si="27"/>
        <v>0.30909090909090908</v>
      </c>
      <c r="K126" s="164">
        <f>H126/H123</f>
        <v>0.31406761177753545</v>
      </c>
    </row>
    <row r="127" spans="2:11" x14ac:dyDescent="0.25">
      <c r="B127" s="157" t="s">
        <v>107</v>
      </c>
      <c r="C127" s="158">
        <v>7003</v>
      </c>
      <c r="D127" s="158">
        <v>2309</v>
      </c>
      <c r="E127" s="158">
        <v>5606</v>
      </c>
      <c r="F127" s="158">
        <v>7447</v>
      </c>
      <c r="G127" s="158">
        <v>5013</v>
      </c>
      <c r="H127" s="158">
        <v>5582</v>
      </c>
      <c r="I127" s="159">
        <f t="shared" si="26"/>
        <v>0.1135048872930382</v>
      </c>
      <c r="J127" s="160">
        <f t="shared" si="27"/>
        <v>-0.20291303726974153</v>
      </c>
      <c r="K127" s="159">
        <f>H127/H123</f>
        <v>0.27669277287597899</v>
      </c>
    </row>
    <row r="128" spans="2:11" x14ac:dyDescent="0.25">
      <c r="B128" s="162" t="s">
        <v>110</v>
      </c>
      <c r="C128" s="163">
        <v>969</v>
      </c>
      <c r="D128" s="163">
        <v>108</v>
      </c>
      <c r="E128" s="163">
        <v>315</v>
      </c>
      <c r="F128" s="163">
        <v>1108</v>
      </c>
      <c r="G128" s="163">
        <v>640</v>
      </c>
      <c r="H128" s="163">
        <v>666</v>
      </c>
      <c r="I128" s="164">
        <f t="shared" si="26"/>
        <v>4.0624999999999911E-2</v>
      </c>
      <c r="J128" s="165">
        <f t="shared" si="27"/>
        <v>-0.31269349845201233</v>
      </c>
      <c r="K128" s="164">
        <f>H128/H123</f>
        <v>3.3012788737979575E-2</v>
      </c>
    </row>
    <row r="129" spans="2:11" x14ac:dyDescent="0.25">
      <c r="B129" s="162" t="s">
        <v>113</v>
      </c>
      <c r="C129" s="163">
        <v>415</v>
      </c>
      <c r="D129" s="163">
        <v>126</v>
      </c>
      <c r="E129" s="163">
        <v>516</v>
      </c>
      <c r="F129" s="163">
        <v>741</v>
      </c>
      <c r="G129" s="163">
        <v>618</v>
      </c>
      <c r="H129" s="163">
        <v>600</v>
      </c>
      <c r="I129" s="164">
        <f t="shared" si="26"/>
        <v>-2.9126213592232997E-2</v>
      </c>
      <c r="J129" s="165">
        <f t="shared" si="27"/>
        <v>0.44578313253012047</v>
      </c>
      <c r="K129" s="164">
        <f>H129/H123</f>
        <v>2.9741251115296918E-2</v>
      </c>
    </row>
    <row r="130" spans="2:11" x14ac:dyDescent="0.25">
      <c r="B130" s="162" t="s">
        <v>116</v>
      </c>
      <c r="C130" s="163">
        <v>513</v>
      </c>
      <c r="D130" s="163">
        <v>110</v>
      </c>
      <c r="E130" s="163">
        <v>582</v>
      </c>
      <c r="F130" s="163">
        <v>608</v>
      </c>
      <c r="G130" s="163">
        <v>584</v>
      </c>
      <c r="H130" s="163">
        <v>657</v>
      </c>
      <c r="I130" s="164">
        <f t="shared" si="26"/>
        <v>0.125</v>
      </c>
      <c r="J130" s="165">
        <f t="shared" si="27"/>
        <v>0.2807017543859649</v>
      </c>
      <c r="K130" s="164">
        <f>H130/H123</f>
        <v>3.2566669971250121E-2</v>
      </c>
    </row>
    <row r="131" spans="2:11" x14ac:dyDescent="0.25">
      <c r="B131" s="162" t="s">
        <v>123</v>
      </c>
      <c r="C131" s="163">
        <v>127</v>
      </c>
      <c r="D131" s="163">
        <v>20</v>
      </c>
      <c r="E131" s="163">
        <v>124</v>
      </c>
      <c r="F131" s="163">
        <v>212</v>
      </c>
      <c r="G131" s="163">
        <v>163</v>
      </c>
      <c r="H131" s="163">
        <v>112</v>
      </c>
      <c r="I131" s="164">
        <f t="shared" si="26"/>
        <v>-0.31288343558282206</v>
      </c>
      <c r="J131" s="165">
        <f t="shared" si="27"/>
        <v>-0.11811023622047245</v>
      </c>
      <c r="K131" s="164">
        <f>H131/H123</f>
        <v>5.5517002081887576E-3</v>
      </c>
    </row>
    <row r="132" spans="2:11" x14ac:dyDescent="0.25">
      <c r="B132" s="162" t="s">
        <v>119</v>
      </c>
      <c r="C132" s="163">
        <v>114</v>
      </c>
      <c r="D132" s="163">
        <v>78</v>
      </c>
      <c r="E132" s="163">
        <v>100</v>
      </c>
      <c r="F132" s="163">
        <v>107</v>
      </c>
      <c r="G132" s="163">
        <v>105</v>
      </c>
      <c r="H132" s="163">
        <v>147</v>
      </c>
      <c r="I132" s="164">
        <f t="shared" si="26"/>
        <v>0.39999999999999991</v>
      </c>
      <c r="J132" s="165">
        <f t="shared" si="27"/>
        <v>0.28947368421052633</v>
      </c>
      <c r="K132" s="164">
        <f>H132/H123</f>
        <v>7.2866065232477448E-3</v>
      </c>
    </row>
    <row r="133" spans="2:11" x14ac:dyDescent="0.25">
      <c r="B133" s="162" t="s">
        <v>128</v>
      </c>
      <c r="C133" s="163">
        <v>62</v>
      </c>
      <c r="D133" s="163">
        <v>0</v>
      </c>
      <c r="E133" s="163">
        <v>20</v>
      </c>
      <c r="F133" s="163">
        <v>32</v>
      </c>
      <c r="G133" s="163">
        <v>32</v>
      </c>
      <c r="H133" s="163">
        <v>24</v>
      </c>
      <c r="I133" s="164">
        <f t="shared" si="26"/>
        <v>-0.25</v>
      </c>
      <c r="J133" s="165">
        <f t="shared" si="27"/>
        <v>-0.61290322580645162</v>
      </c>
      <c r="K133" s="164">
        <f>H133/H123</f>
        <v>1.1896500446118767E-3</v>
      </c>
    </row>
    <row r="134" spans="2:11" x14ac:dyDescent="0.25">
      <c r="B134" s="162" t="s">
        <v>131</v>
      </c>
      <c r="C134" s="163">
        <v>39</v>
      </c>
      <c r="D134" s="163">
        <v>30</v>
      </c>
      <c r="E134" s="163">
        <v>36</v>
      </c>
      <c r="F134" s="163">
        <v>34</v>
      </c>
      <c r="G134" s="163">
        <v>44</v>
      </c>
      <c r="H134" s="163">
        <v>24</v>
      </c>
      <c r="I134" s="164">
        <f t="shared" si="26"/>
        <v>-0.45454545454545459</v>
      </c>
      <c r="J134" s="165">
        <f t="shared" si="27"/>
        <v>-0.38461538461538458</v>
      </c>
      <c r="K134" s="164">
        <f>H134/H123</f>
        <v>1.1896500446118767E-3</v>
      </c>
    </row>
    <row r="135" spans="2:11" x14ac:dyDescent="0.25">
      <c r="B135" s="168" t="s">
        <v>145</v>
      </c>
      <c r="C135" s="169">
        <f t="shared" ref="C135:H135" si="28">C127-SUM(C128:C134)</f>
        <v>4764</v>
      </c>
      <c r="D135" s="169">
        <f t="shared" si="28"/>
        <v>1837</v>
      </c>
      <c r="E135" s="169">
        <f t="shared" si="28"/>
        <v>3913</v>
      </c>
      <c r="F135" s="169">
        <f t="shared" si="28"/>
        <v>4605</v>
      </c>
      <c r="G135" s="169">
        <f t="shared" si="28"/>
        <v>2827</v>
      </c>
      <c r="H135" s="169">
        <f t="shared" si="28"/>
        <v>3352</v>
      </c>
      <c r="I135" s="170">
        <f t="shared" si="26"/>
        <v>0.18570923240183945</v>
      </c>
      <c r="J135" s="171">
        <f t="shared" si="27"/>
        <v>-0.29638958858102438</v>
      </c>
      <c r="K135" s="170">
        <f>H135/H123</f>
        <v>0.16615445623079211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26444</v>
      </c>
      <c r="D137" s="176">
        <v>6596</v>
      </c>
      <c r="E137" s="176">
        <v>17890</v>
      </c>
      <c r="F137" s="176">
        <v>24264</v>
      </c>
      <c r="G137" s="176">
        <v>26447</v>
      </c>
      <c r="H137" s="176">
        <v>25421</v>
      </c>
      <c r="I137" s="177">
        <f t="shared" ref="I137:I149" si="29">IFERROR(H137/G137-1,"-")</f>
        <v>-3.8794570272620676E-2</v>
      </c>
      <c r="J137" s="177">
        <f t="shared" ref="J137:J149" si="30">IFERROR(H137/C137-1,"-")</f>
        <v>-3.8685524126455872E-2</v>
      </c>
      <c r="K137" s="177">
        <f>H137/H137</f>
        <v>1</v>
      </c>
    </row>
    <row r="138" spans="2:11" x14ac:dyDescent="0.25">
      <c r="B138" s="157" t="s">
        <v>97</v>
      </c>
      <c r="C138" s="158">
        <v>6360</v>
      </c>
      <c r="D138" s="158">
        <v>4187</v>
      </c>
      <c r="E138" s="158">
        <v>5654</v>
      </c>
      <c r="F138" s="158">
        <v>3786</v>
      </c>
      <c r="G138" s="158">
        <v>3753</v>
      </c>
      <c r="H138" s="158">
        <v>3212</v>
      </c>
      <c r="I138" s="159">
        <f t="shared" si="29"/>
        <v>-0.14415134559019449</v>
      </c>
      <c r="J138" s="160">
        <f t="shared" si="30"/>
        <v>-0.4949685534591195</v>
      </c>
      <c r="K138" s="159">
        <f>H138/H137</f>
        <v>0.12635222847252273</v>
      </c>
    </row>
    <row r="139" spans="2:11" x14ac:dyDescent="0.25">
      <c r="B139" s="162" t="s">
        <v>103</v>
      </c>
      <c r="C139" s="163">
        <v>2001</v>
      </c>
      <c r="D139" s="163">
        <v>2459</v>
      </c>
      <c r="E139" s="163">
        <v>4018</v>
      </c>
      <c r="F139" s="163">
        <v>2710</v>
      </c>
      <c r="G139" s="163">
        <v>2511</v>
      </c>
      <c r="H139" s="163">
        <v>1803</v>
      </c>
      <c r="I139" s="164">
        <f t="shared" si="29"/>
        <v>-0.28195937873357224</v>
      </c>
      <c r="J139" s="165">
        <f t="shared" si="30"/>
        <v>-9.8950524737631218E-2</v>
      </c>
      <c r="K139" s="164">
        <f>H139/H137</f>
        <v>7.0925612682427919E-2</v>
      </c>
    </row>
    <row r="140" spans="2:11" x14ac:dyDescent="0.25">
      <c r="B140" s="162" t="s">
        <v>100</v>
      </c>
      <c r="C140" s="163">
        <v>4359</v>
      </c>
      <c r="D140" s="163">
        <v>1728</v>
      </c>
      <c r="E140" s="163">
        <v>1636</v>
      </c>
      <c r="F140" s="163">
        <v>1076</v>
      </c>
      <c r="G140" s="163">
        <v>1242</v>
      </c>
      <c r="H140" s="163">
        <v>1409</v>
      </c>
      <c r="I140" s="164">
        <f t="shared" si="29"/>
        <v>0.1344605475040257</v>
      </c>
      <c r="J140" s="165">
        <f t="shared" si="30"/>
        <v>-0.67676072493691208</v>
      </c>
      <c r="K140" s="164">
        <f>H140/H137</f>
        <v>5.5426615790094801E-2</v>
      </c>
    </row>
    <row r="141" spans="2:11" x14ac:dyDescent="0.25">
      <c r="B141" s="157" t="s">
        <v>107</v>
      </c>
      <c r="C141" s="158">
        <v>20084</v>
      </c>
      <c r="D141" s="158">
        <v>2409</v>
      </c>
      <c r="E141" s="158">
        <v>12236</v>
      </c>
      <c r="F141" s="158">
        <v>20478</v>
      </c>
      <c r="G141" s="158">
        <v>22694</v>
      </c>
      <c r="H141" s="158">
        <v>22209</v>
      </c>
      <c r="I141" s="159">
        <f t="shared" si="29"/>
        <v>-2.1371287564995178E-2</v>
      </c>
      <c r="J141" s="160">
        <f t="shared" si="30"/>
        <v>0.10580561641107344</v>
      </c>
      <c r="K141" s="159">
        <f>H141/H137</f>
        <v>0.8736477715274773</v>
      </c>
    </row>
    <row r="142" spans="2:11" x14ac:dyDescent="0.25">
      <c r="B142" s="162" t="s">
        <v>110</v>
      </c>
      <c r="C142" s="163">
        <v>10959</v>
      </c>
      <c r="D142" s="163">
        <v>277</v>
      </c>
      <c r="E142" s="163">
        <v>3384</v>
      </c>
      <c r="F142" s="163">
        <v>10235</v>
      </c>
      <c r="G142" s="163">
        <v>11415</v>
      </c>
      <c r="H142" s="163">
        <v>11236</v>
      </c>
      <c r="I142" s="164">
        <f t="shared" si="29"/>
        <v>-1.5681121331581283E-2</v>
      </c>
      <c r="J142" s="165">
        <f t="shared" si="30"/>
        <v>2.5276028834747777E-2</v>
      </c>
      <c r="K142" s="164">
        <f>H142/H137</f>
        <v>0.44199677432044371</v>
      </c>
    </row>
    <row r="143" spans="2:11" x14ac:dyDescent="0.25">
      <c r="B143" s="162" t="s">
        <v>113</v>
      </c>
      <c r="C143" s="163">
        <v>1672</v>
      </c>
      <c r="D143" s="163">
        <v>263</v>
      </c>
      <c r="E143" s="163">
        <v>962</v>
      </c>
      <c r="F143" s="163">
        <v>1370</v>
      </c>
      <c r="G143" s="163">
        <v>1837</v>
      </c>
      <c r="H143" s="163">
        <v>1470</v>
      </c>
      <c r="I143" s="164">
        <f t="shared" si="29"/>
        <v>-0.19978225367446922</v>
      </c>
      <c r="J143" s="165">
        <f t="shared" si="30"/>
        <v>-0.12081339712918659</v>
      </c>
      <c r="K143" s="164">
        <f>H143/H137</f>
        <v>5.7826206679516934E-2</v>
      </c>
    </row>
    <row r="144" spans="2:11" x14ac:dyDescent="0.25">
      <c r="B144" s="162" t="s">
        <v>116</v>
      </c>
      <c r="C144" s="163">
        <v>1754</v>
      </c>
      <c r="D144" s="163">
        <v>346</v>
      </c>
      <c r="E144" s="163">
        <v>1404</v>
      </c>
      <c r="F144" s="163">
        <v>1920</v>
      </c>
      <c r="G144" s="163">
        <v>2346</v>
      </c>
      <c r="H144" s="163">
        <v>1937</v>
      </c>
      <c r="I144" s="164">
        <f t="shared" si="29"/>
        <v>-0.17433930093776639</v>
      </c>
      <c r="J144" s="165">
        <f t="shared" si="30"/>
        <v>0.10433295324971503</v>
      </c>
      <c r="K144" s="164">
        <f>H144/H137</f>
        <v>7.6196845128043741E-2</v>
      </c>
    </row>
    <row r="145" spans="2:11" x14ac:dyDescent="0.25">
      <c r="B145" s="162" t="s">
        <v>123</v>
      </c>
      <c r="C145" s="163">
        <v>393</v>
      </c>
      <c r="D145" s="163">
        <v>12</v>
      </c>
      <c r="E145" s="163">
        <v>724</v>
      </c>
      <c r="F145" s="163">
        <v>961</v>
      </c>
      <c r="G145" s="163">
        <v>1021</v>
      </c>
      <c r="H145" s="163">
        <v>533</v>
      </c>
      <c r="I145" s="164">
        <f t="shared" si="29"/>
        <v>-0.47796278158667971</v>
      </c>
      <c r="J145" s="165">
        <f t="shared" si="30"/>
        <v>0.35623409669211203</v>
      </c>
      <c r="K145" s="164">
        <f>H145/H137</f>
        <v>2.0966917115770426E-2</v>
      </c>
    </row>
    <row r="146" spans="2:11" x14ac:dyDescent="0.25">
      <c r="B146" s="162" t="s">
        <v>119</v>
      </c>
      <c r="C146" s="163">
        <v>448</v>
      </c>
      <c r="D146" s="163">
        <v>182</v>
      </c>
      <c r="E146" s="163">
        <v>592</v>
      </c>
      <c r="F146" s="163">
        <v>363</v>
      </c>
      <c r="G146" s="163">
        <v>402</v>
      </c>
      <c r="H146" s="163">
        <v>269</v>
      </c>
      <c r="I146" s="164">
        <f t="shared" si="29"/>
        <v>-0.3308457711442786</v>
      </c>
      <c r="J146" s="165">
        <f t="shared" si="30"/>
        <v>-0.3995535714285714</v>
      </c>
      <c r="K146" s="164">
        <f>H146/H137</f>
        <v>1.0581802446795956E-2</v>
      </c>
    </row>
    <row r="147" spans="2:11" x14ac:dyDescent="0.25">
      <c r="B147" s="162" t="s">
        <v>128</v>
      </c>
      <c r="C147" s="163">
        <v>9</v>
      </c>
      <c r="D147" s="163">
        <v>2</v>
      </c>
      <c r="E147" s="163">
        <v>3</v>
      </c>
      <c r="F147" s="163">
        <v>22</v>
      </c>
      <c r="G147" s="163">
        <v>12</v>
      </c>
      <c r="H147" s="163">
        <v>12</v>
      </c>
      <c r="I147" s="164">
        <f t="shared" si="29"/>
        <v>0</v>
      </c>
      <c r="J147" s="165">
        <f t="shared" si="30"/>
        <v>0.33333333333333326</v>
      </c>
      <c r="K147" s="164">
        <f>H147/H137</f>
        <v>4.7205066677156679E-4</v>
      </c>
    </row>
    <row r="148" spans="2:11" x14ac:dyDescent="0.25">
      <c r="B148" s="162" t="s">
        <v>131</v>
      </c>
      <c r="C148" s="163">
        <v>30</v>
      </c>
      <c r="D148" s="163">
        <v>0</v>
      </c>
      <c r="E148" s="163">
        <v>0</v>
      </c>
      <c r="F148" s="163">
        <v>3</v>
      </c>
      <c r="G148" s="163">
        <v>11</v>
      </c>
      <c r="H148" s="163">
        <v>12</v>
      </c>
      <c r="I148" s="164">
        <f t="shared" si="29"/>
        <v>9.0909090909090828E-2</v>
      </c>
      <c r="J148" s="165">
        <f t="shared" si="30"/>
        <v>-0.6</v>
      </c>
      <c r="K148" s="164">
        <f>H148/H137</f>
        <v>4.7205066677156679E-4</v>
      </c>
    </row>
    <row r="149" spans="2:11" x14ac:dyDescent="0.25">
      <c r="B149" s="168" t="s">
        <v>145</v>
      </c>
      <c r="C149" s="169">
        <f t="shared" ref="C149:H149" si="31">C141-SUM(C142:C148)</f>
        <v>4819</v>
      </c>
      <c r="D149" s="169">
        <f t="shared" si="31"/>
        <v>1327</v>
      </c>
      <c r="E149" s="169">
        <f t="shared" si="31"/>
        <v>5167</v>
      </c>
      <c r="F149" s="169">
        <f t="shared" si="31"/>
        <v>5604</v>
      </c>
      <c r="G149" s="169">
        <f t="shared" si="31"/>
        <v>5650</v>
      </c>
      <c r="H149" s="169">
        <f t="shared" si="31"/>
        <v>6740</v>
      </c>
      <c r="I149" s="170">
        <f t="shared" si="29"/>
        <v>0.19292035398230079</v>
      </c>
      <c r="J149" s="171">
        <f t="shared" si="30"/>
        <v>0.39863042124922177</v>
      </c>
      <c r="K149" s="170">
        <f>H149/H137</f>
        <v>0.26513512450336335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9128</v>
      </c>
      <c r="D151" s="176">
        <v>4062</v>
      </c>
      <c r="E151" s="176">
        <v>8589</v>
      </c>
      <c r="F151" s="176">
        <v>10300</v>
      </c>
      <c r="G151" s="176">
        <v>11494</v>
      </c>
      <c r="H151" s="176">
        <v>12467</v>
      </c>
      <c r="I151" s="177">
        <f t="shared" ref="I151:I163" si="32">IFERROR(H151/G151-1,"-")</f>
        <v>8.4652862362972092E-2</v>
      </c>
      <c r="J151" s="177">
        <f t="shared" ref="J151:J163" si="33">IFERROR(H151/C151-1,"-")</f>
        <v>0.36579754601226999</v>
      </c>
      <c r="K151" s="177">
        <f>H151/H151</f>
        <v>1</v>
      </c>
    </row>
    <row r="152" spans="2:11" x14ac:dyDescent="0.25">
      <c r="B152" s="157" t="s">
        <v>97</v>
      </c>
      <c r="C152" s="158">
        <v>3146</v>
      </c>
      <c r="D152" s="158">
        <v>3234</v>
      </c>
      <c r="E152" s="158">
        <v>4764</v>
      </c>
      <c r="F152" s="158">
        <v>5825</v>
      </c>
      <c r="G152" s="158">
        <v>5944</v>
      </c>
      <c r="H152" s="158">
        <v>5979</v>
      </c>
      <c r="I152" s="159">
        <f t="shared" si="32"/>
        <v>5.8882907133244178E-3</v>
      </c>
      <c r="J152" s="160">
        <f t="shared" si="33"/>
        <v>0.90050858232676423</v>
      </c>
      <c r="K152" s="159">
        <f>H152/H151</f>
        <v>0.47958610732333362</v>
      </c>
    </row>
    <row r="153" spans="2:11" x14ac:dyDescent="0.25">
      <c r="B153" s="162" t="s">
        <v>103</v>
      </c>
      <c r="C153" s="163">
        <v>1159</v>
      </c>
      <c r="D153" s="163">
        <v>2095</v>
      </c>
      <c r="E153" s="163">
        <v>3633</v>
      </c>
      <c r="F153" s="163">
        <v>4633</v>
      </c>
      <c r="G153" s="163">
        <v>4708</v>
      </c>
      <c r="H153" s="163">
        <v>4154</v>
      </c>
      <c r="I153" s="164">
        <f t="shared" si="32"/>
        <v>-0.11767204757858962</v>
      </c>
      <c r="J153" s="165">
        <f t="shared" si="33"/>
        <v>2.5841242450388267</v>
      </c>
      <c r="K153" s="164">
        <f>H153/H151</f>
        <v>0.33319964706826022</v>
      </c>
    </row>
    <row r="154" spans="2:11" x14ac:dyDescent="0.25">
      <c r="B154" s="162" t="s">
        <v>100</v>
      </c>
      <c r="C154" s="163">
        <v>1987</v>
      </c>
      <c r="D154" s="163">
        <v>1139</v>
      </c>
      <c r="E154" s="163">
        <v>1131</v>
      </c>
      <c r="F154" s="163">
        <v>1192</v>
      </c>
      <c r="G154" s="163">
        <v>1236</v>
      </c>
      <c r="H154" s="163">
        <v>1825</v>
      </c>
      <c r="I154" s="164">
        <f t="shared" si="32"/>
        <v>0.47653721682847894</v>
      </c>
      <c r="J154" s="165">
        <f t="shared" si="33"/>
        <v>-8.1529944640161056E-2</v>
      </c>
      <c r="K154" s="164">
        <f>H154/H151</f>
        <v>0.1463864602550734</v>
      </c>
    </row>
    <row r="155" spans="2:11" x14ac:dyDescent="0.25">
      <c r="B155" s="157" t="s">
        <v>107</v>
      </c>
      <c r="C155" s="158">
        <v>5982</v>
      </c>
      <c r="D155" s="158">
        <v>828</v>
      </c>
      <c r="E155" s="158">
        <v>3825</v>
      </c>
      <c r="F155" s="158">
        <v>4475</v>
      </c>
      <c r="G155" s="158">
        <v>5550</v>
      </c>
      <c r="H155" s="158">
        <v>6488</v>
      </c>
      <c r="I155" s="159">
        <f t="shared" si="32"/>
        <v>0.16900900900900906</v>
      </c>
      <c r="J155" s="160">
        <f t="shared" si="33"/>
        <v>8.4587094617184944E-2</v>
      </c>
      <c r="K155" s="159">
        <f>H155/H151</f>
        <v>0.52041389267666638</v>
      </c>
    </row>
    <row r="156" spans="2:11" x14ac:dyDescent="0.25">
      <c r="B156" s="162" t="s">
        <v>110</v>
      </c>
      <c r="C156" s="163">
        <v>1622</v>
      </c>
      <c r="D156" s="163">
        <v>25</v>
      </c>
      <c r="E156" s="163">
        <v>766</v>
      </c>
      <c r="F156" s="163">
        <v>1725</v>
      </c>
      <c r="G156" s="163">
        <v>1527</v>
      </c>
      <c r="H156" s="163">
        <v>1789</v>
      </c>
      <c r="I156" s="164">
        <f t="shared" si="32"/>
        <v>0.17157825802226578</v>
      </c>
      <c r="J156" s="165">
        <f t="shared" si="33"/>
        <v>0.1029593094944512</v>
      </c>
      <c r="K156" s="164">
        <f>H156/H151</f>
        <v>0.14349883692949386</v>
      </c>
    </row>
    <row r="157" spans="2:11" x14ac:dyDescent="0.25">
      <c r="B157" s="162" t="s">
        <v>113</v>
      </c>
      <c r="C157" s="163">
        <v>1568</v>
      </c>
      <c r="D157" s="163">
        <v>122</v>
      </c>
      <c r="E157" s="163">
        <v>931</v>
      </c>
      <c r="F157" s="163">
        <v>786</v>
      </c>
      <c r="G157" s="163">
        <v>987</v>
      </c>
      <c r="H157" s="163">
        <v>875</v>
      </c>
      <c r="I157" s="164">
        <f t="shared" si="32"/>
        <v>-0.11347517730496459</v>
      </c>
      <c r="J157" s="165">
        <f t="shared" si="33"/>
        <v>-0.4419642857142857</v>
      </c>
      <c r="K157" s="164">
        <f>H157/H151</f>
        <v>7.0185289163391354E-2</v>
      </c>
    </row>
    <row r="158" spans="2:11" x14ac:dyDescent="0.25">
      <c r="B158" s="162" t="s">
        <v>116</v>
      </c>
      <c r="C158" s="163">
        <v>886</v>
      </c>
      <c r="D158" s="163">
        <v>56</v>
      </c>
      <c r="E158" s="163">
        <v>542</v>
      </c>
      <c r="F158" s="163">
        <v>630</v>
      </c>
      <c r="G158" s="163">
        <v>1092</v>
      </c>
      <c r="H158" s="163">
        <v>1312</v>
      </c>
      <c r="I158" s="164">
        <f t="shared" si="32"/>
        <v>0.20146520146520142</v>
      </c>
      <c r="J158" s="165">
        <f t="shared" si="33"/>
        <v>0.4808126410835214</v>
      </c>
      <c r="K158" s="164">
        <f>H158/H151</f>
        <v>0.1052378278655651</v>
      </c>
    </row>
    <row r="159" spans="2:11" x14ac:dyDescent="0.25">
      <c r="B159" s="162" t="s">
        <v>123</v>
      </c>
      <c r="C159" s="163">
        <v>101</v>
      </c>
      <c r="D159" s="163">
        <v>10</v>
      </c>
      <c r="E159" s="163">
        <v>90</v>
      </c>
      <c r="F159" s="163">
        <v>111</v>
      </c>
      <c r="G159" s="163">
        <v>168</v>
      </c>
      <c r="H159" s="163">
        <v>245</v>
      </c>
      <c r="I159" s="164">
        <f t="shared" si="32"/>
        <v>0.45833333333333326</v>
      </c>
      <c r="J159" s="165">
        <f t="shared" si="33"/>
        <v>1.4257425742574257</v>
      </c>
      <c r="K159" s="164">
        <f>H159/H151</f>
        <v>1.9651880965749578E-2</v>
      </c>
    </row>
    <row r="160" spans="2:11" x14ac:dyDescent="0.25">
      <c r="B160" s="162" t="s">
        <v>119</v>
      </c>
      <c r="C160" s="163">
        <v>426</v>
      </c>
      <c r="D160" s="163">
        <v>274</v>
      </c>
      <c r="E160" s="163">
        <v>217</v>
      </c>
      <c r="F160" s="163">
        <v>302</v>
      </c>
      <c r="G160" s="163">
        <v>285</v>
      </c>
      <c r="H160" s="163">
        <v>452</v>
      </c>
      <c r="I160" s="164">
        <f t="shared" si="32"/>
        <v>0.5859649122807018</v>
      </c>
      <c r="J160" s="165">
        <f t="shared" si="33"/>
        <v>6.1032863849765251E-2</v>
      </c>
      <c r="K160" s="164">
        <f>H160/H151</f>
        <v>3.6255715087831875E-2</v>
      </c>
    </row>
    <row r="161" spans="2:11" x14ac:dyDescent="0.25">
      <c r="B161" s="162" t="s">
        <v>128</v>
      </c>
      <c r="C161" s="163">
        <v>14</v>
      </c>
      <c r="D161" s="163">
        <v>3</v>
      </c>
      <c r="E161" s="163">
        <v>7</v>
      </c>
      <c r="F161" s="163">
        <v>11</v>
      </c>
      <c r="G161" s="163">
        <v>13</v>
      </c>
      <c r="H161" s="163">
        <v>15</v>
      </c>
      <c r="I161" s="164">
        <f t="shared" si="32"/>
        <v>0.15384615384615374</v>
      </c>
      <c r="J161" s="165">
        <f t="shared" si="33"/>
        <v>7.1428571428571397E-2</v>
      </c>
      <c r="K161" s="164">
        <f>H161/H151</f>
        <v>1.2031763856581374E-3</v>
      </c>
    </row>
    <row r="162" spans="2:11" x14ac:dyDescent="0.25">
      <c r="B162" s="162" t="s">
        <v>131</v>
      </c>
      <c r="C162" s="163">
        <v>10</v>
      </c>
      <c r="D162" s="163">
        <v>0</v>
      </c>
      <c r="E162" s="163">
        <v>10</v>
      </c>
      <c r="F162" s="163">
        <v>6</v>
      </c>
      <c r="G162" s="163">
        <v>23</v>
      </c>
      <c r="H162" s="163">
        <v>7</v>
      </c>
      <c r="I162" s="164">
        <f t="shared" si="32"/>
        <v>-0.69565217391304346</v>
      </c>
      <c r="J162" s="165">
        <f t="shared" si="33"/>
        <v>-0.30000000000000004</v>
      </c>
      <c r="K162" s="164">
        <f>H162/H151</f>
        <v>5.6148231330713087E-4</v>
      </c>
    </row>
    <row r="163" spans="2:11" x14ac:dyDescent="0.25">
      <c r="B163" s="168" t="s">
        <v>145</v>
      </c>
      <c r="C163" s="169">
        <f t="shared" ref="C163:H163" si="34">C155-SUM(C156:C162)</f>
        <v>1355</v>
      </c>
      <c r="D163" s="169">
        <f t="shared" si="34"/>
        <v>338</v>
      </c>
      <c r="E163" s="169">
        <f t="shared" si="34"/>
        <v>1262</v>
      </c>
      <c r="F163" s="169">
        <f t="shared" si="34"/>
        <v>904</v>
      </c>
      <c r="G163" s="169">
        <f t="shared" si="34"/>
        <v>1455</v>
      </c>
      <c r="H163" s="169">
        <f t="shared" si="34"/>
        <v>1793</v>
      </c>
      <c r="I163" s="170">
        <f t="shared" si="32"/>
        <v>0.23230240549828185</v>
      </c>
      <c r="J163" s="171">
        <f t="shared" si="33"/>
        <v>0.32324723247232479</v>
      </c>
      <c r="K163" s="170">
        <f>H163/H151</f>
        <v>0.14381968396566935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5FE1-7869-4D0A-9E63-1DCBB8240C22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3637977</v>
      </c>
      <c r="D9" s="176">
        <v>3620829</v>
      </c>
      <c r="E9" s="176">
        <v>1311192</v>
      </c>
      <c r="F9" s="176">
        <v>3492085</v>
      </c>
      <c r="G9" s="176">
        <v>3849133</v>
      </c>
      <c r="H9" s="176">
        <v>4095618</v>
      </c>
      <c r="I9" s="177">
        <f>IFERROR(H9/G9-1,"-")</f>
        <v>6.4036498608907477E-2</v>
      </c>
      <c r="J9" s="177">
        <f>IFERROR(H9/D9-1,"-")</f>
        <v>0.13112715347783621</v>
      </c>
      <c r="K9" s="176">
        <f>H9-G9</f>
        <v>246485</v>
      </c>
      <c r="L9" s="176">
        <f>H9-D9</f>
        <v>474789</v>
      </c>
      <c r="M9" s="177">
        <f t="shared" ref="M9:M21" si="0">H9/H$9</f>
        <v>1</v>
      </c>
      <c r="P9" s="154" t="s">
        <v>68</v>
      </c>
      <c r="Q9" s="176">
        <v>625313</v>
      </c>
      <c r="R9" s="176">
        <v>596001</v>
      </c>
      <c r="S9" s="176">
        <v>181508</v>
      </c>
      <c r="T9" s="176">
        <v>523202</v>
      </c>
      <c r="U9" s="176">
        <v>598329</v>
      </c>
      <c r="V9" s="176">
        <v>691297</v>
      </c>
      <c r="W9" s="177">
        <f>IFERROR(V9/U9-1,"-")</f>
        <v>0.15537939829090686</v>
      </c>
      <c r="X9" s="177">
        <f>IFERROR(V9/R9-1,"-")</f>
        <v>0.15989234917391082</v>
      </c>
      <c r="Y9" s="176">
        <f>V9-U9</f>
        <v>92968</v>
      </c>
      <c r="Z9" s="176">
        <f>V9-R9</f>
        <v>95296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822209</v>
      </c>
      <c r="D10" s="158">
        <v>824041</v>
      </c>
      <c r="E10" s="158">
        <v>355635</v>
      </c>
      <c r="F10" s="158">
        <v>802083</v>
      </c>
      <c r="G10" s="158">
        <v>830806</v>
      </c>
      <c r="H10" s="158">
        <v>834904</v>
      </c>
      <c r="I10" s="160">
        <f>IFERROR(H10/G10-1,"-")</f>
        <v>4.9325594663496286E-3</v>
      </c>
      <c r="J10" s="159">
        <f t="shared" ref="J10:J21" si="2">IFERROR(H10/D10-1,"-")</f>
        <v>1.3182596497018917E-2</v>
      </c>
      <c r="K10" s="158">
        <f t="shared" ref="K10:K20" si="3">H10-G10</f>
        <v>4098</v>
      </c>
      <c r="L10" s="158">
        <f t="shared" ref="L10:L21" si="4">H10-D10</f>
        <v>10863</v>
      </c>
      <c r="M10" s="159">
        <f t="shared" si="0"/>
        <v>0.2038529960557845</v>
      </c>
      <c r="P10" s="157" t="s">
        <v>97</v>
      </c>
      <c r="Q10" s="158">
        <v>289256</v>
      </c>
      <c r="R10" s="158">
        <v>280056</v>
      </c>
      <c r="S10" s="158">
        <v>75068</v>
      </c>
      <c r="T10" s="158">
        <v>267342</v>
      </c>
      <c r="U10" s="158">
        <v>277292</v>
      </c>
      <c r="V10" s="158">
        <v>305825</v>
      </c>
      <c r="W10" s="160">
        <f>IFERROR(V10/U10-1,"-")</f>
        <v>0.10289874933283327</v>
      </c>
      <c r="X10" s="159">
        <f t="shared" ref="X10:X21" si="5">IFERROR(V10/R10-1,"-")</f>
        <v>9.2013740109121001E-2</v>
      </c>
      <c r="Y10" s="157">
        <f t="shared" ref="Y10:Y20" si="6">V10-U10</f>
        <v>28533</v>
      </c>
      <c r="Z10" s="158">
        <f t="shared" ref="Z10:Z21" si="7">V10-R10</f>
        <v>25769</v>
      </c>
      <c r="AA10" s="159">
        <f t="shared" si="1"/>
        <v>0.44239306694517694</v>
      </c>
    </row>
    <row r="11" spans="1:27" x14ac:dyDescent="0.25">
      <c r="A11" s="161" t="s">
        <v>100</v>
      </c>
      <c r="B11" s="162" t="s">
        <v>103</v>
      </c>
      <c r="C11" s="163">
        <v>340647</v>
      </c>
      <c r="D11" s="163">
        <v>328320</v>
      </c>
      <c r="E11" s="163">
        <v>151426</v>
      </c>
      <c r="F11" s="163">
        <v>341997</v>
      </c>
      <c r="G11" s="163">
        <v>348792</v>
      </c>
      <c r="H11" s="163">
        <v>338193</v>
      </c>
      <c r="I11" s="165">
        <f>IFERROR(H11/G11-1,"-")</f>
        <v>-3.0387738250877261E-2</v>
      </c>
      <c r="J11" s="164">
        <f t="shared" si="2"/>
        <v>3.0071271929824617E-2</v>
      </c>
      <c r="K11" s="163">
        <f t="shared" si="3"/>
        <v>-10599</v>
      </c>
      <c r="L11" s="163">
        <f t="shared" si="4"/>
        <v>9873</v>
      </c>
      <c r="M11" s="164">
        <f t="shared" si="0"/>
        <v>8.2574351416562775E-2</v>
      </c>
      <c r="P11" s="162" t="s">
        <v>103</v>
      </c>
      <c r="Q11" s="163">
        <v>72921</v>
      </c>
      <c r="R11" s="163">
        <v>56186</v>
      </c>
      <c r="S11" s="163">
        <v>16241</v>
      </c>
      <c r="T11" s="163">
        <v>76215</v>
      </c>
      <c r="U11" s="163">
        <v>76079</v>
      </c>
      <c r="V11" s="163">
        <v>86382</v>
      </c>
      <c r="W11" s="165">
        <f>IFERROR(V11/U11-1,"-")</f>
        <v>0.13542501873053014</v>
      </c>
      <c r="X11" s="164">
        <f t="shared" si="5"/>
        <v>0.5374292528387854</v>
      </c>
      <c r="Y11" s="162">
        <f t="shared" si="6"/>
        <v>10303</v>
      </c>
      <c r="Z11" s="163">
        <f t="shared" si="7"/>
        <v>30196</v>
      </c>
      <c r="AA11" s="164">
        <f>V11/V$9</f>
        <v>0.12495642249279253</v>
      </c>
    </row>
    <row r="12" spans="1:27" x14ac:dyDescent="0.25">
      <c r="A12" s="1"/>
      <c r="B12" s="162" t="s">
        <v>100</v>
      </c>
      <c r="C12" s="163">
        <v>481562</v>
      </c>
      <c r="D12" s="163">
        <v>495721</v>
      </c>
      <c r="E12" s="163">
        <v>204209</v>
      </c>
      <c r="F12" s="163">
        <v>460086</v>
      </c>
      <c r="G12" s="163">
        <v>482014</v>
      </c>
      <c r="H12" s="163">
        <v>496711</v>
      </c>
      <c r="I12" s="165">
        <f>IFERROR(H12/G12-1,"-")</f>
        <v>3.0490815619463429E-2</v>
      </c>
      <c r="J12" s="164">
        <f t="shared" si="2"/>
        <v>1.9970911056823581E-3</v>
      </c>
      <c r="K12" s="163">
        <f t="shared" si="3"/>
        <v>14697</v>
      </c>
      <c r="L12" s="163">
        <f t="shared" si="4"/>
        <v>990</v>
      </c>
      <c r="M12" s="164">
        <f t="shared" si="0"/>
        <v>0.12127864463922172</v>
      </c>
      <c r="P12" s="162" t="s">
        <v>100</v>
      </c>
      <c r="Q12" s="163">
        <v>216335</v>
      </c>
      <c r="R12" s="163">
        <v>223870</v>
      </c>
      <c r="S12" s="163">
        <v>58827</v>
      </c>
      <c r="T12" s="163">
        <v>191127</v>
      </c>
      <c r="U12" s="163">
        <v>201213</v>
      </c>
      <c r="V12" s="163">
        <v>219443</v>
      </c>
      <c r="W12" s="165">
        <f>IFERROR(V12/U12-1,"-")</f>
        <v>9.0600507919468498E-2</v>
      </c>
      <c r="X12" s="164">
        <f t="shared" si="5"/>
        <v>-1.977486934381556E-2</v>
      </c>
      <c r="Y12" s="162">
        <f t="shared" si="6"/>
        <v>18230</v>
      </c>
      <c r="Z12" s="163">
        <f t="shared" si="7"/>
        <v>-4427</v>
      </c>
      <c r="AA12" s="164">
        <f t="shared" si="1"/>
        <v>0.31743664445238445</v>
      </c>
    </row>
    <row r="13" spans="1:27" s="56" customFormat="1" x14ac:dyDescent="0.25">
      <c r="B13" s="157" t="s">
        <v>107</v>
      </c>
      <c r="C13" s="158">
        <v>2815768</v>
      </c>
      <c r="D13" s="158">
        <v>2796788</v>
      </c>
      <c r="E13" s="158">
        <v>955557</v>
      </c>
      <c r="F13" s="158">
        <v>2690002</v>
      </c>
      <c r="G13" s="158">
        <v>3018327</v>
      </c>
      <c r="H13" s="158">
        <v>3260714</v>
      </c>
      <c r="I13" s="160">
        <f>IFERROR(H13/G13-1,"-")</f>
        <v>8.030508291513816E-2</v>
      </c>
      <c r="J13" s="159">
        <f t="shared" si="2"/>
        <v>0.16587814306983573</v>
      </c>
      <c r="K13" s="158">
        <f t="shared" si="3"/>
        <v>242387</v>
      </c>
      <c r="L13" s="158">
        <f t="shared" si="4"/>
        <v>463926</v>
      </c>
      <c r="M13" s="159">
        <f t="shared" si="0"/>
        <v>0.79614700394421545</v>
      </c>
      <c r="P13" s="157" t="s">
        <v>107</v>
      </c>
      <c r="Q13" s="158">
        <v>336057</v>
      </c>
      <c r="R13" s="158">
        <v>315945</v>
      </c>
      <c r="S13" s="158">
        <v>106440</v>
      </c>
      <c r="T13" s="158">
        <v>255860</v>
      </c>
      <c r="U13" s="158">
        <v>321037</v>
      </c>
      <c r="V13" s="158">
        <v>385472</v>
      </c>
      <c r="W13" s="160">
        <f>IFERROR(V13/U13-1,"-")</f>
        <v>0.20070895255064047</v>
      </c>
      <c r="X13" s="159">
        <f t="shared" si="5"/>
        <v>0.22006045355995507</v>
      </c>
      <c r="Y13" s="157">
        <f t="shared" si="6"/>
        <v>64435</v>
      </c>
      <c r="Z13" s="158">
        <f t="shared" si="7"/>
        <v>69527</v>
      </c>
      <c r="AA13" s="159">
        <f t="shared" si="1"/>
        <v>0.55760693305482301</v>
      </c>
    </row>
    <row r="14" spans="1:27" s="56" customFormat="1" x14ac:dyDescent="0.25">
      <c r="B14" s="162" t="s">
        <v>110</v>
      </c>
      <c r="C14" s="163">
        <v>1259240</v>
      </c>
      <c r="D14" s="163">
        <v>1307720</v>
      </c>
      <c r="E14" s="163">
        <v>368680</v>
      </c>
      <c r="F14" s="163">
        <v>1262054</v>
      </c>
      <c r="G14" s="163">
        <v>1438371</v>
      </c>
      <c r="H14" s="163">
        <v>1561349</v>
      </c>
      <c r="I14" s="165">
        <f t="shared" ref="I14:I21" si="8">IFERROR(H14/G14-1,"-")</f>
        <v>8.5498108624270097E-2</v>
      </c>
      <c r="J14" s="164">
        <f t="shared" si="2"/>
        <v>0.19394748111216464</v>
      </c>
      <c r="K14" s="163">
        <f t="shared" si="3"/>
        <v>122978</v>
      </c>
      <c r="L14" s="163">
        <f t="shared" si="4"/>
        <v>253629</v>
      </c>
      <c r="M14" s="164">
        <f t="shared" si="0"/>
        <v>0.3812242743341786</v>
      </c>
      <c r="P14" s="162" t="s">
        <v>110</v>
      </c>
      <c r="Q14" s="163">
        <v>49262</v>
      </c>
      <c r="R14" s="163">
        <v>55343</v>
      </c>
      <c r="S14" s="163">
        <v>18163</v>
      </c>
      <c r="T14" s="163">
        <v>51212</v>
      </c>
      <c r="U14" s="163">
        <v>67248</v>
      </c>
      <c r="V14" s="163">
        <v>81901</v>
      </c>
      <c r="W14" s="165">
        <f t="shared" ref="W14:W21" si="9">IFERROR(V14/U14-1,"-")</f>
        <v>0.21789495598382103</v>
      </c>
      <c r="X14" s="164">
        <f t="shared" si="5"/>
        <v>0.47988002096019367</v>
      </c>
      <c r="Y14" s="162">
        <f t="shared" si="6"/>
        <v>14653</v>
      </c>
      <c r="Z14" s="163">
        <f t="shared" si="7"/>
        <v>26558</v>
      </c>
      <c r="AA14" s="164">
        <f t="shared" si="1"/>
        <v>0.11847440391033087</v>
      </c>
    </row>
    <row r="15" spans="1:27" x14ac:dyDescent="0.25">
      <c r="A15" s="1"/>
      <c r="B15" s="162" t="s">
        <v>113</v>
      </c>
      <c r="C15" s="163">
        <v>425592</v>
      </c>
      <c r="D15" s="163">
        <v>362204</v>
      </c>
      <c r="E15" s="163">
        <v>121788</v>
      </c>
      <c r="F15" s="163">
        <v>266922</v>
      </c>
      <c r="G15" s="163">
        <v>303364</v>
      </c>
      <c r="H15" s="163">
        <v>315820</v>
      </c>
      <c r="I15" s="165">
        <f t="shared" si="8"/>
        <v>4.1059585184794578E-2</v>
      </c>
      <c r="J15" s="164">
        <f t="shared" si="2"/>
        <v>-0.12806043003390355</v>
      </c>
      <c r="K15" s="163">
        <f t="shared" si="3"/>
        <v>12456</v>
      </c>
      <c r="L15" s="163">
        <f t="shared" si="4"/>
        <v>-46384</v>
      </c>
      <c r="M15" s="164">
        <f t="shared" si="0"/>
        <v>7.7111683755662755E-2</v>
      </c>
      <c r="P15" s="162" t="s">
        <v>113</v>
      </c>
      <c r="Q15" s="163">
        <v>143033</v>
      </c>
      <c r="R15" s="163">
        <v>117630</v>
      </c>
      <c r="S15" s="163">
        <v>35353</v>
      </c>
      <c r="T15" s="163">
        <v>77150</v>
      </c>
      <c r="U15" s="163">
        <v>88481</v>
      </c>
      <c r="V15" s="163">
        <v>98955</v>
      </c>
      <c r="W15" s="165">
        <f t="shared" si="9"/>
        <v>0.1183756964772098</v>
      </c>
      <c r="X15" s="164">
        <f t="shared" si="5"/>
        <v>-0.15876052027543996</v>
      </c>
      <c r="Y15" s="162">
        <f t="shared" si="6"/>
        <v>10474</v>
      </c>
      <c r="Z15" s="163">
        <f t="shared" si="7"/>
        <v>-18675</v>
      </c>
      <c r="AA15" s="164">
        <f t="shared" si="1"/>
        <v>0.14314397429758843</v>
      </c>
    </row>
    <row r="16" spans="1:27" x14ac:dyDescent="0.25">
      <c r="A16" s="1"/>
      <c r="B16" s="162" t="s">
        <v>116</v>
      </c>
      <c r="C16" s="163">
        <v>125151</v>
      </c>
      <c r="D16" s="163">
        <v>127393</v>
      </c>
      <c r="E16" s="163">
        <v>46683</v>
      </c>
      <c r="F16" s="163">
        <v>143090</v>
      </c>
      <c r="G16" s="163">
        <v>161004</v>
      </c>
      <c r="H16" s="163">
        <v>174252</v>
      </c>
      <c r="I16" s="165">
        <f t="shared" si="8"/>
        <v>8.2283669970932394E-2</v>
      </c>
      <c r="J16" s="164">
        <f t="shared" si="2"/>
        <v>0.36783025754947296</v>
      </c>
      <c r="K16" s="163">
        <f t="shared" si="3"/>
        <v>13248</v>
      </c>
      <c r="L16" s="163">
        <f t="shared" si="4"/>
        <v>46859</v>
      </c>
      <c r="M16" s="164">
        <f t="shared" si="0"/>
        <v>4.2545960096864503E-2</v>
      </c>
      <c r="P16" s="162" t="s">
        <v>116</v>
      </c>
      <c r="Q16" s="163">
        <v>18151</v>
      </c>
      <c r="R16" s="163">
        <v>18918</v>
      </c>
      <c r="S16" s="163">
        <v>6685</v>
      </c>
      <c r="T16" s="163">
        <v>22539</v>
      </c>
      <c r="U16" s="163">
        <v>30609</v>
      </c>
      <c r="V16" s="163">
        <v>44207</v>
      </c>
      <c r="W16" s="165">
        <f t="shared" si="9"/>
        <v>0.44424842366624206</v>
      </c>
      <c r="X16" s="164">
        <f t="shared" si="5"/>
        <v>1.3367692145047045</v>
      </c>
      <c r="Y16" s="162">
        <f t="shared" si="6"/>
        <v>13598</v>
      </c>
      <c r="Z16" s="163">
        <f t="shared" si="7"/>
        <v>25289</v>
      </c>
      <c r="AA16" s="164">
        <f t="shared" si="1"/>
        <v>6.3947912402339366E-2</v>
      </c>
    </row>
    <row r="17" spans="1:27" x14ac:dyDescent="0.25">
      <c r="A17" s="1"/>
      <c r="B17" s="162" t="s">
        <v>123</v>
      </c>
      <c r="C17" s="163">
        <v>112172</v>
      </c>
      <c r="D17" s="163">
        <v>104476</v>
      </c>
      <c r="E17" s="163">
        <v>36153</v>
      </c>
      <c r="F17" s="163">
        <v>132833</v>
      </c>
      <c r="G17" s="163">
        <v>122542</v>
      </c>
      <c r="H17" s="163">
        <v>129946</v>
      </c>
      <c r="I17" s="165">
        <f t="shared" si="8"/>
        <v>6.0420100863377346E-2</v>
      </c>
      <c r="J17" s="164">
        <f t="shared" si="2"/>
        <v>0.24378804701558243</v>
      </c>
      <c r="K17" s="163">
        <f t="shared" si="3"/>
        <v>7404</v>
      </c>
      <c r="L17" s="163">
        <f t="shared" si="4"/>
        <v>25470</v>
      </c>
      <c r="M17" s="164">
        <f t="shared" si="0"/>
        <v>3.1728056669347582E-2</v>
      </c>
      <c r="P17" s="162" t="s">
        <v>123</v>
      </c>
      <c r="Q17" s="163">
        <v>9497</v>
      </c>
      <c r="R17" s="163">
        <v>7403</v>
      </c>
      <c r="S17" s="163">
        <v>1721</v>
      </c>
      <c r="T17" s="163">
        <v>7869</v>
      </c>
      <c r="U17" s="163">
        <v>8834</v>
      </c>
      <c r="V17" s="163">
        <v>13464</v>
      </c>
      <c r="W17" s="165">
        <f t="shared" si="9"/>
        <v>0.52411138781978717</v>
      </c>
      <c r="X17" s="164">
        <f t="shared" si="5"/>
        <v>0.81872213967310548</v>
      </c>
      <c r="Y17" s="162">
        <f t="shared" si="6"/>
        <v>4630</v>
      </c>
      <c r="Z17" s="163">
        <f t="shared" si="7"/>
        <v>6061</v>
      </c>
      <c r="AA17" s="164">
        <f t="shared" si="1"/>
        <v>1.9476433428757829E-2</v>
      </c>
    </row>
    <row r="18" spans="1:27" x14ac:dyDescent="0.25">
      <c r="A18" s="1"/>
      <c r="B18" s="162" t="s">
        <v>119</v>
      </c>
      <c r="C18" s="163">
        <v>100492</v>
      </c>
      <c r="D18" s="163">
        <v>98574</v>
      </c>
      <c r="E18" s="163">
        <v>47605</v>
      </c>
      <c r="F18" s="163">
        <v>106439</v>
      </c>
      <c r="G18" s="163">
        <v>108990</v>
      </c>
      <c r="H18" s="163">
        <v>115024</v>
      </c>
      <c r="I18" s="165">
        <f t="shared" si="8"/>
        <v>5.5362877328195337E-2</v>
      </c>
      <c r="J18" s="164">
        <f t="shared" si="2"/>
        <v>0.16687970458741663</v>
      </c>
      <c r="K18" s="163">
        <f t="shared" si="3"/>
        <v>6034</v>
      </c>
      <c r="L18" s="163">
        <f t="shared" si="4"/>
        <v>16450</v>
      </c>
      <c r="M18" s="164">
        <f t="shared" si="0"/>
        <v>2.8084650472773583E-2</v>
      </c>
      <c r="P18" s="162" t="s">
        <v>119</v>
      </c>
      <c r="Q18" s="163">
        <v>5243</v>
      </c>
      <c r="R18" s="163">
        <v>4963</v>
      </c>
      <c r="S18" s="163">
        <v>1773</v>
      </c>
      <c r="T18" s="163">
        <v>4255</v>
      </c>
      <c r="U18" s="163">
        <v>5067</v>
      </c>
      <c r="V18" s="163">
        <v>6472</v>
      </c>
      <c r="W18" s="165">
        <f t="shared" si="9"/>
        <v>0.27728438918492215</v>
      </c>
      <c r="X18" s="164">
        <f t="shared" si="5"/>
        <v>0.30404996977634502</v>
      </c>
      <c r="Y18" s="162">
        <f t="shared" si="6"/>
        <v>1405</v>
      </c>
      <c r="Z18" s="163">
        <f t="shared" si="7"/>
        <v>1509</v>
      </c>
      <c r="AA18" s="164">
        <f t="shared" si="1"/>
        <v>9.3621120878580408E-3</v>
      </c>
    </row>
    <row r="19" spans="1:27" x14ac:dyDescent="0.25">
      <c r="A19" s="161" t="s">
        <v>144</v>
      </c>
      <c r="B19" s="162" t="s">
        <v>128</v>
      </c>
      <c r="C19" s="163">
        <v>45583</v>
      </c>
      <c r="D19" s="163">
        <v>51496</v>
      </c>
      <c r="E19" s="163">
        <v>28519</v>
      </c>
      <c r="F19" s="163">
        <v>37941</v>
      </c>
      <c r="G19" s="163">
        <v>46327</v>
      </c>
      <c r="H19" s="163">
        <v>42252</v>
      </c>
      <c r="I19" s="165">
        <f t="shared" si="8"/>
        <v>-8.7961663824551506E-2</v>
      </c>
      <c r="J19" s="164">
        <f t="shared" si="2"/>
        <v>-0.17950908808451138</v>
      </c>
      <c r="K19" s="163">
        <f t="shared" si="3"/>
        <v>-4075</v>
      </c>
      <c r="L19" s="163">
        <f t="shared" si="4"/>
        <v>-9244</v>
      </c>
      <c r="M19" s="164">
        <f t="shared" si="0"/>
        <v>1.0316391811931679E-2</v>
      </c>
      <c r="P19" s="162" t="s">
        <v>128</v>
      </c>
      <c r="Q19" s="163">
        <v>4479</v>
      </c>
      <c r="R19" s="163">
        <v>5538</v>
      </c>
      <c r="S19" s="163">
        <v>3024</v>
      </c>
      <c r="T19" s="163">
        <v>4253</v>
      </c>
      <c r="U19" s="163">
        <v>5646</v>
      </c>
      <c r="V19" s="163">
        <v>4857</v>
      </c>
      <c r="W19" s="165">
        <f t="shared" si="9"/>
        <v>-0.13974495217853344</v>
      </c>
      <c r="X19" s="164">
        <f t="shared" si="5"/>
        <v>-0.12296858071505956</v>
      </c>
      <c r="Y19" s="162">
        <f t="shared" si="6"/>
        <v>-789</v>
      </c>
      <c r="Z19" s="163">
        <f t="shared" si="7"/>
        <v>-681</v>
      </c>
      <c r="AA19" s="164">
        <f t="shared" si="1"/>
        <v>7.0259237346610793E-3</v>
      </c>
    </row>
    <row r="20" spans="1:27" x14ac:dyDescent="0.25">
      <c r="A20" s="167" t="s">
        <v>145</v>
      </c>
      <c r="B20" s="162" t="s">
        <v>131</v>
      </c>
      <c r="C20" s="163">
        <v>73497</v>
      </c>
      <c r="D20" s="163">
        <v>62064</v>
      </c>
      <c r="E20" s="163">
        <v>40390</v>
      </c>
      <c r="F20" s="163">
        <v>28084</v>
      </c>
      <c r="G20" s="163">
        <v>41477</v>
      </c>
      <c r="H20" s="163">
        <v>41887</v>
      </c>
      <c r="I20" s="165">
        <f t="shared" si="8"/>
        <v>9.884996504086585E-3</v>
      </c>
      <c r="J20" s="164">
        <f t="shared" si="2"/>
        <v>-0.32509989688063934</v>
      </c>
      <c r="K20" s="163">
        <f t="shared" si="3"/>
        <v>410</v>
      </c>
      <c r="L20" s="163">
        <f t="shared" si="4"/>
        <v>-20177</v>
      </c>
      <c r="M20" s="164">
        <f t="shared" si="0"/>
        <v>1.0227272172355919E-2</v>
      </c>
      <c r="P20" s="162" t="s">
        <v>131</v>
      </c>
      <c r="Q20" s="163">
        <v>8439</v>
      </c>
      <c r="R20" s="163">
        <v>7347</v>
      </c>
      <c r="S20" s="163">
        <v>4683</v>
      </c>
      <c r="T20" s="163">
        <v>3642</v>
      </c>
      <c r="U20" s="163">
        <v>5970</v>
      </c>
      <c r="V20" s="163">
        <v>6239</v>
      </c>
      <c r="W20" s="165">
        <f t="shared" si="9"/>
        <v>4.5058626465661611E-2</v>
      </c>
      <c r="X20" s="164">
        <f t="shared" si="5"/>
        <v>-0.15080985436232475</v>
      </c>
      <c r="Y20" s="162">
        <f t="shared" si="6"/>
        <v>269</v>
      </c>
      <c r="Z20" s="163">
        <f t="shared" si="7"/>
        <v>-1108</v>
      </c>
      <c r="AA20" s="164">
        <f t="shared" si="1"/>
        <v>9.0250644802451051E-3</v>
      </c>
    </row>
    <row r="21" spans="1:27" x14ac:dyDescent="0.25">
      <c r="B21" s="168" t="s">
        <v>145</v>
      </c>
      <c r="C21" s="169">
        <f t="shared" ref="C21:H21" si="10">C13-SUM(C14:C20)</f>
        <v>674041</v>
      </c>
      <c r="D21" s="169">
        <f t="shared" si="10"/>
        <v>682861</v>
      </c>
      <c r="E21" s="169">
        <f t="shared" si="10"/>
        <v>265739</v>
      </c>
      <c r="F21" s="169">
        <f t="shared" si="10"/>
        <v>712639</v>
      </c>
      <c r="G21" s="169">
        <f t="shared" si="10"/>
        <v>796252</v>
      </c>
      <c r="H21" s="169">
        <f t="shared" si="10"/>
        <v>880184</v>
      </c>
      <c r="I21" s="171">
        <f t="shared" si="8"/>
        <v>0.10540884041735521</v>
      </c>
      <c r="J21" s="170">
        <f t="shared" si="2"/>
        <v>0.28896510417200583</v>
      </c>
      <c r="K21" s="169">
        <f>H21-G21</f>
        <v>83932</v>
      </c>
      <c r="L21" s="169">
        <f t="shared" si="4"/>
        <v>197323</v>
      </c>
      <c r="M21" s="170">
        <f t="shared" si="0"/>
        <v>0.21490871463110084</v>
      </c>
      <c r="P21" s="168" t="s">
        <v>145</v>
      </c>
      <c r="Q21" s="169">
        <f t="shared" ref="Q21:V21" si="11">Q13-SUM(Q14:Q20)</f>
        <v>97953</v>
      </c>
      <c r="R21" s="169">
        <f t="shared" si="11"/>
        <v>98803</v>
      </c>
      <c r="S21" s="169">
        <f t="shared" si="11"/>
        <v>35038</v>
      </c>
      <c r="T21" s="169">
        <f t="shared" si="11"/>
        <v>84940</v>
      </c>
      <c r="U21" s="169">
        <f t="shared" si="11"/>
        <v>109182</v>
      </c>
      <c r="V21" s="169">
        <f t="shared" si="11"/>
        <v>129377</v>
      </c>
      <c r="W21" s="171">
        <f t="shared" si="9"/>
        <v>0.18496638640068874</v>
      </c>
      <c r="X21" s="170">
        <f t="shared" si="5"/>
        <v>0.30944404522129898</v>
      </c>
      <c r="Y21" s="168">
        <f>V21-U21</f>
        <v>20195</v>
      </c>
      <c r="Z21" s="169">
        <f t="shared" si="7"/>
        <v>30574</v>
      </c>
      <c r="AA21" s="170">
        <f t="shared" si="1"/>
        <v>0.1871511087130423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1270262</v>
      </c>
      <c r="D23" s="176">
        <v>1326830</v>
      </c>
      <c r="E23" s="176">
        <v>434246</v>
      </c>
      <c r="F23" s="176">
        <v>1298122</v>
      </c>
      <c r="G23" s="176">
        <v>1400057</v>
      </c>
      <c r="H23" s="176">
        <v>1449683</v>
      </c>
      <c r="I23" s="177">
        <f>IFERROR(H23/G23-1,"-")</f>
        <v>3.5445699710797474E-2</v>
      </c>
      <c r="J23" s="177">
        <f>IFERROR(H23/D23-1,"-")</f>
        <v>9.2591364379762231E-2</v>
      </c>
      <c r="K23" s="176">
        <f>H23-G23</f>
        <v>49626</v>
      </c>
      <c r="L23" s="176">
        <f>H23-D23</f>
        <v>122853</v>
      </c>
      <c r="M23" s="177">
        <f t="shared" ref="M23:M35" si="12">H23/H$9</f>
        <v>0.35395952454550206</v>
      </c>
    </row>
    <row r="24" spans="1:27" x14ac:dyDescent="0.25">
      <c r="B24" s="157" t="s">
        <v>97</v>
      </c>
      <c r="C24" s="158">
        <v>152172</v>
      </c>
      <c r="D24" s="158">
        <v>183116</v>
      </c>
      <c r="E24" s="158">
        <v>76613</v>
      </c>
      <c r="F24" s="158">
        <v>171971</v>
      </c>
      <c r="G24" s="158">
        <v>148781</v>
      </c>
      <c r="H24" s="158">
        <v>132009</v>
      </c>
      <c r="I24" s="160">
        <f>IFERROR(H24/G24-1,"-")</f>
        <v>-0.11272944798058893</v>
      </c>
      <c r="J24" s="159">
        <f t="shared" ref="J24:J35" si="13">IFERROR(H24/D24-1,"-")</f>
        <v>-0.2790963105353983</v>
      </c>
      <c r="K24" s="158">
        <f t="shared" ref="K24:K34" si="14">H24-G24</f>
        <v>-16772</v>
      </c>
      <c r="L24" s="158">
        <f t="shared" ref="L24:L35" si="15">H24-D24</f>
        <v>-51107</v>
      </c>
      <c r="M24" s="159">
        <f t="shared" si="12"/>
        <v>3.2231765755497709E-2</v>
      </c>
    </row>
    <row r="25" spans="1:27" x14ac:dyDescent="0.25">
      <c r="B25" s="162" t="s">
        <v>103</v>
      </c>
      <c r="C25" s="163">
        <v>72772</v>
      </c>
      <c r="D25" s="163">
        <v>94584</v>
      </c>
      <c r="E25" s="163">
        <v>42842</v>
      </c>
      <c r="F25" s="163">
        <v>74040</v>
      </c>
      <c r="G25" s="163">
        <v>63391</v>
      </c>
      <c r="H25" s="163">
        <v>50766</v>
      </c>
      <c r="I25" s="165">
        <f>IFERROR(H25/G25-1,"-")</f>
        <v>-0.19916076414632988</v>
      </c>
      <c r="J25" s="164">
        <f t="shared" si="13"/>
        <v>-0.4632707434661254</v>
      </c>
      <c r="K25" s="163">
        <f t="shared" si="14"/>
        <v>-12625</v>
      </c>
      <c r="L25" s="163">
        <f t="shared" si="15"/>
        <v>-43818</v>
      </c>
      <c r="M25" s="164">
        <f t="shared" si="12"/>
        <v>1.2395198966309846E-2</v>
      </c>
    </row>
    <row r="26" spans="1:27" x14ac:dyDescent="0.25">
      <c r="B26" s="162" t="s">
        <v>100</v>
      </c>
      <c r="C26" s="163">
        <v>79400</v>
      </c>
      <c r="D26" s="163">
        <v>88532</v>
      </c>
      <c r="E26" s="163">
        <v>33771</v>
      </c>
      <c r="F26" s="163">
        <v>97931</v>
      </c>
      <c r="G26" s="163">
        <v>85390</v>
      </c>
      <c r="H26" s="163">
        <v>81243</v>
      </c>
      <c r="I26" s="165">
        <f>IFERROR(H26/G26-1,"-")</f>
        <v>-4.8565405785220728E-2</v>
      </c>
      <c r="J26" s="164">
        <f t="shared" si="13"/>
        <v>-8.2331812226087764E-2</v>
      </c>
      <c r="K26" s="163">
        <f t="shared" si="14"/>
        <v>-4147</v>
      </c>
      <c r="L26" s="163">
        <f t="shared" si="15"/>
        <v>-7289</v>
      </c>
      <c r="M26" s="164">
        <f t="shared" si="12"/>
        <v>1.9836566789187857E-2</v>
      </c>
    </row>
    <row r="27" spans="1:27" x14ac:dyDescent="0.25">
      <c r="B27" s="157" t="s">
        <v>107</v>
      </c>
      <c r="C27" s="158">
        <v>1118090</v>
      </c>
      <c r="D27" s="158">
        <v>1143714</v>
      </c>
      <c r="E27" s="158">
        <v>357633</v>
      </c>
      <c r="F27" s="158">
        <v>1126151</v>
      </c>
      <c r="G27" s="158">
        <v>1251276</v>
      </c>
      <c r="H27" s="158">
        <v>1317674</v>
      </c>
      <c r="I27" s="160">
        <f>IFERROR(H27/G27-1,"-")</f>
        <v>5.3064232031941883E-2</v>
      </c>
      <c r="J27" s="159">
        <f t="shared" si="13"/>
        <v>0.152100962303513</v>
      </c>
      <c r="K27" s="158">
        <f t="shared" si="14"/>
        <v>66398</v>
      </c>
      <c r="L27" s="158">
        <f t="shared" si="15"/>
        <v>173960</v>
      </c>
      <c r="M27" s="159">
        <f t="shared" si="12"/>
        <v>0.32172775879000431</v>
      </c>
    </row>
    <row r="28" spans="1:27" x14ac:dyDescent="0.25">
      <c r="B28" s="162" t="s">
        <v>110</v>
      </c>
      <c r="C28" s="163">
        <v>546893</v>
      </c>
      <c r="D28" s="163">
        <v>575644</v>
      </c>
      <c r="E28" s="163">
        <v>155761</v>
      </c>
      <c r="F28" s="163">
        <v>575306</v>
      </c>
      <c r="G28" s="163">
        <v>656025</v>
      </c>
      <c r="H28" s="163">
        <v>697141</v>
      </c>
      <c r="I28" s="165">
        <f t="shared" ref="I28:I35" si="16">IFERROR(H28/G28-1,"-")</f>
        <v>6.2674440760641659E-2</v>
      </c>
      <c r="J28" s="164">
        <f t="shared" si="13"/>
        <v>0.21106274016579696</v>
      </c>
      <c r="K28" s="163">
        <f t="shared" si="14"/>
        <v>41116</v>
      </c>
      <c r="L28" s="163">
        <f t="shared" si="15"/>
        <v>121497</v>
      </c>
      <c r="M28" s="164">
        <f t="shared" si="12"/>
        <v>0.17021631411913904</v>
      </c>
    </row>
    <row r="29" spans="1:27" x14ac:dyDescent="0.25">
      <c r="B29" s="162" t="s">
        <v>113</v>
      </c>
      <c r="C29" s="163">
        <v>162885</v>
      </c>
      <c r="D29" s="163">
        <v>150403</v>
      </c>
      <c r="E29" s="163">
        <v>45028</v>
      </c>
      <c r="F29" s="163">
        <v>120904</v>
      </c>
      <c r="G29" s="163">
        <v>131670</v>
      </c>
      <c r="H29" s="163">
        <v>132799</v>
      </c>
      <c r="I29" s="165">
        <f t="shared" si="16"/>
        <v>8.5744664692033457E-3</v>
      </c>
      <c r="J29" s="164">
        <f t="shared" si="13"/>
        <v>-0.11704553765549885</v>
      </c>
      <c r="K29" s="163">
        <f t="shared" si="14"/>
        <v>1129</v>
      </c>
      <c r="L29" s="163">
        <f t="shared" si="15"/>
        <v>-17604</v>
      </c>
      <c r="M29" s="164">
        <f t="shared" si="12"/>
        <v>3.2424654838415105E-2</v>
      </c>
    </row>
    <row r="30" spans="1:27" x14ac:dyDescent="0.25">
      <c r="B30" s="162" t="s">
        <v>116</v>
      </c>
      <c r="C30" s="163">
        <v>35996</v>
      </c>
      <c r="D30" s="163">
        <v>39885</v>
      </c>
      <c r="E30" s="163">
        <v>15695</v>
      </c>
      <c r="F30" s="163">
        <v>46955</v>
      </c>
      <c r="G30" s="163">
        <v>49227</v>
      </c>
      <c r="H30" s="163">
        <v>44942</v>
      </c>
      <c r="I30" s="165">
        <f t="shared" si="16"/>
        <v>-8.7045726938468682E-2</v>
      </c>
      <c r="J30" s="164">
        <f t="shared" si="13"/>
        <v>0.12678951986962517</v>
      </c>
      <c r="K30" s="163">
        <f t="shared" si="14"/>
        <v>-4285</v>
      </c>
      <c r="L30" s="163">
        <f t="shared" si="15"/>
        <v>5057</v>
      </c>
      <c r="M30" s="164">
        <f t="shared" si="12"/>
        <v>1.0973191347435235E-2</v>
      </c>
    </row>
    <row r="31" spans="1:27" x14ac:dyDescent="0.25">
      <c r="B31" s="162" t="s">
        <v>123</v>
      </c>
      <c r="C31" s="163">
        <v>49764</v>
      </c>
      <c r="D31" s="163">
        <v>45808</v>
      </c>
      <c r="E31" s="163">
        <v>15190</v>
      </c>
      <c r="F31" s="163">
        <v>60469</v>
      </c>
      <c r="G31" s="163">
        <v>53942</v>
      </c>
      <c r="H31" s="163">
        <v>54097</v>
      </c>
      <c r="I31" s="165">
        <f t="shared" si="16"/>
        <v>2.8734566756887236E-3</v>
      </c>
      <c r="J31" s="164">
        <f t="shared" si="13"/>
        <v>0.1809509256025148</v>
      </c>
      <c r="K31" s="163">
        <f t="shared" si="14"/>
        <v>155</v>
      </c>
      <c r="L31" s="163">
        <f t="shared" si="15"/>
        <v>8289</v>
      </c>
      <c r="M31" s="164">
        <f t="shared" si="12"/>
        <v>1.3208507238712204E-2</v>
      </c>
    </row>
    <row r="32" spans="1:27" x14ac:dyDescent="0.25">
      <c r="B32" s="162" t="s">
        <v>119</v>
      </c>
      <c r="C32" s="163">
        <v>52141</v>
      </c>
      <c r="D32" s="163">
        <v>51994</v>
      </c>
      <c r="E32" s="163">
        <v>22314</v>
      </c>
      <c r="F32" s="163">
        <v>60675</v>
      </c>
      <c r="G32" s="163">
        <v>57569</v>
      </c>
      <c r="H32" s="163">
        <v>59410</v>
      </c>
      <c r="I32" s="165">
        <f t="shared" si="16"/>
        <v>3.1979016484566358E-2</v>
      </c>
      <c r="J32" s="164">
        <f t="shared" si="13"/>
        <v>0.14263184213563096</v>
      </c>
      <c r="K32" s="163">
        <f t="shared" si="14"/>
        <v>1841</v>
      </c>
      <c r="L32" s="163">
        <f t="shared" si="15"/>
        <v>7416</v>
      </c>
      <c r="M32" s="164">
        <f t="shared" si="12"/>
        <v>1.450574736218075E-2</v>
      </c>
    </row>
    <row r="33" spans="2:13" x14ac:dyDescent="0.25">
      <c r="B33" s="162" t="s">
        <v>128</v>
      </c>
      <c r="C33" s="163">
        <v>18981</v>
      </c>
      <c r="D33" s="163">
        <v>22463</v>
      </c>
      <c r="E33" s="163">
        <v>11529</v>
      </c>
      <c r="F33" s="163">
        <v>14568</v>
      </c>
      <c r="G33" s="163">
        <v>16963</v>
      </c>
      <c r="H33" s="163">
        <v>16255</v>
      </c>
      <c r="I33" s="165">
        <f t="shared" si="16"/>
        <v>-4.1737900135589201E-2</v>
      </c>
      <c r="J33" s="164">
        <f t="shared" si="13"/>
        <v>-0.27636557895205449</v>
      </c>
      <c r="K33" s="163">
        <f t="shared" si="14"/>
        <v>-708</v>
      </c>
      <c r="L33" s="163">
        <f t="shared" si="15"/>
        <v>-6208</v>
      </c>
      <c r="M33" s="164">
        <f t="shared" si="12"/>
        <v>3.9688760035725985E-3</v>
      </c>
    </row>
    <row r="34" spans="2:13" x14ac:dyDescent="0.25">
      <c r="B34" s="162" t="s">
        <v>131</v>
      </c>
      <c r="C34" s="163">
        <v>22746</v>
      </c>
      <c r="D34" s="163">
        <v>20353</v>
      </c>
      <c r="E34" s="163">
        <v>12846</v>
      </c>
      <c r="F34" s="163">
        <v>8856</v>
      </c>
      <c r="G34" s="163">
        <v>14835</v>
      </c>
      <c r="H34" s="163">
        <v>13973</v>
      </c>
      <c r="I34" s="165">
        <f t="shared" si="16"/>
        <v>-5.8105830805527448E-2</v>
      </c>
      <c r="J34" s="164">
        <f t="shared" si="13"/>
        <v>-0.31346730211762397</v>
      </c>
      <c r="K34" s="163">
        <f t="shared" si="14"/>
        <v>-862</v>
      </c>
      <c r="L34" s="163">
        <f t="shared" si="15"/>
        <v>-6380</v>
      </c>
      <c r="M34" s="164">
        <f t="shared" si="12"/>
        <v>3.4116951336770176E-3</v>
      </c>
    </row>
    <row r="35" spans="2:13" x14ac:dyDescent="0.25">
      <c r="B35" s="168" t="s">
        <v>145</v>
      </c>
      <c r="C35" s="169">
        <f t="shared" ref="C35:H35" si="17">C27-SUM(C28:C34)</f>
        <v>228684</v>
      </c>
      <c r="D35" s="169">
        <f t="shared" si="17"/>
        <v>237164</v>
      </c>
      <c r="E35" s="169">
        <f t="shared" si="17"/>
        <v>79270</v>
      </c>
      <c r="F35" s="169">
        <f t="shared" si="17"/>
        <v>238418</v>
      </c>
      <c r="G35" s="169">
        <f t="shared" si="17"/>
        <v>271045</v>
      </c>
      <c r="H35" s="169">
        <f t="shared" si="17"/>
        <v>299057</v>
      </c>
      <c r="I35" s="171">
        <f t="shared" si="16"/>
        <v>0.1033481525207991</v>
      </c>
      <c r="J35" s="170">
        <f t="shared" si="13"/>
        <v>0.26097131099155013</v>
      </c>
      <c r="K35" s="169">
        <f>H35-G35</f>
        <v>28012</v>
      </c>
      <c r="L35" s="169">
        <f t="shared" si="15"/>
        <v>61893</v>
      </c>
      <c r="M35" s="170">
        <f t="shared" si="12"/>
        <v>7.3018772746872393E-2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983794</v>
      </c>
      <c r="D37" s="176">
        <v>972864</v>
      </c>
      <c r="E37" s="176">
        <v>298260</v>
      </c>
      <c r="F37" s="176">
        <v>914043</v>
      </c>
      <c r="G37" s="176">
        <v>974839</v>
      </c>
      <c r="H37" s="176">
        <v>1033377</v>
      </c>
      <c r="I37" s="177">
        <f>IFERROR(H37/G37-1,"-")</f>
        <v>6.0048890124420495E-2</v>
      </c>
      <c r="J37" s="177">
        <f>IFERROR(H37/D37-1,"-")</f>
        <v>6.2200883165581144E-2</v>
      </c>
      <c r="K37" s="176">
        <f>H37-G37</f>
        <v>58538</v>
      </c>
      <c r="L37" s="176">
        <f>H37-D37</f>
        <v>60513</v>
      </c>
      <c r="M37" s="177">
        <f t="shared" ref="M37:M49" si="18">H37/H$9</f>
        <v>0.25231283776953806</v>
      </c>
    </row>
    <row r="38" spans="2:13" x14ac:dyDescent="0.25">
      <c r="B38" s="157" t="s">
        <v>97</v>
      </c>
      <c r="C38" s="158">
        <v>107229</v>
      </c>
      <c r="D38" s="158">
        <v>101088</v>
      </c>
      <c r="E38" s="158">
        <v>34195</v>
      </c>
      <c r="F38" s="158">
        <v>100475</v>
      </c>
      <c r="G38" s="158">
        <v>94395</v>
      </c>
      <c r="H38" s="158">
        <v>91109</v>
      </c>
      <c r="I38" s="160">
        <f>IFERROR(H38/G38-1,"-")</f>
        <v>-3.4811165845648584E-2</v>
      </c>
      <c r="J38" s="159">
        <f t="shared" ref="J38:J49" si="19">IFERROR(H38/D38-1,"-")</f>
        <v>-9.8715970243748008E-2</v>
      </c>
      <c r="K38" s="158">
        <f t="shared" ref="K38:K48" si="20">H38-G38</f>
        <v>-3286</v>
      </c>
      <c r="L38" s="158">
        <f t="shared" ref="L38:L49" si="21">H38-D38</f>
        <v>-9979</v>
      </c>
      <c r="M38" s="159">
        <f t="shared" si="18"/>
        <v>2.2245482855090488E-2</v>
      </c>
    </row>
    <row r="39" spans="2:13" x14ac:dyDescent="0.25">
      <c r="B39" s="162" t="s">
        <v>103</v>
      </c>
      <c r="C39" s="163">
        <v>35075</v>
      </c>
      <c r="D39" s="163">
        <v>40885</v>
      </c>
      <c r="E39" s="163">
        <v>16143</v>
      </c>
      <c r="F39" s="163">
        <v>41441</v>
      </c>
      <c r="G39" s="163">
        <v>42012</v>
      </c>
      <c r="H39" s="163">
        <v>41448</v>
      </c>
      <c r="I39" s="165">
        <f>IFERROR(H39/G39-1,"-")</f>
        <v>-1.3424735789774322E-2</v>
      </c>
      <c r="J39" s="164">
        <f t="shared" si="19"/>
        <v>1.3770331417390258E-2</v>
      </c>
      <c r="K39" s="163">
        <f t="shared" si="20"/>
        <v>-564</v>
      </c>
      <c r="L39" s="163">
        <f t="shared" si="21"/>
        <v>563</v>
      </c>
      <c r="M39" s="164">
        <f t="shared" si="18"/>
        <v>1.0120084441468906E-2</v>
      </c>
    </row>
    <row r="40" spans="2:13" x14ac:dyDescent="0.25">
      <c r="B40" s="162" t="s">
        <v>100</v>
      </c>
      <c r="C40" s="163">
        <v>72154</v>
      </c>
      <c r="D40" s="163">
        <v>60203</v>
      </c>
      <c r="E40" s="163">
        <v>18052</v>
      </c>
      <c r="F40" s="163">
        <v>59034</v>
      </c>
      <c r="G40" s="163">
        <v>52383</v>
      </c>
      <c r="H40" s="163">
        <v>49661</v>
      </c>
      <c r="I40" s="165">
        <f>IFERROR(H40/G40-1,"-")</f>
        <v>-5.1963423248000296E-2</v>
      </c>
      <c r="J40" s="164">
        <f t="shared" si="19"/>
        <v>-0.17510755277976175</v>
      </c>
      <c r="K40" s="163">
        <f t="shared" si="20"/>
        <v>-2722</v>
      </c>
      <c r="L40" s="163">
        <f t="shared" si="21"/>
        <v>-10542</v>
      </c>
      <c r="M40" s="164">
        <f t="shared" si="18"/>
        <v>1.2125398413621582E-2</v>
      </c>
    </row>
    <row r="41" spans="2:13" x14ac:dyDescent="0.25">
      <c r="B41" s="157" t="s">
        <v>107</v>
      </c>
      <c r="C41" s="158">
        <v>876565</v>
      </c>
      <c r="D41" s="158">
        <v>871776</v>
      </c>
      <c r="E41" s="158">
        <v>264065</v>
      </c>
      <c r="F41" s="158">
        <v>813568</v>
      </c>
      <c r="G41" s="158">
        <v>880444</v>
      </c>
      <c r="H41" s="158">
        <v>942268</v>
      </c>
      <c r="I41" s="160">
        <f>IFERROR(H41/G41-1,"-")</f>
        <v>7.021911671838299E-2</v>
      </c>
      <c r="J41" s="159">
        <f t="shared" si="19"/>
        <v>8.0860220974195096E-2</v>
      </c>
      <c r="K41" s="158">
        <f t="shared" si="20"/>
        <v>61824</v>
      </c>
      <c r="L41" s="158">
        <f t="shared" si="21"/>
        <v>70492</v>
      </c>
      <c r="M41" s="159">
        <f t="shared" si="18"/>
        <v>0.23006735491444757</v>
      </c>
    </row>
    <row r="42" spans="2:13" x14ac:dyDescent="0.25">
      <c r="B42" s="162" t="s">
        <v>110</v>
      </c>
      <c r="C42" s="163">
        <v>465182</v>
      </c>
      <c r="D42" s="163">
        <v>493226</v>
      </c>
      <c r="E42" s="163">
        <v>116664</v>
      </c>
      <c r="F42" s="163">
        <v>427821</v>
      </c>
      <c r="G42" s="163">
        <v>475496</v>
      </c>
      <c r="H42" s="163">
        <v>519143</v>
      </c>
      <c r="I42" s="165">
        <f t="shared" ref="I42:I49" si="22">IFERROR(H42/G42-1,"-")</f>
        <v>9.1792570284502828E-2</v>
      </c>
      <c r="J42" s="164">
        <f t="shared" si="19"/>
        <v>5.2545891741311301E-2</v>
      </c>
      <c r="K42" s="163">
        <f t="shared" si="20"/>
        <v>43647</v>
      </c>
      <c r="L42" s="163">
        <f t="shared" si="21"/>
        <v>25917</v>
      </c>
      <c r="M42" s="164">
        <f t="shared" si="18"/>
        <v>0.12675571794049151</v>
      </c>
    </row>
    <row r="43" spans="2:13" x14ac:dyDescent="0.25">
      <c r="B43" s="162" t="s">
        <v>113</v>
      </c>
      <c r="C43" s="163">
        <v>54501</v>
      </c>
      <c r="D43" s="163">
        <v>38841</v>
      </c>
      <c r="E43" s="163">
        <v>13074</v>
      </c>
      <c r="F43" s="163">
        <v>26383</v>
      </c>
      <c r="G43" s="163">
        <v>31553</v>
      </c>
      <c r="H43" s="163">
        <v>30650</v>
      </c>
      <c r="I43" s="165">
        <f t="shared" si="22"/>
        <v>-2.861851487972622E-2</v>
      </c>
      <c r="J43" s="164">
        <f t="shared" si="19"/>
        <v>-0.21088540459823379</v>
      </c>
      <c r="K43" s="163">
        <f t="shared" si="20"/>
        <v>-903</v>
      </c>
      <c r="L43" s="163">
        <f t="shared" si="21"/>
        <v>-8191</v>
      </c>
      <c r="M43" s="164">
        <f t="shared" si="18"/>
        <v>7.4836080904029621E-3</v>
      </c>
    </row>
    <row r="44" spans="2:13" x14ac:dyDescent="0.25">
      <c r="B44" s="162" t="s">
        <v>116</v>
      </c>
      <c r="C44" s="163">
        <v>18381</v>
      </c>
      <c r="D44" s="163">
        <v>18562</v>
      </c>
      <c r="E44" s="163">
        <v>7121</v>
      </c>
      <c r="F44" s="163">
        <v>19845</v>
      </c>
      <c r="G44" s="163">
        <v>21845</v>
      </c>
      <c r="H44" s="163">
        <v>22025</v>
      </c>
      <c r="I44" s="165">
        <f t="shared" si="22"/>
        <v>8.2398718242160385E-3</v>
      </c>
      <c r="J44" s="164">
        <f t="shared" si="19"/>
        <v>0.18656394785044705</v>
      </c>
      <c r="K44" s="163">
        <f t="shared" si="20"/>
        <v>180</v>
      </c>
      <c r="L44" s="163">
        <f t="shared" si="21"/>
        <v>3463</v>
      </c>
      <c r="M44" s="164">
        <f t="shared" si="18"/>
        <v>5.3776987990579199E-3</v>
      </c>
    </row>
    <row r="45" spans="2:13" x14ac:dyDescent="0.25">
      <c r="B45" s="162" t="s">
        <v>123</v>
      </c>
      <c r="C45" s="163">
        <v>43231</v>
      </c>
      <c r="D45" s="163">
        <v>41773</v>
      </c>
      <c r="E45" s="163">
        <v>12100</v>
      </c>
      <c r="F45" s="163">
        <v>45250</v>
      </c>
      <c r="G45" s="163">
        <v>41417</v>
      </c>
      <c r="H45" s="163">
        <v>43313</v>
      </c>
      <c r="I45" s="165">
        <f t="shared" si="22"/>
        <v>4.5778303595142011E-2</v>
      </c>
      <c r="J45" s="164">
        <f t="shared" si="19"/>
        <v>3.6865918176812729E-2</v>
      </c>
      <c r="K45" s="163">
        <f t="shared" si="20"/>
        <v>1896</v>
      </c>
      <c r="L45" s="163">
        <f t="shared" si="21"/>
        <v>1540</v>
      </c>
      <c r="M45" s="164">
        <f t="shared" si="18"/>
        <v>1.0575449175191631E-2</v>
      </c>
    </row>
    <row r="46" spans="2:13" x14ac:dyDescent="0.25">
      <c r="B46" s="162" t="s">
        <v>119</v>
      </c>
      <c r="C46" s="163">
        <v>31317</v>
      </c>
      <c r="D46" s="163">
        <v>29659</v>
      </c>
      <c r="E46" s="163">
        <v>12738</v>
      </c>
      <c r="F46" s="163">
        <v>27403</v>
      </c>
      <c r="G46" s="163">
        <v>31835</v>
      </c>
      <c r="H46" s="163">
        <v>32875</v>
      </c>
      <c r="I46" s="165">
        <f t="shared" si="22"/>
        <v>3.266844667818436E-2</v>
      </c>
      <c r="J46" s="164">
        <f t="shared" si="19"/>
        <v>0.10843251626824912</v>
      </c>
      <c r="K46" s="163">
        <f t="shared" si="20"/>
        <v>1040</v>
      </c>
      <c r="L46" s="163">
        <f t="shared" si="21"/>
        <v>3216</v>
      </c>
      <c r="M46" s="164">
        <f t="shared" si="18"/>
        <v>8.0268716467209594E-3</v>
      </c>
    </row>
    <row r="47" spans="2:13" x14ac:dyDescent="0.25">
      <c r="B47" s="162" t="s">
        <v>128</v>
      </c>
      <c r="C47" s="163">
        <v>17574</v>
      </c>
      <c r="D47" s="163">
        <v>18434</v>
      </c>
      <c r="E47" s="163">
        <v>9604</v>
      </c>
      <c r="F47" s="163">
        <v>14374</v>
      </c>
      <c r="G47" s="163">
        <v>15738</v>
      </c>
      <c r="H47" s="163">
        <v>14418</v>
      </c>
      <c r="I47" s="165">
        <f t="shared" si="22"/>
        <v>-8.3873427373236775E-2</v>
      </c>
      <c r="J47" s="164">
        <f t="shared" si="19"/>
        <v>-0.21785830530541395</v>
      </c>
      <c r="K47" s="163">
        <f t="shared" si="20"/>
        <v>-1320</v>
      </c>
      <c r="L47" s="163">
        <f t="shared" si="21"/>
        <v>-4016</v>
      </c>
      <c r="M47" s="164">
        <f t="shared" si="18"/>
        <v>3.5203478449406171E-3</v>
      </c>
    </row>
    <row r="48" spans="2:13" x14ac:dyDescent="0.25">
      <c r="B48" s="162" t="s">
        <v>131</v>
      </c>
      <c r="C48" s="163">
        <v>29196</v>
      </c>
      <c r="D48" s="163">
        <v>25056</v>
      </c>
      <c r="E48" s="163">
        <v>15416</v>
      </c>
      <c r="F48" s="163">
        <v>11770</v>
      </c>
      <c r="G48" s="163">
        <v>15107</v>
      </c>
      <c r="H48" s="163">
        <v>15047</v>
      </c>
      <c r="I48" s="165">
        <f t="shared" si="22"/>
        <v>-3.9716687628251757E-3</v>
      </c>
      <c r="J48" s="164">
        <f t="shared" si="19"/>
        <v>-0.39946519795657731</v>
      </c>
      <c r="K48" s="163">
        <f t="shared" si="20"/>
        <v>-60</v>
      </c>
      <c r="L48" s="163">
        <f t="shared" si="21"/>
        <v>-10009</v>
      </c>
      <c r="M48" s="164">
        <f t="shared" si="18"/>
        <v>3.6739266210862437E-3</v>
      </c>
    </row>
    <row r="49" spans="2:13" x14ac:dyDescent="0.25">
      <c r="B49" s="168" t="s">
        <v>145</v>
      </c>
      <c r="C49" s="169">
        <f t="shared" ref="C49:H49" si="23">C41-SUM(C42:C48)</f>
        <v>217183</v>
      </c>
      <c r="D49" s="169">
        <f t="shared" si="23"/>
        <v>206225</v>
      </c>
      <c r="E49" s="169">
        <f t="shared" si="23"/>
        <v>77348</v>
      </c>
      <c r="F49" s="169">
        <f t="shared" si="23"/>
        <v>240722</v>
      </c>
      <c r="G49" s="169">
        <f t="shared" si="23"/>
        <v>247453</v>
      </c>
      <c r="H49" s="169">
        <f t="shared" si="23"/>
        <v>264797</v>
      </c>
      <c r="I49" s="171">
        <f t="shared" si="22"/>
        <v>7.0090077711727039E-2</v>
      </c>
      <c r="J49" s="170">
        <f t="shared" si="19"/>
        <v>0.28401988119772104</v>
      </c>
      <c r="K49" s="169">
        <f>H49-G49</f>
        <v>17344</v>
      </c>
      <c r="L49" s="169">
        <f t="shared" si="21"/>
        <v>58572</v>
      </c>
      <c r="M49" s="170">
        <f t="shared" si="18"/>
        <v>6.4653734796555729E-2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34338</v>
      </c>
      <c r="D51" s="176">
        <v>33380</v>
      </c>
      <c r="E51" s="176">
        <v>11345</v>
      </c>
      <c r="F51" s="176">
        <v>25651</v>
      </c>
      <c r="G51" s="176">
        <v>37060</v>
      </c>
      <c r="H51" s="176">
        <v>32035</v>
      </c>
      <c r="I51" s="177">
        <f>IFERROR(H51/G51-1,"-")</f>
        <v>-0.13559093362115493</v>
      </c>
      <c r="J51" s="177">
        <f>IFERROR(H51/D51-1,"-")</f>
        <v>-4.0293588975434447E-2</v>
      </c>
      <c r="K51" s="176">
        <f>H51-G51</f>
        <v>-5025</v>
      </c>
      <c r="L51" s="176">
        <f>H51-D51</f>
        <v>-1345</v>
      </c>
      <c r="M51" s="177">
        <f t="shared" ref="M51:M63" si="24">H51/H$9</f>
        <v>7.8217743939986584E-3</v>
      </c>
    </row>
    <row r="52" spans="2:13" x14ac:dyDescent="0.25">
      <c r="B52" s="157" t="s">
        <v>97</v>
      </c>
      <c r="C52" s="158">
        <v>9170</v>
      </c>
      <c r="D52" s="158">
        <v>8490</v>
      </c>
      <c r="E52" s="158">
        <v>2129</v>
      </c>
      <c r="F52" s="158">
        <v>4228</v>
      </c>
      <c r="G52" s="158">
        <v>16405</v>
      </c>
      <c r="H52" s="158">
        <v>8742</v>
      </c>
      <c r="I52" s="160">
        <f>IFERROR(H52/G52-1,"-")</f>
        <v>-0.46711368485217919</v>
      </c>
      <c r="J52" s="159">
        <f t="shared" ref="J52:J63" si="25">IFERROR(H52/D52-1,"-")</f>
        <v>2.9681978798586472E-2</v>
      </c>
      <c r="K52" s="158">
        <f t="shared" ref="K52:K62" si="26">H52-G52</f>
        <v>-7663</v>
      </c>
      <c r="L52" s="158">
        <f t="shared" ref="L52:L63" si="27">H52-D52</f>
        <v>252</v>
      </c>
      <c r="M52" s="159">
        <f t="shared" si="24"/>
        <v>2.1344764086885055E-3</v>
      </c>
    </row>
    <row r="53" spans="2:13" x14ac:dyDescent="0.25">
      <c r="B53" s="162" t="s">
        <v>103</v>
      </c>
      <c r="C53" s="163">
        <v>5864</v>
      </c>
      <c r="D53" s="163">
        <v>4959</v>
      </c>
      <c r="E53" s="163">
        <v>1503</v>
      </c>
      <c r="F53" s="163">
        <v>2187</v>
      </c>
      <c r="G53" s="163">
        <v>12282</v>
      </c>
      <c r="H53" s="163">
        <v>5931</v>
      </c>
      <c r="I53" s="165">
        <f>IFERROR(H53/G53-1,"-")</f>
        <v>-0.51709819247679534</v>
      </c>
      <c r="J53" s="164">
        <f t="shared" si="25"/>
        <v>0.19600725952813058</v>
      </c>
      <c r="K53" s="163">
        <f t="shared" si="26"/>
        <v>-6351</v>
      </c>
      <c r="L53" s="163">
        <f t="shared" si="27"/>
        <v>972</v>
      </c>
      <c r="M53" s="164">
        <f t="shared" si="24"/>
        <v>1.4481331022570953E-3</v>
      </c>
    </row>
    <row r="54" spans="2:13" x14ac:dyDescent="0.25">
      <c r="B54" s="162" t="s">
        <v>100</v>
      </c>
      <c r="C54" s="163">
        <v>3306</v>
      </c>
      <c r="D54" s="163">
        <v>3531</v>
      </c>
      <c r="E54" s="163">
        <v>626</v>
      </c>
      <c r="F54" s="163">
        <v>2041</v>
      </c>
      <c r="G54" s="163">
        <v>4123</v>
      </c>
      <c r="H54" s="163">
        <v>2811</v>
      </c>
      <c r="I54" s="165">
        <f>IFERROR(H54/G54-1,"-")</f>
        <v>-0.31821489206888187</v>
      </c>
      <c r="J54" s="164">
        <f t="shared" si="25"/>
        <v>-0.20390824129141882</v>
      </c>
      <c r="K54" s="163">
        <f t="shared" si="26"/>
        <v>-1312</v>
      </c>
      <c r="L54" s="163">
        <f t="shared" si="27"/>
        <v>-720</v>
      </c>
      <c r="M54" s="164">
        <f t="shared" si="24"/>
        <v>6.8634330643141037E-4</v>
      </c>
    </row>
    <row r="55" spans="2:13" x14ac:dyDescent="0.25">
      <c r="B55" s="157" t="s">
        <v>107</v>
      </c>
      <c r="C55" s="158">
        <v>25168</v>
      </c>
      <c r="D55" s="158">
        <v>24890</v>
      </c>
      <c r="E55" s="158">
        <v>9216</v>
      </c>
      <c r="F55" s="158">
        <v>21423</v>
      </c>
      <c r="G55" s="158">
        <v>20655</v>
      </c>
      <c r="H55" s="158">
        <v>23293</v>
      </c>
      <c r="I55" s="160">
        <f>IFERROR(H55/G55-1,"-")</f>
        <v>0.12771725974340353</v>
      </c>
      <c r="J55" s="159">
        <f t="shared" si="25"/>
        <v>-6.4162314182402591E-2</v>
      </c>
      <c r="K55" s="158">
        <f t="shared" si="26"/>
        <v>2638</v>
      </c>
      <c r="L55" s="158">
        <f t="shared" si="27"/>
        <v>-1597</v>
      </c>
      <c r="M55" s="159">
        <f t="shared" si="24"/>
        <v>5.6872979853101538E-3</v>
      </c>
    </row>
    <row r="56" spans="2:13" x14ac:dyDescent="0.25">
      <c r="B56" s="162" t="s">
        <v>110</v>
      </c>
      <c r="C56" s="163">
        <v>7249</v>
      </c>
      <c r="D56" s="163">
        <v>7756</v>
      </c>
      <c r="E56" s="163">
        <v>2934</v>
      </c>
      <c r="F56" s="163">
        <v>7632</v>
      </c>
      <c r="G56" s="163">
        <v>6681</v>
      </c>
      <c r="H56" s="163">
        <v>8218</v>
      </c>
      <c r="I56" s="165">
        <f t="shared" ref="I56:I63" si="28">IFERROR(H56/G56-1,"-")</f>
        <v>0.23005538093099842</v>
      </c>
      <c r="J56" s="164">
        <f t="shared" si="25"/>
        <v>5.9566787003610067E-2</v>
      </c>
      <c r="K56" s="163">
        <f t="shared" si="26"/>
        <v>1537</v>
      </c>
      <c r="L56" s="163">
        <f t="shared" si="27"/>
        <v>462</v>
      </c>
      <c r="M56" s="164">
        <f t="shared" si="24"/>
        <v>2.0065347891331663E-3</v>
      </c>
    </row>
    <row r="57" spans="2:13" x14ac:dyDescent="0.25">
      <c r="B57" s="162" t="s">
        <v>113</v>
      </c>
      <c r="C57" s="163">
        <v>7958</v>
      </c>
      <c r="D57" s="163">
        <v>6375</v>
      </c>
      <c r="E57" s="163">
        <v>2321</v>
      </c>
      <c r="F57" s="163">
        <v>4682</v>
      </c>
      <c r="G57" s="163">
        <v>3567</v>
      </c>
      <c r="H57" s="163">
        <v>4513</v>
      </c>
      <c r="I57" s="165">
        <f t="shared" si="28"/>
        <v>0.26520885898514157</v>
      </c>
      <c r="J57" s="164">
        <f t="shared" si="25"/>
        <v>-0.29207843137254907</v>
      </c>
      <c r="K57" s="163">
        <f t="shared" si="26"/>
        <v>946</v>
      </c>
      <c r="L57" s="163">
        <f t="shared" si="27"/>
        <v>-1862</v>
      </c>
      <c r="M57" s="164">
        <f t="shared" si="24"/>
        <v>1.1019094065901655E-3</v>
      </c>
    </row>
    <row r="58" spans="2:13" x14ac:dyDescent="0.25">
      <c r="B58" s="162" t="s">
        <v>116</v>
      </c>
      <c r="C58" s="163">
        <v>1654</v>
      </c>
      <c r="D58" s="163">
        <v>1827</v>
      </c>
      <c r="E58" s="163">
        <v>496</v>
      </c>
      <c r="F58" s="163">
        <v>1821</v>
      </c>
      <c r="G58" s="163">
        <v>2104</v>
      </c>
      <c r="H58" s="163">
        <v>1721</v>
      </c>
      <c r="I58" s="165">
        <f t="shared" si="28"/>
        <v>-0.18203422053231944</v>
      </c>
      <c r="J58" s="164">
        <f t="shared" si="25"/>
        <v>-5.801860974274764E-2</v>
      </c>
      <c r="K58" s="163">
        <f t="shared" si="26"/>
        <v>-383</v>
      </c>
      <c r="L58" s="163">
        <f t="shared" si="27"/>
        <v>-106</v>
      </c>
      <c r="M58" s="164">
        <f t="shared" si="24"/>
        <v>4.2020520468461658E-4</v>
      </c>
    </row>
    <row r="59" spans="2:13" x14ac:dyDescent="0.25">
      <c r="B59" s="162" t="s">
        <v>123</v>
      </c>
      <c r="C59" s="163">
        <v>473</v>
      </c>
      <c r="D59" s="163">
        <v>582</v>
      </c>
      <c r="E59" s="163">
        <v>243</v>
      </c>
      <c r="F59" s="163">
        <v>605</v>
      </c>
      <c r="G59" s="163">
        <v>461</v>
      </c>
      <c r="H59" s="163">
        <v>771</v>
      </c>
      <c r="I59" s="165">
        <f t="shared" si="28"/>
        <v>0.67245119305856837</v>
      </c>
      <c r="J59" s="164">
        <f t="shared" si="25"/>
        <v>0.32474226804123707</v>
      </c>
      <c r="K59" s="163">
        <f t="shared" si="26"/>
        <v>310</v>
      </c>
      <c r="L59" s="163">
        <f t="shared" si="27"/>
        <v>189</v>
      </c>
      <c r="M59" s="164">
        <f t="shared" si="24"/>
        <v>1.8824997839153945E-4</v>
      </c>
    </row>
    <row r="60" spans="2:13" x14ac:dyDescent="0.25">
      <c r="B60" s="162" t="s">
        <v>119</v>
      </c>
      <c r="C60" s="163">
        <v>472</v>
      </c>
      <c r="D60" s="163">
        <v>546</v>
      </c>
      <c r="E60" s="163">
        <v>213</v>
      </c>
      <c r="F60" s="163">
        <v>538</v>
      </c>
      <c r="G60" s="163">
        <v>473</v>
      </c>
      <c r="H60" s="163">
        <v>506</v>
      </c>
      <c r="I60" s="165">
        <f t="shared" si="28"/>
        <v>6.9767441860465018E-2</v>
      </c>
      <c r="J60" s="164">
        <f t="shared" si="25"/>
        <v>-7.3260073260073222E-2</v>
      </c>
      <c r="K60" s="163">
        <f t="shared" si="26"/>
        <v>33</v>
      </c>
      <c r="L60" s="163">
        <f t="shared" si="27"/>
        <v>-40</v>
      </c>
      <c r="M60" s="164">
        <f t="shared" si="24"/>
        <v>1.2354667842557582E-4</v>
      </c>
    </row>
    <row r="61" spans="2:13" x14ac:dyDescent="0.25">
      <c r="B61" s="162" t="s">
        <v>128</v>
      </c>
      <c r="C61" s="163">
        <v>261</v>
      </c>
      <c r="D61" s="163">
        <v>182</v>
      </c>
      <c r="E61" s="163">
        <v>136</v>
      </c>
      <c r="F61" s="163">
        <v>62</v>
      </c>
      <c r="G61" s="163">
        <v>167</v>
      </c>
      <c r="H61" s="163">
        <v>96</v>
      </c>
      <c r="I61" s="165">
        <f t="shared" si="28"/>
        <v>-0.42514970059880242</v>
      </c>
      <c r="J61" s="164">
        <f t="shared" si="25"/>
        <v>-0.47252747252747251</v>
      </c>
      <c r="K61" s="163">
        <f t="shared" si="26"/>
        <v>-71</v>
      </c>
      <c r="L61" s="163">
        <f t="shared" si="27"/>
        <v>-86</v>
      </c>
      <c r="M61" s="164">
        <f t="shared" si="24"/>
        <v>2.343968602540569E-5</v>
      </c>
    </row>
    <row r="62" spans="2:13" x14ac:dyDescent="0.25">
      <c r="B62" s="162" t="s">
        <v>131</v>
      </c>
      <c r="C62" s="163">
        <v>297</v>
      </c>
      <c r="D62" s="163">
        <v>303</v>
      </c>
      <c r="E62" s="163">
        <v>201</v>
      </c>
      <c r="F62" s="163">
        <v>97</v>
      </c>
      <c r="G62" s="163">
        <v>140</v>
      </c>
      <c r="H62" s="163">
        <v>92</v>
      </c>
      <c r="I62" s="165">
        <f t="shared" si="28"/>
        <v>-0.34285714285714286</v>
      </c>
      <c r="J62" s="164">
        <f t="shared" si="25"/>
        <v>-0.69636963696369636</v>
      </c>
      <c r="K62" s="163">
        <f t="shared" si="26"/>
        <v>-48</v>
      </c>
      <c r="L62" s="163">
        <f t="shared" si="27"/>
        <v>-211</v>
      </c>
      <c r="M62" s="164">
        <f t="shared" si="24"/>
        <v>2.2463032441013785E-5</v>
      </c>
    </row>
    <row r="63" spans="2:13" x14ac:dyDescent="0.25">
      <c r="B63" s="168" t="s">
        <v>145</v>
      </c>
      <c r="C63" s="169">
        <f t="shared" ref="C63:H63" si="29">C55-SUM(C56:C62)</f>
        <v>6804</v>
      </c>
      <c r="D63" s="169">
        <f t="shared" si="29"/>
        <v>7319</v>
      </c>
      <c r="E63" s="169">
        <f t="shared" si="29"/>
        <v>2672</v>
      </c>
      <c r="F63" s="169">
        <f t="shared" si="29"/>
        <v>5986</v>
      </c>
      <c r="G63" s="169">
        <f t="shared" si="29"/>
        <v>7062</v>
      </c>
      <c r="H63" s="169">
        <f t="shared" si="29"/>
        <v>7376</v>
      </c>
      <c r="I63" s="171">
        <f t="shared" si="28"/>
        <v>4.4463324837156648E-2</v>
      </c>
      <c r="J63" s="170">
        <f t="shared" si="25"/>
        <v>7.7879491733843231E-3</v>
      </c>
      <c r="K63" s="169">
        <f>H63-G63</f>
        <v>314</v>
      </c>
      <c r="L63" s="169">
        <f t="shared" si="27"/>
        <v>57</v>
      </c>
      <c r="M63" s="170">
        <f t="shared" si="24"/>
        <v>1.8009492096186706E-3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104000</v>
      </c>
      <c r="D65" s="176">
        <v>103641</v>
      </c>
      <c r="E65" s="176">
        <v>36944</v>
      </c>
      <c r="F65" s="176">
        <v>117560</v>
      </c>
      <c r="G65" s="176">
        <v>137595</v>
      </c>
      <c r="H65" s="176">
        <v>175857</v>
      </c>
      <c r="I65" s="177">
        <f>IFERROR(H65/G65-1,"-")</f>
        <v>0.27807696500599577</v>
      </c>
      <c r="J65" s="177">
        <f>IFERROR(H65/D65-1,"-")</f>
        <v>0.69678988045271661</v>
      </c>
      <c r="K65" s="176">
        <f>H65-G65</f>
        <v>38262</v>
      </c>
      <c r="L65" s="176">
        <f>H65-D65</f>
        <v>72216</v>
      </c>
      <c r="M65" s="177">
        <f t="shared" ref="M65:M77" si="30">H65/H$9</f>
        <v>4.2937842347601757E-2</v>
      </c>
    </row>
    <row r="66" spans="2:13" x14ac:dyDescent="0.25">
      <c r="B66" s="157" t="s">
        <v>97</v>
      </c>
      <c r="C66" s="158">
        <v>28965</v>
      </c>
      <c r="D66" s="158">
        <v>33892</v>
      </c>
      <c r="E66" s="158">
        <v>16922</v>
      </c>
      <c r="F66" s="158">
        <v>29432</v>
      </c>
      <c r="G66" s="158">
        <v>39183</v>
      </c>
      <c r="H66" s="158">
        <v>48762</v>
      </c>
      <c r="I66" s="160">
        <f>IFERROR(H66/G66-1,"-")</f>
        <v>0.24446826429829271</v>
      </c>
      <c r="J66" s="159">
        <f t="shared" ref="J66:J77" si="31">IFERROR(H66/D66-1,"-")</f>
        <v>0.43874660686887768</v>
      </c>
      <c r="K66" s="158">
        <f t="shared" ref="K66:K76" si="32">H66-G66</f>
        <v>9579</v>
      </c>
      <c r="L66" s="158">
        <f t="shared" ref="L66:L77" si="33">H66-D66</f>
        <v>14870</v>
      </c>
      <c r="M66" s="159">
        <f t="shared" si="30"/>
        <v>1.1905895520529503E-2</v>
      </c>
    </row>
    <row r="67" spans="2:13" x14ac:dyDescent="0.25">
      <c r="B67" s="162" t="s">
        <v>103</v>
      </c>
      <c r="C67" s="163">
        <v>16604</v>
      </c>
      <c r="D67" s="163">
        <v>18634</v>
      </c>
      <c r="E67" s="163">
        <v>6072</v>
      </c>
      <c r="F67" s="163">
        <v>22757</v>
      </c>
      <c r="G67" s="163">
        <v>28471</v>
      </c>
      <c r="H67" s="163">
        <v>30835</v>
      </c>
      <c r="I67" s="165">
        <f>IFERROR(H67/G67-1,"-")</f>
        <v>8.303185697727522E-2</v>
      </c>
      <c r="J67" s="164">
        <f t="shared" si="31"/>
        <v>0.65477084898572513</v>
      </c>
      <c r="K67" s="163">
        <f t="shared" si="32"/>
        <v>2364</v>
      </c>
      <c r="L67" s="163">
        <f t="shared" si="33"/>
        <v>12201</v>
      </c>
      <c r="M67" s="164">
        <f t="shared" si="30"/>
        <v>7.5287783186810883E-3</v>
      </c>
    </row>
    <row r="68" spans="2:13" x14ac:dyDescent="0.25">
      <c r="B68" s="162" t="s">
        <v>100</v>
      </c>
      <c r="C68" s="163">
        <v>12361</v>
      </c>
      <c r="D68" s="163">
        <v>15258</v>
      </c>
      <c r="E68" s="163">
        <v>10850</v>
      </c>
      <c r="F68" s="163">
        <v>6675</v>
      </c>
      <c r="G68" s="163">
        <v>10712</v>
      </c>
      <c r="H68" s="163">
        <v>17927</v>
      </c>
      <c r="I68" s="165">
        <f>IFERROR(H68/G68-1,"-")</f>
        <v>0.67354368932038833</v>
      </c>
      <c r="J68" s="164">
        <f t="shared" si="31"/>
        <v>0.17492462970245115</v>
      </c>
      <c r="K68" s="163">
        <f t="shared" si="32"/>
        <v>7215</v>
      </c>
      <c r="L68" s="163">
        <f t="shared" si="33"/>
        <v>2669</v>
      </c>
      <c r="M68" s="164">
        <f t="shared" si="30"/>
        <v>4.3771172018484145E-3</v>
      </c>
    </row>
    <row r="69" spans="2:13" x14ac:dyDescent="0.25">
      <c r="B69" s="157" t="s">
        <v>107</v>
      </c>
      <c r="C69" s="158">
        <v>75035</v>
      </c>
      <c r="D69" s="158">
        <v>69749</v>
      </c>
      <c r="E69" s="158">
        <v>20022</v>
      </c>
      <c r="F69" s="158">
        <v>88128</v>
      </c>
      <c r="G69" s="158">
        <v>98412</v>
      </c>
      <c r="H69" s="158">
        <v>127095</v>
      </c>
      <c r="I69" s="160">
        <f>IFERROR(H69/G69-1,"-")</f>
        <v>0.29145835873673942</v>
      </c>
      <c r="J69" s="159">
        <f t="shared" si="31"/>
        <v>0.82217666203099693</v>
      </c>
      <c r="K69" s="158">
        <f t="shared" si="32"/>
        <v>28683</v>
      </c>
      <c r="L69" s="158">
        <f t="shared" si="33"/>
        <v>57346</v>
      </c>
      <c r="M69" s="159">
        <f t="shared" si="30"/>
        <v>3.1031946827072252E-2</v>
      </c>
    </row>
    <row r="70" spans="2:13" x14ac:dyDescent="0.25">
      <c r="B70" s="162" t="s">
        <v>110</v>
      </c>
      <c r="C70" s="163">
        <v>34417</v>
      </c>
      <c r="D70" s="163">
        <v>30586</v>
      </c>
      <c r="E70" s="163">
        <v>7595</v>
      </c>
      <c r="F70" s="163">
        <v>41445</v>
      </c>
      <c r="G70" s="163">
        <v>37332</v>
      </c>
      <c r="H70" s="163">
        <v>55893</v>
      </c>
      <c r="I70" s="165">
        <f t="shared" ref="I70:I77" si="34">IFERROR(H70/G70-1,"-")</f>
        <v>0.49718739954998403</v>
      </c>
      <c r="J70" s="164">
        <f t="shared" si="31"/>
        <v>0.82740469495847768</v>
      </c>
      <c r="K70" s="163">
        <f t="shared" si="32"/>
        <v>18561</v>
      </c>
      <c r="L70" s="163">
        <f t="shared" si="33"/>
        <v>25307</v>
      </c>
      <c r="M70" s="164">
        <f t="shared" si="30"/>
        <v>1.3647024698104169E-2</v>
      </c>
    </row>
    <row r="71" spans="2:13" x14ac:dyDescent="0.25">
      <c r="B71" s="162" t="s">
        <v>113</v>
      </c>
      <c r="C71" s="163">
        <v>9645</v>
      </c>
      <c r="D71" s="163">
        <v>8263</v>
      </c>
      <c r="E71" s="163">
        <v>2405</v>
      </c>
      <c r="F71" s="163">
        <v>6009</v>
      </c>
      <c r="G71" s="163">
        <v>7116</v>
      </c>
      <c r="H71" s="163">
        <v>7077</v>
      </c>
      <c r="I71" s="165">
        <f t="shared" si="34"/>
        <v>-5.4806070826306508E-3</v>
      </c>
      <c r="J71" s="164">
        <f t="shared" si="31"/>
        <v>-0.14353140505869544</v>
      </c>
      <c r="K71" s="163">
        <f t="shared" si="32"/>
        <v>-39</v>
      </c>
      <c r="L71" s="163">
        <f t="shared" si="33"/>
        <v>-1186</v>
      </c>
      <c r="M71" s="164">
        <f t="shared" si="30"/>
        <v>1.7279443541853756E-3</v>
      </c>
    </row>
    <row r="72" spans="2:13" x14ac:dyDescent="0.25">
      <c r="B72" s="162" t="s">
        <v>116</v>
      </c>
      <c r="C72" s="163">
        <v>4938</v>
      </c>
      <c r="D72" s="163">
        <v>7845</v>
      </c>
      <c r="E72" s="163">
        <v>2628</v>
      </c>
      <c r="F72" s="163">
        <v>11317</v>
      </c>
      <c r="G72" s="163">
        <v>10860</v>
      </c>
      <c r="H72" s="163">
        <v>13883</v>
      </c>
      <c r="I72" s="165">
        <f t="shared" si="34"/>
        <v>0.2783609576427255</v>
      </c>
      <c r="J72" s="164">
        <f t="shared" si="31"/>
        <v>0.76966220522625872</v>
      </c>
      <c r="K72" s="163">
        <f t="shared" si="32"/>
        <v>3023</v>
      </c>
      <c r="L72" s="163">
        <f t="shared" si="33"/>
        <v>6038</v>
      </c>
      <c r="M72" s="164">
        <f t="shared" si="30"/>
        <v>3.3897204280281998E-3</v>
      </c>
    </row>
    <row r="73" spans="2:13" x14ac:dyDescent="0.25">
      <c r="B73" s="162" t="s">
        <v>123</v>
      </c>
      <c r="C73" s="163">
        <v>1596</v>
      </c>
      <c r="D73" s="163">
        <v>1320</v>
      </c>
      <c r="E73" s="163">
        <v>266</v>
      </c>
      <c r="F73" s="163">
        <v>2222</v>
      </c>
      <c r="G73" s="163">
        <v>2870</v>
      </c>
      <c r="H73" s="163">
        <v>4717</v>
      </c>
      <c r="I73" s="165">
        <f t="shared" si="34"/>
        <v>0.64355400696864118</v>
      </c>
      <c r="J73" s="164">
        <f t="shared" si="31"/>
        <v>2.5734848484848483</v>
      </c>
      <c r="K73" s="163">
        <f t="shared" si="32"/>
        <v>1847</v>
      </c>
      <c r="L73" s="163">
        <f t="shared" si="33"/>
        <v>3397</v>
      </c>
      <c r="M73" s="164">
        <f t="shared" si="30"/>
        <v>1.1517187393941524E-3</v>
      </c>
    </row>
    <row r="74" spans="2:13" x14ac:dyDescent="0.25">
      <c r="B74" s="162" t="s">
        <v>119</v>
      </c>
      <c r="C74" s="163">
        <v>2059</v>
      </c>
      <c r="D74" s="163">
        <v>1603</v>
      </c>
      <c r="E74" s="163">
        <v>761</v>
      </c>
      <c r="F74" s="163">
        <v>2436</v>
      </c>
      <c r="G74" s="163">
        <v>2203</v>
      </c>
      <c r="H74" s="163">
        <v>3141</v>
      </c>
      <c r="I74" s="165">
        <f t="shared" si="34"/>
        <v>0.42578302315024974</v>
      </c>
      <c r="J74" s="164">
        <f t="shared" si="31"/>
        <v>0.95945102932002491</v>
      </c>
      <c r="K74" s="163">
        <f t="shared" si="32"/>
        <v>938</v>
      </c>
      <c r="L74" s="163">
        <f t="shared" si="33"/>
        <v>1538</v>
      </c>
      <c r="M74" s="164">
        <f t="shared" si="30"/>
        <v>7.6691722714374239E-4</v>
      </c>
    </row>
    <row r="75" spans="2:13" x14ac:dyDescent="0.25">
      <c r="B75" s="162" t="s">
        <v>128</v>
      </c>
      <c r="C75" s="163">
        <v>915</v>
      </c>
      <c r="D75" s="163">
        <v>1201</v>
      </c>
      <c r="E75" s="163">
        <v>664</v>
      </c>
      <c r="F75" s="163">
        <v>1064</v>
      </c>
      <c r="G75" s="163">
        <v>3236</v>
      </c>
      <c r="H75" s="163">
        <v>2249</v>
      </c>
      <c r="I75" s="165">
        <f t="shared" si="34"/>
        <v>-0.30500618046971573</v>
      </c>
      <c r="J75" s="164">
        <f t="shared" si="31"/>
        <v>0.87260616153205661</v>
      </c>
      <c r="K75" s="163">
        <f t="shared" si="32"/>
        <v>-987</v>
      </c>
      <c r="L75" s="163">
        <f t="shared" si="33"/>
        <v>1048</v>
      </c>
      <c r="M75" s="164">
        <f t="shared" si="30"/>
        <v>5.491234778243479E-4</v>
      </c>
    </row>
    <row r="76" spans="2:13" x14ac:dyDescent="0.25">
      <c r="B76" s="162" t="s">
        <v>131</v>
      </c>
      <c r="C76" s="163">
        <v>1846</v>
      </c>
      <c r="D76" s="163">
        <v>1346</v>
      </c>
      <c r="E76" s="163">
        <v>797</v>
      </c>
      <c r="F76" s="163">
        <v>444</v>
      </c>
      <c r="G76" s="163">
        <v>975</v>
      </c>
      <c r="H76" s="163">
        <v>1688</v>
      </c>
      <c r="I76" s="165">
        <f t="shared" si="34"/>
        <v>0.73128205128205126</v>
      </c>
      <c r="J76" s="164">
        <f t="shared" si="31"/>
        <v>0.25408618127786031</v>
      </c>
      <c r="K76" s="163">
        <f t="shared" si="32"/>
        <v>713</v>
      </c>
      <c r="L76" s="163">
        <f t="shared" si="33"/>
        <v>342</v>
      </c>
      <c r="M76" s="164">
        <f t="shared" si="30"/>
        <v>4.121478126133834E-4</v>
      </c>
    </row>
    <row r="77" spans="2:13" x14ac:dyDescent="0.25">
      <c r="B77" s="168" t="s">
        <v>145</v>
      </c>
      <c r="C77" s="169">
        <f t="shared" ref="C77:H77" si="35">C69-SUM(C70:C76)</f>
        <v>19619</v>
      </c>
      <c r="D77" s="169">
        <f t="shared" si="35"/>
        <v>17585</v>
      </c>
      <c r="E77" s="169">
        <f t="shared" si="35"/>
        <v>4906</v>
      </c>
      <c r="F77" s="169">
        <f t="shared" si="35"/>
        <v>23191</v>
      </c>
      <c r="G77" s="169">
        <f t="shared" si="35"/>
        <v>33820</v>
      </c>
      <c r="H77" s="169">
        <f t="shared" si="35"/>
        <v>38447</v>
      </c>
      <c r="I77" s="171">
        <f t="shared" si="34"/>
        <v>0.13681253696037854</v>
      </c>
      <c r="J77" s="170">
        <f t="shared" si="31"/>
        <v>1.1863520045493319</v>
      </c>
      <c r="K77" s="169">
        <f>H77-G77</f>
        <v>4627</v>
      </c>
      <c r="L77" s="169">
        <f t="shared" si="33"/>
        <v>20862</v>
      </c>
      <c r="M77" s="170">
        <f t="shared" si="30"/>
        <v>9.3873500897788814E-3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625313</v>
      </c>
      <c r="D79" s="176">
        <v>596001</v>
      </c>
      <c r="E79" s="176">
        <v>181508</v>
      </c>
      <c r="F79" s="176">
        <v>523202</v>
      </c>
      <c r="G79" s="176">
        <v>598329</v>
      </c>
      <c r="H79" s="176">
        <v>691297</v>
      </c>
      <c r="I79" s="177">
        <f>IFERROR(H79/G79-1,"-")</f>
        <v>0.15537939829090686</v>
      </c>
      <c r="J79" s="177">
        <f>IFERROR(H79/D79-1,"-")</f>
        <v>0.15989234917391082</v>
      </c>
      <c r="K79" s="176">
        <f>H79-G79</f>
        <v>92968</v>
      </c>
      <c r="L79" s="176">
        <f>H79-D79</f>
        <v>95296</v>
      </c>
      <c r="M79" s="177">
        <f t="shared" ref="M79:M91" si="36">H79/H$9</f>
        <v>0.16878942323234247</v>
      </c>
    </row>
    <row r="80" spans="2:13" x14ac:dyDescent="0.25">
      <c r="B80" s="157" t="s">
        <v>97</v>
      </c>
      <c r="C80" s="158">
        <v>289256</v>
      </c>
      <c r="D80" s="158">
        <v>280056</v>
      </c>
      <c r="E80" s="158">
        <v>75068</v>
      </c>
      <c r="F80" s="158">
        <v>267342</v>
      </c>
      <c r="G80" s="158">
        <v>277292</v>
      </c>
      <c r="H80" s="158">
        <v>305825</v>
      </c>
      <c r="I80" s="160">
        <f>IFERROR(H80/G80-1,"-")</f>
        <v>0.10289874933283327</v>
      </c>
      <c r="J80" s="159">
        <f t="shared" ref="J80:J91" si="37">IFERROR(H80/D80-1,"-")</f>
        <v>9.2013740109121001E-2</v>
      </c>
      <c r="K80" s="158">
        <f t="shared" ref="K80:K90" si="38">H80-G80</f>
        <v>28533</v>
      </c>
      <c r="L80" s="158">
        <f t="shared" ref="L80:L91" si="39">H80-D80</f>
        <v>25769</v>
      </c>
      <c r="M80" s="159">
        <f t="shared" si="36"/>
        <v>7.4671270611663496E-2</v>
      </c>
    </row>
    <row r="81" spans="2:13" x14ac:dyDescent="0.25">
      <c r="B81" s="162" t="s">
        <v>103</v>
      </c>
      <c r="C81" s="163">
        <v>72921</v>
      </c>
      <c r="D81" s="163">
        <v>56186</v>
      </c>
      <c r="E81" s="163">
        <v>16241</v>
      </c>
      <c r="F81" s="163">
        <v>76215</v>
      </c>
      <c r="G81" s="163">
        <v>76079</v>
      </c>
      <c r="H81" s="163">
        <v>86382</v>
      </c>
      <c r="I81" s="165">
        <f>IFERROR(H81/G81-1,"-")</f>
        <v>0.13542501873053014</v>
      </c>
      <c r="J81" s="164">
        <f t="shared" si="37"/>
        <v>0.5374292528387854</v>
      </c>
      <c r="K81" s="163">
        <f t="shared" si="38"/>
        <v>10303</v>
      </c>
      <c r="L81" s="163">
        <f t="shared" si="39"/>
        <v>30196</v>
      </c>
      <c r="M81" s="164">
        <f t="shared" si="36"/>
        <v>2.1091322481735356E-2</v>
      </c>
    </row>
    <row r="82" spans="2:13" x14ac:dyDescent="0.25">
      <c r="B82" s="162" t="s">
        <v>100</v>
      </c>
      <c r="C82" s="163">
        <v>216335</v>
      </c>
      <c r="D82" s="163">
        <v>223870</v>
      </c>
      <c r="E82" s="163">
        <v>58827</v>
      </c>
      <c r="F82" s="163">
        <v>191127</v>
      </c>
      <c r="G82" s="163">
        <v>201213</v>
      </c>
      <c r="H82" s="163">
        <v>219443</v>
      </c>
      <c r="I82" s="165">
        <f>IFERROR(H82/G82-1,"-")</f>
        <v>9.0600507919468498E-2</v>
      </c>
      <c r="J82" s="164">
        <f t="shared" si="37"/>
        <v>-1.977486934381556E-2</v>
      </c>
      <c r="K82" s="163">
        <f t="shared" si="38"/>
        <v>18230</v>
      </c>
      <c r="L82" s="163">
        <f t="shared" si="39"/>
        <v>-4427</v>
      </c>
      <c r="M82" s="164">
        <f t="shared" si="36"/>
        <v>5.3579948129928133E-2</v>
      </c>
    </row>
    <row r="83" spans="2:13" x14ac:dyDescent="0.25">
      <c r="B83" s="157" t="s">
        <v>107</v>
      </c>
      <c r="C83" s="158">
        <v>336057</v>
      </c>
      <c r="D83" s="158">
        <v>315945</v>
      </c>
      <c r="E83" s="158">
        <v>106440</v>
      </c>
      <c r="F83" s="158">
        <v>255860</v>
      </c>
      <c r="G83" s="158">
        <v>321037</v>
      </c>
      <c r="H83" s="158">
        <v>385472</v>
      </c>
      <c r="I83" s="160">
        <f>IFERROR(H83/G83-1,"-")</f>
        <v>0.20070895255064047</v>
      </c>
      <c r="J83" s="159">
        <f t="shared" si="37"/>
        <v>0.22006045355995507</v>
      </c>
      <c r="K83" s="158">
        <f t="shared" si="38"/>
        <v>64435</v>
      </c>
      <c r="L83" s="158">
        <f t="shared" si="39"/>
        <v>69527</v>
      </c>
      <c r="M83" s="159">
        <f t="shared" si="36"/>
        <v>9.4118152620678977E-2</v>
      </c>
    </row>
    <row r="84" spans="2:13" x14ac:dyDescent="0.25">
      <c r="B84" s="162" t="s">
        <v>110</v>
      </c>
      <c r="C84" s="163">
        <v>49262</v>
      </c>
      <c r="D84" s="163">
        <v>55343</v>
      </c>
      <c r="E84" s="163">
        <v>18163</v>
      </c>
      <c r="F84" s="163">
        <v>51212</v>
      </c>
      <c r="G84" s="163">
        <v>67248</v>
      </c>
      <c r="H84" s="163">
        <v>81901</v>
      </c>
      <c r="I84" s="165">
        <f t="shared" ref="I84:I91" si="40">IFERROR(H84/G84-1,"-")</f>
        <v>0.21789495598382103</v>
      </c>
      <c r="J84" s="164">
        <f t="shared" si="37"/>
        <v>0.47988002096019367</v>
      </c>
      <c r="K84" s="163">
        <f t="shared" si="38"/>
        <v>14653</v>
      </c>
      <c r="L84" s="163">
        <f t="shared" si="39"/>
        <v>26558</v>
      </c>
      <c r="M84" s="164">
        <f t="shared" si="36"/>
        <v>1.9997226303820326E-2</v>
      </c>
    </row>
    <row r="85" spans="2:13" x14ac:dyDescent="0.25">
      <c r="B85" s="162" t="s">
        <v>113</v>
      </c>
      <c r="C85" s="163">
        <v>143033</v>
      </c>
      <c r="D85" s="163">
        <v>117630</v>
      </c>
      <c r="E85" s="163">
        <v>35353</v>
      </c>
      <c r="F85" s="163">
        <v>77150</v>
      </c>
      <c r="G85" s="163">
        <v>88481</v>
      </c>
      <c r="H85" s="163">
        <v>98955</v>
      </c>
      <c r="I85" s="165">
        <f t="shared" si="40"/>
        <v>0.1183756964772098</v>
      </c>
      <c r="J85" s="164">
        <f t="shared" si="37"/>
        <v>-0.15876052027543996</v>
      </c>
      <c r="K85" s="163">
        <f t="shared" si="38"/>
        <v>10474</v>
      </c>
      <c r="L85" s="163">
        <f t="shared" si="39"/>
        <v>-18675</v>
      </c>
      <c r="M85" s="164">
        <f t="shared" si="36"/>
        <v>2.4161188860875208E-2</v>
      </c>
    </row>
    <row r="86" spans="2:13" x14ac:dyDescent="0.25">
      <c r="B86" s="162" t="s">
        <v>116</v>
      </c>
      <c r="C86" s="163">
        <v>18151</v>
      </c>
      <c r="D86" s="163">
        <v>18918</v>
      </c>
      <c r="E86" s="163">
        <v>6685</v>
      </c>
      <c r="F86" s="163">
        <v>22539</v>
      </c>
      <c r="G86" s="163">
        <v>30609</v>
      </c>
      <c r="H86" s="163">
        <v>44207</v>
      </c>
      <c r="I86" s="165">
        <f t="shared" si="40"/>
        <v>0.44424842366624206</v>
      </c>
      <c r="J86" s="164">
        <f t="shared" si="37"/>
        <v>1.3367692145047045</v>
      </c>
      <c r="K86" s="163">
        <f t="shared" si="38"/>
        <v>13598</v>
      </c>
      <c r="L86" s="163">
        <f t="shared" si="39"/>
        <v>25289</v>
      </c>
      <c r="M86" s="164">
        <f t="shared" si="36"/>
        <v>1.0793731251303222E-2</v>
      </c>
    </row>
    <row r="87" spans="2:13" x14ac:dyDescent="0.25">
      <c r="B87" s="162" t="s">
        <v>123</v>
      </c>
      <c r="C87" s="163">
        <v>9497</v>
      </c>
      <c r="D87" s="163">
        <v>7403</v>
      </c>
      <c r="E87" s="163">
        <v>1721</v>
      </c>
      <c r="F87" s="163">
        <v>7869</v>
      </c>
      <c r="G87" s="163">
        <v>8834</v>
      </c>
      <c r="H87" s="163">
        <v>13464</v>
      </c>
      <c r="I87" s="165">
        <f t="shared" si="40"/>
        <v>0.52411138781978717</v>
      </c>
      <c r="J87" s="164">
        <f t="shared" si="37"/>
        <v>0.81872213967310548</v>
      </c>
      <c r="K87" s="163">
        <f t="shared" si="38"/>
        <v>4630</v>
      </c>
      <c r="L87" s="163">
        <f t="shared" si="39"/>
        <v>6061</v>
      </c>
      <c r="M87" s="164">
        <f t="shared" si="36"/>
        <v>3.287415965063148E-3</v>
      </c>
    </row>
    <row r="88" spans="2:13" x14ac:dyDescent="0.25">
      <c r="B88" s="162" t="s">
        <v>119</v>
      </c>
      <c r="C88" s="163">
        <v>5243</v>
      </c>
      <c r="D88" s="163">
        <v>4963</v>
      </c>
      <c r="E88" s="163">
        <v>1773</v>
      </c>
      <c r="F88" s="163">
        <v>4255</v>
      </c>
      <c r="G88" s="163">
        <v>5067</v>
      </c>
      <c r="H88" s="163">
        <v>6472</v>
      </c>
      <c r="I88" s="165">
        <f t="shared" si="40"/>
        <v>0.27728438918492215</v>
      </c>
      <c r="J88" s="164">
        <f t="shared" si="37"/>
        <v>0.30404996977634502</v>
      </c>
      <c r="K88" s="163">
        <f t="shared" si="38"/>
        <v>1405</v>
      </c>
      <c r="L88" s="163">
        <f t="shared" si="39"/>
        <v>1509</v>
      </c>
      <c r="M88" s="164">
        <f t="shared" si="36"/>
        <v>1.5802254995461002E-3</v>
      </c>
    </row>
    <row r="89" spans="2:13" x14ac:dyDescent="0.25">
      <c r="B89" s="162" t="s">
        <v>128</v>
      </c>
      <c r="C89" s="163">
        <v>4479</v>
      </c>
      <c r="D89" s="163">
        <v>5538</v>
      </c>
      <c r="E89" s="163">
        <v>3024</v>
      </c>
      <c r="F89" s="163">
        <v>4253</v>
      </c>
      <c r="G89" s="163">
        <v>5646</v>
      </c>
      <c r="H89" s="163">
        <v>4857</v>
      </c>
      <c r="I89" s="165">
        <f t="shared" si="40"/>
        <v>-0.13974495217853344</v>
      </c>
      <c r="J89" s="164">
        <f t="shared" si="37"/>
        <v>-0.12296858071505956</v>
      </c>
      <c r="K89" s="163">
        <f t="shared" si="38"/>
        <v>-789</v>
      </c>
      <c r="L89" s="163">
        <f t="shared" si="39"/>
        <v>-681</v>
      </c>
      <c r="M89" s="164">
        <f t="shared" si="36"/>
        <v>1.1859016148478691E-3</v>
      </c>
    </row>
    <row r="90" spans="2:13" x14ac:dyDescent="0.25">
      <c r="B90" s="162" t="s">
        <v>131</v>
      </c>
      <c r="C90" s="163">
        <v>8439</v>
      </c>
      <c r="D90" s="163">
        <v>7347</v>
      </c>
      <c r="E90" s="163">
        <v>4683</v>
      </c>
      <c r="F90" s="163">
        <v>3642</v>
      </c>
      <c r="G90" s="163">
        <v>5970</v>
      </c>
      <c r="H90" s="163">
        <v>6239</v>
      </c>
      <c r="I90" s="165">
        <f t="shared" si="40"/>
        <v>4.5058626465661611E-2</v>
      </c>
      <c r="J90" s="164">
        <f t="shared" si="37"/>
        <v>-0.15080985436232475</v>
      </c>
      <c r="K90" s="163">
        <f t="shared" si="38"/>
        <v>269</v>
      </c>
      <c r="L90" s="163">
        <f t="shared" si="39"/>
        <v>-1108</v>
      </c>
      <c r="M90" s="164">
        <f t="shared" si="36"/>
        <v>1.5233354282552717E-3</v>
      </c>
    </row>
    <row r="91" spans="2:13" x14ac:dyDescent="0.25">
      <c r="B91" s="168" t="s">
        <v>145</v>
      </c>
      <c r="C91" s="169">
        <f t="shared" ref="C91:H91" si="41">C83-SUM(C84:C90)</f>
        <v>97953</v>
      </c>
      <c r="D91" s="169">
        <f t="shared" si="41"/>
        <v>98803</v>
      </c>
      <c r="E91" s="169">
        <f t="shared" si="41"/>
        <v>35038</v>
      </c>
      <c r="F91" s="169">
        <f t="shared" si="41"/>
        <v>84940</v>
      </c>
      <c r="G91" s="169">
        <f t="shared" si="41"/>
        <v>109182</v>
      </c>
      <c r="H91" s="169">
        <f t="shared" si="41"/>
        <v>129377</v>
      </c>
      <c r="I91" s="171">
        <f t="shared" si="40"/>
        <v>0.18496638640068874</v>
      </c>
      <c r="J91" s="170">
        <f t="shared" si="37"/>
        <v>0.30944404522129898</v>
      </c>
      <c r="K91" s="169">
        <f>H91-G91</f>
        <v>20195</v>
      </c>
      <c r="L91" s="169">
        <f t="shared" si="39"/>
        <v>30574</v>
      </c>
      <c r="M91" s="170">
        <f t="shared" si="36"/>
        <v>3.1589127696967832E-2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38635</v>
      </c>
      <c r="D93" s="176">
        <v>39423</v>
      </c>
      <c r="E93" s="176">
        <v>17295</v>
      </c>
      <c r="F93" s="176">
        <v>37456</v>
      </c>
      <c r="G93" s="176">
        <v>44189</v>
      </c>
      <c r="H93" s="176">
        <v>41777</v>
      </c>
      <c r="I93" s="177">
        <f>IFERROR(H93/G93-1,"-")</f>
        <v>-5.4583719930299424E-2</v>
      </c>
      <c r="J93" s="177">
        <f>IFERROR(H93/D93-1,"-")</f>
        <v>5.9711336022119088E-2</v>
      </c>
      <c r="K93" s="176">
        <f>H93-G93</f>
        <v>-2412</v>
      </c>
      <c r="L93" s="176">
        <f>H93-D93</f>
        <v>2354</v>
      </c>
      <c r="M93" s="177">
        <f t="shared" ref="M93:M105" si="42">H93/H$9</f>
        <v>1.0200414198785141E-2</v>
      </c>
    </row>
    <row r="94" spans="2:13" x14ac:dyDescent="0.25">
      <c r="B94" s="157" t="s">
        <v>97</v>
      </c>
      <c r="C94" s="158">
        <v>24706</v>
      </c>
      <c r="D94" s="158">
        <v>26258</v>
      </c>
      <c r="E94" s="158">
        <v>11031</v>
      </c>
      <c r="F94" s="158">
        <v>24786</v>
      </c>
      <c r="G94" s="158">
        <v>29860</v>
      </c>
      <c r="H94" s="158">
        <v>26153</v>
      </c>
      <c r="I94" s="160">
        <f>IFERROR(H94/G94-1,"-")</f>
        <v>-0.12414601473543196</v>
      </c>
      <c r="J94" s="159">
        <f t="shared" ref="J94:J105" si="43">IFERROR(H94/D94-1,"-")</f>
        <v>-3.9987813237870595E-3</v>
      </c>
      <c r="K94" s="158">
        <f t="shared" ref="K94:K104" si="44">H94-G94</f>
        <v>-3707</v>
      </c>
      <c r="L94" s="158">
        <f t="shared" ref="L94:L105" si="45">H94-D94</f>
        <v>-105</v>
      </c>
      <c r="M94" s="159">
        <f t="shared" si="42"/>
        <v>6.3856052981503646E-3</v>
      </c>
    </row>
    <row r="95" spans="2:13" x14ac:dyDescent="0.25">
      <c r="B95" s="162" t="s">
        <v>103</v>
      </c>
      <c r="C95" s="163">
        <v>12054</v>
      </c>
      <c r="D95" s="163">
        <v>12910</v>
      </c>
      <c r="E95" s="163">
        <v>5930</v>
      </c>
      <c r="F95" s="163">
        <v>11891</v>
      </c>
      <c r="G95" s="163">
        <v>9535</v>
      </c>
      <c r="H95" s="163">
        <v>8202</v>
      </c>
      <c r="I95" s="165">
        <f>IFERROR(H95/G95-1,"-")</f>
        <v>-0.13980073413738858</v>
      </c>
      <c r="J95" s="164">
        <f t="shared" si="43"/>
        <v>-0.36467854376452358</v>
      </c>
      <c r="K95" s="163">
        <f t="shared" si="44"/>
        <v>-1333</v>
      </c>
      <c r="L95" s="163">
        <f t="shared" si="45"/>
        <v>-4708</v>
      </c>
      <c r="M95" s="164">
        <f t="shared" si="42"/>
        <v>2.0026281747955988E-3</v>
      </c>
    </row>
    <row r="96" spans="2:13" x14ac:dyDescent="0.25">
      <c r="B96" s="162" t="s">
        <v>100</v>
      </c>
      <c r="C96" s="163">
        <v>12652</v>
      </c>
      <c r="D96" s="163">
        <v>13348</v>
      </c>
      <c r="E96" s="163">
        <v>5101</v>
      </c>
      <c r="F96" s="163">
        <v>12895</v>
      </c>
      <c r="G96" s="163">
        <v>20325</v>
      </c>
      <c r="H96" s="163">
        <v>17951</v>
      </c>
      <c r="I96" s="165">
        <f>IFERROR(H96/G96-1,"-")</f>
        <v>-0.11680196801968024</v>
      </c>
      <c r="J96" s="164">
        <f t="shared" si="43"/>
        <v>0.34484566976326048</v>
      </c>
      <c r="K96" s="163">
        <f t="shared" si="44"/>
        <v>-2374</v>
      </c>
      <c r="L96" s="163">
        <f t="shared" si="45"/>
        <v>4603</v>
      </c>
      <c r="M96" s="164">
        <f t="shared" si="42"/>
        <v>4.3829771233547662E-3</v>
      </c>
    </row>
    <row r="97" spans="2:13" x14ac:dyDescent="0.25">
      <c r="B97" s="157" t="s">
        <v>107</v>
      </c>
      <c r="C97" s="158">
        <v>13929</v>
      </c>
      <c r="D97" s="158">
        <v>13165</v>
      </c>
      <c r="E97" s="158">
        <v>6264</v>
      </c>
      <c r="F97" s="158">
        <v>12670</v>
      </c>
      <c r="G97" s="158">
        <v>14329</v>
      </c>
      <c r="H97" s="158">
        <v>15624</v>
      </c>
      <c r="I97" s="160">
        <f>IFERROR(H97/G97-1,"-")</f>
        <v>9.0376160234489467E-2</v>
      </c>
      <c r="J97" s="159">
        <f t="shared" si="43"/>
        <v>0.18678313710596273</v>
      </c>
      <c r="K97" s="158">
        <f t="shared" si="44"/>
        <v>1295</v>
      </c>
      <c r="L97" s="158">
        <f t="shared" si="45"/>
        <v>2459</v>
      </c>
      <c r="M97" s="159">
        <f t="shared" si="42"/>
        <v>3.8148089006347758E-3</v>
      </c>
    </row>
    <row r="98" spans="2:13" x14ac:dyDescent="0.25">
      <c r="B98" s="162" t="s">
        <v>110</v>
      </c>
      <c r="C98" s="163">
        <v>1655</v>
      </c>
      <c r="D98" s="163">
        <v>1768</v>
      </c>
      <c r="E98" s="163">
        <v>1042</v>
      </c>
      <c r="F98" s="163">
        <v>1661</v>
      </c>
      <c r="G98" s="163">
        <v>2018</v>
      </c>
      <c r="H98" s="163">
        <v>2246</v>
      </c>
      <c r="I98" s="165">
        <f t="shared" ref="I98:I105" si="46">IFERROR(H98/G98-1,"-")</f>
        <v>0.11298315163528239</v>
      </c>
      <c r="J98" s="164">
        <f t="shared" si="43"/>
        <v>0.27036199095022617</v>
      </c>
      <c r="K98" s="163">
        <f t="shared" si="44"/>
        <v>228</v>
      </c>
      <c r="L98" s="163">
        <f t="shared" si="45"/>
        <v>478</v>
      </c>
      <c r="M98" s="164">
        <f t="shared" si="42"/>
        <v>5.4839098763605394E-4</v>
      </c>
    </row>
    <row r="99" spans="2:13" x14ac:dyDescent="0.25">
      <c r="B99" s="162" t="s">
        <v>113</v>
      </c>
      <c r="C99" s="163">
        <v>3049</v>
      </c>
      <c r="D99" s="163">
        <v>2593</v>
      </c>
      <c r="E99" s="163">
        <v>1199</v>
      </c>
      <c r="F99" s="163">
        <v>2396</v>
      </c>
      <c r="G99" s="163">
        <v>2589</v>
      </c>
      <c r="H99" s="163">
        <v>3010</v>
      </c>
      <c r="I99" s="165">
        <f t="shared" si="46"/>
        <v>0.16261104673619164</v>
      </c>
      <c r="J99" s="164">
        <f t="shared" si="43"/>
        <v>0.16081758580794436</v>
      </c>
      <c r="K99" s="163">
        <f t="shared" si="44"/>
        <v>421</v>
      </c>
      <c r="L99" s="163">
        <f t="shared" si="45"/>
        <v>417</v>
      </c>
      <c r="M99" s="164">
        <f t="shared" si="42"/>
        <v>7.3493182225490758E-4</v>
      </c>
    </row>
    <row r="100" spans="2:13" x14ac:dyDescent="0.25">
      <c r="B100" s="162" t="s">
        <v>116</v>
      </c>
      <c r="C100" s="163">
        <v>3051</v>
      </c>
      <c r="D100" s="163">
        <v>2809</v>
      </c>
      <c r="E100" s="163">
        <v>1494</v>
      </c>
      <c r="F100" s="163">
        <v>2543</v>
      </c>
      <c r="G100" s="163">
        <v>2839</v>
      </c>
      <c r="H100" s="163">
        <v>2752</v>
      </c>
      <c r="I100" s="165">
        <f t="shared" si="46"/>
        <v>-3.0644593166607947E-2</v>
      </c>
      <c r="J100" s="164">
        <f t="shared" si="43"/>
        <v>-2.0291918832324618E-2</v>
      </c>
      <c r="K100" s="163">
        <f t="shared" si="44"/>
        <v>-87</v>
      </c>
      <c r="L100" s="163">
        <f t="shared" si="45"/>
        <v>-57</v>
      </c>
      <c r="M100" s="164">
        <f t="shared" si="42"/>
        <v>6.7193766606162973E-4</v>
      </c>
    </row>
    <row r="101" spans="2:13" x14ac:dyDescent="0.25">
      <c r="B101" s="162" t="s">
        <v>123</v>
      </c>
      <c r="C101" s="163">
        <v>392</v>
      </c>
      <c r="D101" s="163">
        <v>442</v>
      </c>
      <c r="E101" s="163">
        <v>280</v>
      </c>
      <c r="F101" s="163">
        <v>886</v>
      </c>
      <c r="G101" s="163">
        <v>646</v>
      </c>
      <c r="H101" s="163">
        <v>701</v>
      </c>
      <c r="I101" s="165">
        <f t="shared" si="46"/>
        <v>8.5139318885449011E-2</v>
      </c>
      <c r="J101" s="164">
        <f t="shared" si="43"/>
        <v>0.58597285067873295</v>
      </c>
      <c r="K101" s="163">
        <f t="shared" si="44"/>
        <v>55</v>
      </c>
      <c r="L101" s="163">
        <f t="shared" si="45"/>
        <v>259</v>
      </c>
      <c r="M101" s="164">
        <f t="shared" si="42"/>
        <v>1.7115854066468113E-4</v>
      </c>
    </row>
    <row r="102" spans="2:13" x14ac:dyDescent="0.25">
      <c r="B102" s="162" t="s">
        <v>119</v>
      </c>
      <c r="C102" s="163">
        <v>331</v>
      </c>
      <c r="D102" s="163">
        <v>373</v>
      </c>
      <c r="E102" s="163">
        <v>217</v>
      </c>
      <c r="F102" s="163">
        <v>523</v>
      </c>
      <c r="G102" s="163">
        <v>426</v>
      </c>
      <c r="H102" s="163">
        <v>639</v>
      </c>
      <c r="I102" s="165">
        <f t="shared" si="46"/>
        <v>0.5</v>
      </c>
      <c r="J102" s="164">
        <f t="shared" si="43"/>
        <v>0.71313672922252014</v>
      </c>
      <c r="K102" s="163">
        <f t="shared" si="44"/>
        <v>213</v>
      </c>
      <c r="L102" s="163">
        <f t="shared" si="45"/>
        <v>266</v>
      </c>
      <c r="M102" s="164">
        <f t="shared" si="42"/>
        <v>1.5602041010660662E-4</v>
      </c>
    </row>
    <row r="103" spans="2:13" x14ac:dyDescent="0.25">
      <c r="B103" s="162" t="s">
        <v>128</v>
      </c>
      <c r="C103" s="163">
        <v>98</v>
      </c>
      <c r="D103" s="163">
        <v>107</v>
      </c>
      <c r="E103" s="163">
        <v>114</v>
      </c>
      <c r="F103" s="163">
        <v>222</v>
      </c>
      <c r="G103" s="163">
        <v>106</v>
      </c>
      <c r="H103" s="163">
        <v>178</v>
      </c>
      <c r="I103" s="165">
        <f t="shared" si="46"/>
        <v>0.679245283018868</v>
      </c>
      <c r="J103" s="164">
        <f t="shared" si="43"/>
        <v>0.66355140186915884</v>
      </c>
      <c r="K103" s="163">
        <f t="shared" si="44"/>
        <v>72</v>
      </c>
      <c r="L103" s="163">
        <f t="shared" si="45"/>
        <v>71</v>
      </c>
      <c r="M103" s="164">
        <f t="shared" si="42"/>
        <v>4.3461084505439717E-5</v>
      </c>
    </row>
    <row r="104" spans="2:13" x14ac:dyDescent="0.25">
      <c r="B104" s="162" t="s">
        <v>131</v>
      </c>
      <c r="C104" s="163">
        <v>239</v>
      </c>
      <c r="D104" s="163">
        <v>146</v>
      </c>
      <c r="E104" s="163">
        <v>66</v>
      </c>
      <c r="F104" s="163">
        <v>114</v>
      </c>
      <c r="G104" s="163">
        <v>190</v>
      </c>
      <c r="H104" s="163">
        <v>282</v>
      </c>
      <c r="I104" s="165">
        <f t="shared" si="46"/>
        <v>0.48421052631578942</v>
      </c>
      <c r="J104" s="164">
        <f t="shared" si="43"/>
        <v>0.93150684931506844</v>
      </c>
      <c r="K104" s="163">
        <f t="shared" si="44"/>
        <v>92</v>
      </c>
      <c r="L104" s="163">
        <f t="shared" si="45"/>
        <v>136</v>
      </c>
      <c r="M104" s="164">
        <f t="shared" si="42"/>
        <v>6.8854077699629217E-5</v>
      </c>
    </row>
    <row r="105" spans="2:13" x14ac:dyDescent="0.25">
      <c r="B105" s="168" t="s">
        <v>145</v>
      </c>
      <c r="C105" s="169">
        <f t="shared" ref="C105:H105" si="47">C97-SUM(C98:C104)</f>
        <v>5114</v>
      </c>
      <c r="D105" s="169">
        <f t="shared" si="47"/>
        <v>4927</v>
      </c>
      <c r="E105" s="169">
        <f t="shared" si="47"/>
        <v>1852</v>
      </c>
      <c r="F105" s="169">
        <f t="shared" si="47"/>
        <v>4325</v>
      </c>
      <c r="G105" s="169">
        <f t="shared" si="47"/>
        <v>5515</v>
      </c>
      <c r="H105" s="169">
        <f t="shared" si="47"/>
        <v>5816</v>
      </c>
      <c r="I105" s="171">
        <f t="shared" si="46"/>
        <v>5.4578422484134137E-2</v>
      </c>
      <c r="J105" s="170">
        <f t="shared" si="43"/>
        <v>0.18043434138420955</v>
      </c>
      <c r="K105" s="169">
        <f>H105-G105</f>
        <v>301</v>
      </c>
      <c r="L105" s="169">
        <f t="shared" si="45"/>
        <v>889</v>
      </c>
      <c r="M105" s="170">
        <f t="shared" si="42"/>
        <v>1.4200543117058281E-3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108036</v>
      </c>
      <c r="D107" s="176">
        <v>107268</v>
      </c>
      <c r="E107" s="176">
        <v>59721</v>
      </c>
      <c r="F107" s="176">
        <v>146094</v>
      </c>
      <c r="G107" s="176">
        <v>187734</v>
      </c>
      <c r="H107" s="176">
        <v>181355</v>
      </c>
      <c r="I107" s="177">
        <f>IFERROR(H107/G107-1,"-")</f>
        <v>-3.3978927631649003E-2</v>
      </c>
      <c r="J107" s="177">
        <f>IFERROR(H107/D107-1,"-")</f>
        <v>0.69067196181526636</v>
      </c>
      <c r="K107" s="176">
        <f>H107-G107</f>
        <v>-6379</v>
      </c>
      <c r="L107" s="176">
        <f>H107-D107</f>
        <v>74087</v>
      </c>
      <c r="M107" s="177">
        <f t="shared" ref="M107:M119" si="48">H107/H$9</f>
        <v>4.4280252699348426E-2</v>
      </c>
    </row>
    <row r="108" spans="2:13" x14ac:dyDescent="0.25">
      <c r="B108" s="157" t="s">
        <v>97</v>
      </c>
      <c r="C108" s="158">
        <v>24497</v>
      </c>
      <c r="D108" s="158">
        <v>23748</v>
      </c>
      <c r="E108" s="158">
        <v>24373</v>
      </c>
      <c r="F108" s="158">
        <v>37846</v>
      </c>
      <c r="G108" s="158">
        <v>43389</v>
      </c>
      <c r="H108" s="158">
        <v>40492</v>
      </c>
      <c r="I108" s="160">
        <f>IFERROR(H108/G108-1,"-")</f>
        <v>-6.6768074857682769E-2</v>
      </c>
      <c r="J108" s="159">
        <f t="shared" ref="J108:J119" si="49">IFERROR(H108/D108-1,"-")</f>
        <v>0.7050699006232104</v>
      </c>
      <c r="K108" s="158">
        <f t="shared" ref="K108:K118" si="50">H108-G108</f>
        <v>-2897</v>
      </c>
      <c r="L108" s="158">
        <f t="shared" ref="L108:L119" si="51">H108-D108</f>
        <v>16744</v>
      </c>
      <c r="M108" s="159">
        <f t="shared" si="48"/>
        <v>9.8866642347992407E-3</v>
      </c>
    </row>
    <row r="109" spans="2:13" x14ac:dyDescent="0.25">
      <c r="B109" s="162" t="s">
        <v>103</v>
      </c>
      <c r="C109" s="163">
        <v>11332</v>
      </c>
      <c r="D109" s="163">
        <v>9234</v>
      </c>
      <c r="E109" s="163">
        <v>2058</v>
      </c>
      <c r="F109" s="163">
        <v>13592</v>
      </c>
      <c r="G109" s="163">
        <v>16768</v>
      </c>
      <c r="H109" s="163">
        <v>13342</v>
      </c>
      <c r="I109" s="165">
        <f>IFERROR(H109/G109-1,"-")</f>
        <v>-0.20431774809160308</v>
      </c>
      <c r="J109" s="164">
        <f t="shared" si="49"/>
        <v>0.44487762616417581</v>
      </c>
      <c r="K109" s="163">
        <f t="shared" si="50"/>
        <v>-3426</v>
      </c>
      <c r="L109" s="163">
        <f t="shared" si="51"/>
        <v>4108</v>
      </c>
      <c r="M109" s="164">
        <f t="shared" si="48"/>
        <v>3.2576280307391949E-3</v>
      </c>
    </row>
    <row r="110" spans="2:13" x14ac:dyDescent="0.25">
      <c r="B110" s="162" t="s">
        <v>100</v>
      </c>
      <c r="C110" s="163">
        <v>13165</v>
      </c>
      <c r="D110" s="163">
        <v>14514</v>
      </c>
      <c r="E110" s="163">
        <v>22315</v>
      </c>
      <c r="F110" s="163">
        <v>24254</v>
      </c>
      <c r="G110" s="163">
        <v>26621</v>
      </c>
      <c r="H110" s="163">
        <v>27150</v>
      </c>
      <c r="I110" s="165">
        <f>IFERROR(H110/G110-1,"-")</f>
        <v>1.9871529995116655E-2</v>
      </c>
      <c r="J110" s="164">
        <f t="shared" si="49"/>
        <v>0.87060768912773878</v>
      </c>
      <c r="K110" s="163">
        <f t="shared" si="50"/>
        <v>529</v>
      </c>
      <c r="L110" s="163">
        <f t="shared" si="51"/>
        <v>12636</v>
      </c>
      <c r="M110" s="164">
        <f t="shared" si="48"/>
        <v>6.6290362040600462E-3</v>
      </c>
    </row>
    <row r="111" spans="2:13" x14ac:dyDescent="0.25">
      <c r="B111" s="157" t="s">
        <v>107</v>
      </c>
      <c r="C111" s="158">
        <v>83539</v>
      </c>
      <c r="D111" s="158">
        <v>83520</v>
      </c>
      <c r="E111" s="158">
        <v>35348</v>
      </c>
      <c r="F111" s="158">
        <v>108248</v>
      </c>
      <c r="G111" s="158">
        <v>144345</v>
      </c>
      <c r="H111" s="158">
        <v>140863</v>
      </c>
      <c r="I111" s="160">
        <f>IFERROR(H111/G111-1,"-")</f>
        <v>-2.4122761439606455E-2</v>
      </c>
      <c r="J111" s="159">
        <f t="shared" si="49"/>
        <v>0.68657806513409958</v>
      </c>
      <c r="K111" s="158">
        <f t="shared" si="50"/>
        <v>-3482</v>
      </c>
      <c r="L111" s="158">
        <f t="shared" si="51"/>
        <v>57343</v>
      </c>
      <c r="M111" s="159">
        <f t="shared" si="48"/>
        <v>3.4393588464549187E-2</v>
      </c>
    </row>
    <row r="112" spans="2:13" x14ac:dyDescent="0.25">
      <c r="B112" s="162" t="s">
        <v>110</v>
      </c>
      <c r="C112" s="163">
        <v>46336</v>
      </c>
      <c r="D112" s="163">
        <v>46299</v>
      </c>
      <c r="E112" s="163">
        <v>17631</v>
      </c>
      <c r="F112" s="163">
        <v>65362</v>
      </c>
      <c r="G112" s="163">
        <v>94419</v>
      </c>
      <c r="H112" s="163">
        <v>87590</v>
      </c>
      <c r="I112" s="165">
        <f t="shared" ref="I112:I119" si="52">IFERROR(H112/G112-1,"-")</f>
        <v>-7.2326544445503571E-2</v>
      </c>
      <c r="J112" s="164">
        <f t="shared" si="49"/>
        <v>0.8918335169226117</v>
      </c>
      <c r="K112" s="163">
        <f t="shared" si="50"/>
        <v>-6829</v>
      </c>
      <c r="L112" s="163">
        <f t="shared" si="51"/>
        <v>41291</v>
      </c>
      <c r="M112" s="164">
        <f t="shared" si="48"/>
        <v>2.1386271864221713E-2</v>
      </c>
    </row>
    <row r="113" spans="2:13" x14ac:dyDescent="0.25">
      <c r="B113" s="162" t="s">
        <v>113</v>
      </c>
      <c r="C113" s="163">
        <v>9069</v>
      </c>
      <c r="D113" s="163">
        <v>7098</v>
      </c>
      <c r="E113" s="163">
        <v>2335</v>
      </c>
      <c r="F113" s="163">
        <v>4642</v>
      </c>
      <c r="G113" s="163">
        <v>6272</v>
      </c>
      <c r="H113" s="163">
        <v>6015</v>
      </c>
      <c r="I113" s="165">
        <f t="shared" si="52"/>
        <v>-4.0975765306122458E-2</v>
      </c>
      <c r="J113" s="164">
        <f t="shared" si="49"/>
        <v>-0.15257819103972947</v>
      </c>
      <c r="K113" s="163">
        <f t="shared" si="50"/>
        <v>-257</v>
      </c>
      <c r="L113" s="163">
        <f t="shared" si="51"/>
        <v>-1083</v>
      </c>
      <c r="M113" s="164">
        <f t="shared" si="48"/>
        <v>1.4686428275293253E-3</v>
      </c>
    </row>
    <row r="114" spans="2:13" x14ac:dyDescent="0.25">
      <c r="B114" s="162" t="s">
        <v>116</v>
      </c>
      <c r="C114" s="163">
        <v>9960</v>
      </c>
      <c r="D114" s="163">
        <v>9645</v>
      </c>
      <c r="E114" s="163">
        <v>1974</v>
      </c>
      <c r="F114" s="163">
        <v>7032</v>
      </c>
      <c r="G114" s="163">
        <v>10935</v>
      </c>
      <c r="H114" s="163">
        <v>10431</v>
      </c>
      <c r="I114" s="165">
        <f t="shared" si="52"/>
        <v>-4.6090534979423836E-2</v>
      </c>
      <c r="J114" s="164">
        <f t="shared" si="49"/>
        <v>8.1493001555209998E-2</v>
      </c>
      <c r="K114" s="163">
        <f t="shared" si="50"/>
        <v>-504</v>
      </c>
      <c r="L114" s="163">
        <f t="shared" si="51"/>
        <v>786</v>
      </c>
      <c r="M114" s="164">
        <f t="shared" si="48"/>
        <v>2.5468683846979869E-3</v>
      </c>
    </row>
    <row r="115" spans="2:13" x14ac:dyDescent="0.25">
      <c r="B115" s="162" t="s">
        <v>123</v>
      </c>
      <c r="C115" s="163">
        <v>1663</v>
      </c>
      <c r="D115" s="163">
        <v>1845</v>
      </c>
      <c r="E115" s="163">
        <v>1058</v>
      </c>
      <c r="F115" s="163">
        <v>4569</v>
      </c>
      <c r="G115" s="163">
        <v>4338</v>
      </c>
      <c r="H115" s="163">
        <v>4452</v>
      </c>
      <c r="I115" s="165">
        <f t="shared" si="52"/>
        <v>2.6279391424619547E-2</v>
      </c>
      <c r="J115" s="164">
        <f t="shared" si="49"/>
        <v>1.4130081300813009</v>
      </c>
      <c r="K115" s="163">
        <f t="shared" si="50"/>
        <v>114</v>
      </c>
      <c r="L115" s="163">
        <f t="shared" si="51"/>
        <v>2607</v>
      </c>
      <c r="M115" s="164">
        <f t="shared" si="48"/>
        <v>1.0870154394281889E-3</v>
      </c>
    </row>
    <row r="116" spans="2:13" x14ac:dyDescent="0.25">
      <c r="B116" s="162" t="s">
        <v>119</v>
      </c>
      <c r="C116" s="163">
        <v>2741</v>
      </c>
      <c r="D116" s="163">
        <v>2879</v>
      </c>
      <c r="E116" s="163">
        <v>2533</v>
      </c>
      <c r="F116" s="163">
        <v>3747</v>
      </c>
      <c r="G116" s="163">
        <v>4004</v>
      </c>
      <c r="H116" s="163">
        <v>3610</v>
      </c>
      <c r="I116" s="165">
        <f t="shared" si="52"/>
        <v>-9.8401598401598456E-2</v>
      </c>
      <c r="J116" s="164">
        <f t="shared" si="49"/>
        <v>0.25390760680791935</v>
      </c>
      <c r="K116" s="163">
        <f t="shared" si="50"/>
        <v>-394</v>
      </c>
      <c r="L116" s="163">
        <f t="shared" si="51"/>
        <v>731</v>
      </c>
      <c r="M116" s="164">
        <f t="shared" si="48"/>
        <v>8.8142985991369307E-4</v>
      </c>
    </row>
    <row r="117" spans="2:13" x14ac:dyDescent="0.25">
      <c r="B117" s="162" t="s">
        <v>128</v>
      </c>
      <c r="C117" s="163">
        <v>482</v>
      </c>
      <c r="D117" s="163">
        <v>513</v>
      </c>
      <c r="E117" s="163">
        <v>403</v>
      </c>
      <c r="F117" s="163">
        <v>552</v>
      </c>
      <c r="G117" s="163">
        <v>913</v>
      </c>
      <c r="H117" s="163">
        <v>911</v>
      </c>
      <c r="I117" s="165">
        <f t="shared" si="52"/>
        <v>-2.1905805038334725E-3</v>
      </c>
      <c r="J117" s="164">
        <f t="shared" si="49"/>
        <v>0.77582846003898642</v>
      </c>
      <c r="K117" s="163">
        <f t="shared" si="50"/>
        <v>-2</v>
      </c>
      <c r="L117" s="163">
        <f t="shared" si="51"/>
        <v>398</v>
      </c>
      <c r="M117" s="164">
        <f t="shared" si="48"/>
        <v>2.2243285384525608E-4</v>
      </c>
    </row>
    <row r="118" spans="2:13" x14ac:dyDescent="0.25">
      <c r="B118" s="162" t="s">
        <v>131</v>
      </c>
      <c r="C118" s="163">
        <v>1158</v>
      </c>
      <c r="D118" s="163">
        <v>933</v>
      </c>
      <c r="E118" s="163">
        <v>917</v>
      </c>
      <c r="F118" s="163">
        <v>725</v>
      </c>
      <c r="G118" s="163">
        <v>490</v>
      </c>
      <c r="H118" s="163">
        <v>1136</v>
      </c>
      <c r="I118" s="165">
        <f t="shared" si="52"/>
        <v>1.3183673469387753</v>
      </c>
      <c r="J118" s="164">
        <f t="shared" si="49"/>
        <v>0.217577706323687</v>
      </c>
      <c r="K118" s="163">
        <f t="shared" si="50"/>
        <v>646</v>
      </c>
      <c r="L118" s="163">
        <f t="shared" si="51"/>
        <v>203</v>
      </c>
      <c r="M118" s="164">
        <f t="shared" si="48"/>
        <v>2.7736961796730067E-4</v>
      </c>
    </row>
    <row r="119" spans="2:13" x14ac:dyDescent="0.25">
      <c r="B119" s="168" t="s">
        <v>145</v>
      </c>
      <c r="C119" s="169">
        <f t="shared" ref="C119:H119" si="53">C111-SUM(C112:C118)</f>
        <v>12130</v>
      </c>
      <c r="D119" s="169">
        <f t="shared" si="53"/>
        <v>14308</v>
      </c>
      <c r="E119" s="169">
        <f t="shared" si="53"/>
        <v>8497</v>
      </c>
      <c r="F119" s="169">
        <f t="shared" si="53"/>
        <v>21619</v>
      </c>
      <c r="G119" s="169">
        <f t="shared" si="53"/>
        <v>22974</v>
      </c>
      <c r="H119" s="169">
        <f t="shared" si="53"/>
        <v>26718</v>
      </c>
      <c r="I119" s="171">
        <f t="shared" si="52"/>
        <v>0.1629668320710369</v>
      </c>
      <c r="J119" s="170">
        <f t="shared" si="49"/>
        <v>0.86734693877551017</v>
      </c>
      <c r="K119" s="169">
        <f>H119-G119</f>
        <v>3744</v>
      </c>
      <c r="L119" s="169">
        <f t="shared" si="51"/>
        <v>12410</v>
      </c>
      <c r="M119" s="170">
        <f t="shared" si="48"/>
        <v>6.5235576169457212E-3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169824</v>
      </c>
      <c r="D121" s="176">
        <v>159130</v>
      </c>
      <c r="E121" s="176">
        <v>67052</v>
      </c>
      <c r="F121" s="176">
        <v>157983</v>
      </c>
      <c r="G121" s="176">
        <v>174312</v>
      </c>
      <c r="H121" s="176">
        <v>181820</v>
      </c>
      <c r="I121" s="177">
        <f>IFERROR(H121/G121-1,"-")</f>
        <v>4.307219239065585E-2</v>
      </c>
      <c r="J121" s="177">
        <f>IFERROR(H121/D121-1,"-")</f>
        <v>0.14258782127820013</v>
      </c>
      <c r="K121" s="176">
        <f>H121-G121</f>
        <v>7508</v>
      </c>
      <c r="L121" s="176">
        <f>H121-D121</f>
        <v>22690</v>
      </c>
      <c r="M121" s="177">
        <f t="shared" ref="M121:M133" si="54">H121/H$9</f>
        <v>4.4393788678533982E-2</v>
      </c>
    </row>
    <row r="122" spans="2:13" x14ac:dyDescent="0.25">
      <c r="B122" s="157" t="s">
        <v>97</v>
      </c>
      <c r="C122" s="158">
        <v>101126</v>
      </c>
      <c r="D122" s="158">
        <v>87514</v>
      </c>
      <c r="E122" s="158">
        <v>36330</v>
      </c>
      <c r="F122" s="158">
        <v>97242</v>
      </c>
      <c r="G122" s="158">
        <v>108324</v>
      </c>
      <c r="H122" s="158">
        <v>115851</v>
      </c>
      <c r="I122" s="160">
        <f>IFERROR(H122/G122-1,"-")</f>
        <v>6.9485986484989493E-2</v>
      </c>
      <c r="J122" s="159">
        <f t="shared" ref="J122:J133" si="55">IFERROR(H122/D122-1,"-")</f>
        <v>0.32379962063212742</v>
      </c>
      <c r="K122" s="158">
        <f t="shared" ref="K122:K132" si="56">H122-G122</f>
        <v>7527</v>
      </c>
      <c r="L122" s="158">
        <f t="shared" ref="L122:L133" si="57">H122-D122</f>
        <v>28337</v>
      </c>
      <c r="M122" s="159">
        <f t="shared" si="54"/>
        <v>2.828657360134661E-2</v>
      </c>
    </row>
    <row r="123" spans="2:13" x14ac:dyDescent="0.25">
      <c r="B123" s="162" t="s">
        <v>103</v>
      </c>
      <c r="C123" s="163">
        <v>56527</v>
      </c>
      <c r="D123" s="163">
        <v>44251</v>
      </c>
      <c r="E123" s="163">
        <v>16691</v>
      </c>
      <c r="F123" s="163">
        <v>50706</v>
      </c>
      <c r="G123" s="163">
        <v>48815</v>
      </c>
      <c r="H123" s="163">
        <v>57435</v>
      </c>
      <c r="I123" s="165">
        <f>IFERROR(H123/G123-1,"-")</f>
        <v>0.17658506606575841</v>
      </c>
      <c r="J123" s="164">
        <f t="shared" si="55"/>
        <v>0.29793676979051331</v>
      </c>
      <c r="K123" s="163">
        <f t="shared" si="56"/>
        <v>8620</v>
      </c>
      <c r="L123" s="163">
        <f t="shared" si="57"/>
        <v>13184</v>
      </c>
      <c r="M123" s="164">
        <f t="shared" si="54"/>
        <v>1.4023524654887248E-2</v>
      </c>
    </row>
    <row r="124" spans="2:13" x14ac:dyDescent="0.25">
      <c r="B124" s="162" t="s">
        <v>100</v>
      </c>
      <c r="C124" s="163">
        <v>44599</v>
      </c>
      <c r="D124" s="163">
        <v>43263</v>
      </c>
      <c r="E124" s="163">
        <v>19639</v>
      </c>
      <c r="F124" s="163">
        <v>46536</v>
      </c>
      <c r="G124" s="163">
        <v>59509</v>
      </c>
      <c r="H124" s="163">
        <v>58416</v>
      </c>
      <c r="I124" s="165">
        <f>IFERROR(H124/G124-1,"-")</f>
        <v>-1.8366969702061864E-2</v>
      </c>
      <c r="J124" s="164">
        <f t="shared" si="55"/>
        <v>0.35025310311351499</v>
      </c>
      <c r="K124" s="163">
        <f t="shared" si="56"/>
        <v>-1093</v>
      </c>
      <c r="L124" s="163">
        <f t="shared" si="57"/>
        <v>15153</v>
      </c>
      <c r="M124" s="164">
        <f t="shared" si="54"/>
        <v>1.4263048946459363E-2</v>
      </c>
    </row>
    <row r="125" spans="2:13" x14ac:dyDescent="0.25">
      <c r="B125" s="157" t="s">
        <v>107</v>
      </c>
      <c r="C125" s="158">
        <v>68698</v>
      </c>
      <c r="D125" s="158">
        <v>71616</v>
      </c>
      <c r="E125" s="158">
        <v>30722</v>
      </c>
      <c r="F125" s="158">
        <v>60741</v>
      </c>
      <c r="G125" s="158">
        <v>65988</v>
      </c>
      <c r="H125" s="158">
        <v>65969</v>
      </c>
      <c r="I125" s="160">
        <f>IFERROR(H125/G125-1,"-")</f>
        <v>-2.8793113899494571E-4</v>
      </c>
      <c r="J125" s="159">
        <f t="shared" si="55"/>
        <v>-7.8851094727435234E-2</v>
      </c>
      <c r="K125" s="158">
        <f t="shared" si="56"/>
        <v>-19</v>
      </c>
      <c r="L125" s="158">
        <f t="shared" si="57"/>
        <v>-5647</v>
      </c>
      <c r="M125" s="159">
        <f t="shared" si="54"/>
        <v>1.6107215077187376E-2</v>
      </c>
    </row>
    <row r="126" spans="2:13" x14ac:dyDescent="0.25">
      <c r="B126" s="162" t="s">
        <v>110</v>
      </c>
      <c r="C126" s="163">
        <v>8686</v>
      </c>
      <c r="D126" s="163">
        <v>7655</v>
      </c>
      <c r="E126" s="163">
        <v>3019</v>
      </c>
      <c r="F126" s="163">
        <v>6689</v>
      </c>
      <c r="G126" s="163">
        <v>8681</v>
      </c>
      <c r="H126" s="163">
        <v>7798</v>
      </c>
      <c r="I126" s="165">
        <f t="shared" ref="I126:I133" si="58">IFERROR(H126/G126-1,"-")</f>
        <v>-0.10171639212072336</v>
      </c>
      <c r="J126" s="164">
        <f t="shared" si="55"/>
        <v>1.8680600914434908E-2</v>
      </c>
      <c r="K126" s="163">
        <f t="shared" si="56"/>
        <v>-883</v>
      </c>
      <c r="L126" s="163">
        <f t="shared" si="57"/>
        <v>143</v>
      </c>
      <c r="M126" s="164">
        <f t="shared" si="54"/>
        <v>1.9039861627720164E-3</v>
      </c>
    </row>
    <row r="127" spans="2:13" x14ac:dyDescent="0.25">
      <c r="B127" s="162" t="s">
        <v>113</v>
      </c>
      <c r="C127" s="163">
        <v>7661</v>
      </c>
      <c r="D127" s="163">
        <v>6494</v>
      </c>
      <c r="E127" s="163">
        <v>3185</v>
      </c>
      <c r="F127" s="163">
        <v>6371</v>
      </c>
      <c r="G127" s="163">
        <v>9226</v>
      </c>
      <c r="H127" s="163">
        <v>8815</v>
      </c>
      <c r="I127" s="165">
        <f t="shared" si="58"/>
        <v>-4.4548016475178809E-2</v>
      </c>
      <c r="J127" s="164">
        <f t="shared" si="55"/>
        <v>0.35740683708038179</v>
      </c>
      <c r="K127" s="163">
        <f t="shared" si="56"/>
        <v>-411</v>
      </c>
      <c r="L127" s="163">
        <f t="shared" si="57"/>
        <v>2321</v>
      </c>
      <c r="M127" s="164">
        <f t="shared" si="54"/>
        <v>2.1523003366036579E-3</v>
      </c>
    </row>
    <row r="128" spans="2:13" x14ac:dyDescent="0.25">
      <c r="B128" s="162" t="s">
        <v>116</v>
      </c>
      <c r="C128" s="163">
        <v>4862</v>
      </c>
      <c r="D128" s="163">
        <v>4919</v>
      </c>
      <c r="E128" s="163">
        <v>2224</v>
      </c>
      <c r="F128" s="163">
        <v>5877</v>
      </c>
      <c r="G128" s="163">
        <v>6321</v>
      </c>
      <c r="H128" s="163">
        <v>6241</v>
      </c>
      <c r="I128" s="165">
        <f t="shared" si="58"/>
        <v>-1.2656225280810007E-2</v>
      </c>
      <c r="J128" s="164">
        <f t="shared" si="55"/>
        <v>0.26875381175035584</v>
      </c>
      <c r="K128" s="163">
        <f t="shared" si="56"/>
        <v>-80</v>
      </c>
      <c r="L128" s="163">
        <f t="shared" si="57"/>
        <v>1322</v>
      </c>
      <c r="M128" s="164">
        <f t="shared" si="54"/>
        <v>1.5238237550474678E-3</v>
      </c>
    </row>
    <row r="129" spans="2:13" x14ac:dyDescent="0.25">
      <c r="B129" s="162" t="s">
        <v>123</v>
      </c>
      <c r="C129" s="163">
        <v>1164</v>
      </c>
      <c r="D129" s="163">
        <v>1219</v>
      </c>
      <c r="E129" s="163">
        <v>594</v>
      </c>
      <c r="F129" s="163">
        <v>1853</v>
      </c>
      <c r="G129" s="163">
        <v>1896</v>
      </c>
      <c r="H129" s="163">
        <v>1689</v>
      </c>
      <c r="I129" s="165">
        <f t="shared" si="58"/>
        <v>-0.10917721518987344</v>
      </c>
      <c r="J129" s="164">
        <f t="shared" si="55"/>
        <v>0.38556193601312549</v>
      </c>
      <c r="K129" s="163">
        <f t="shared" si="56"/>
        <v>-207</v>
      </c>
      <c r="L129" s="163">
        <f t="shared" si="57"/>
        <v>470</v>
      </c>
      <c r="M129" s="164">
        <f t="shared" si="54"/>
        <v>4.1239197600948137E-4</v>
      </c>
    </row>
    <row r="130" spans="2:13" x14ac:dyDescent="0.25">
      <c r="B130" s="162" t="s">
        <v>119</v>
      </c>
      <c r="C130" s="163">
        <v>1243</v>
      </c>
      <c r="D130" s="163">
        <v>1035</v>
      </c>
      <c r="E130" s="163">
        <v>578</v>
      </c>
      <c r="F130" s="163">
        <v>1263</v>
      </c>
      <c r="G130" s="163">
        <v>1296</v>
      </c>
      <c r="H130" s="163">
        <v>1391</v>
      </c>
      <c r="I130" s="165">
        <f t="shared" si="58"/>
        <v>7.3302469135802406E-2</v>
      </c>
      <c r="J130" s="164">
        <f t="shared" si="55"/>
        <v>0.34396135265700489</v>
      </c>
      <c r="K130" s="163">
        <f t="shared" si="56"/>
        <v>95</v>
      </c>
      <c r="L130" s="163">
        <f t="shared" si="57"/>
        <v>356</v>
      </c>
      <c r="M130" s="164">
        <f t="shared" si="54"/>
        <v>3.396312839722845E-4</v>
      </c>
    </row>
    <row r="131" spans="2:13" x14ac:dyDescent="0.25">
      <c r="B131" s="162" t="s">
        <v>128</v>
      </c>
      <c r="C131" s="163">
        <v>1013</v>
      </c>
      <c r="D131" s="163">
        <v>1136</v>
      </c>
      <c r="E131" s="163">
        <v>637</v>
      </c>
      <c r="F131" s="163">
        <v>655</v>
      </c>
      <c r="G131" s="163">
        <v>861</v>
      </c>
      <c r="H131" s="163">
        <v>946</v>
      </c>
      <c r="I131" s="165">
        <f t="shared" si="58"/>
        <v>9.8722415795586604E-2</v>
      </c>
      <c r="J131" s="164">
        <f t="shared" si="55"/>
        <v>-0.16725352112676062</v>
      </c>
      <c r="K131" s="163">
        <f t="shared" si="56"/>
        <v>85</v>
      </c>
      <c r="L131" s="163">
        <f t="shared" si="57"/>
        <v>-190</v>
      </c>
      <c r="M131" s="164">
        <f t="shared" si="54"/>
        <v>2.3097857270868523E-4</v>
      </c>
    </row>
    <row r="132" spans="2:13" x14ac:dyDescent="0.25">
      <c r="B132" s="162" t="s">
        <v>131</v>
      </c>
      <c r="C132" s="163">
        <v>1887</v>
      </c>
      <c r="D132" s="163">
        <v>1688</v>
      </c>
      <c r="E132" s="163">
        <v>1010</v>
      </c>
      <c r="F132" s="163">
        <v>1105</v>
      </c>
      <c r="G132" s="163">
        <v>1564</v>
      </c>
      <c r="H132" s="163">
        <v>1427</v>
      </c>
      <c r="I132" s="165">
        <f t="shared" si="58"/>
        <v>-8.7595907928388783E-2</v>
      </c>
      <c r="J132" s="164">
        <f t="shared" si="55"/>
        <v>-0.15462085308056872</v>
      </c>
      <c r="K132" s="163">
        <f t="shared" si="56"/>
        <v>-137</v>
      </c>
      <c r="L132" s="163">
        <f t="shared" si="57"/>
        <v>-261</v>
      </c>
      <c r="M132" s="164">
        <f t="shared" si="54"/>
        <v>3.4842116623181164E-4</v>
      </c>
    </row>
    <row r="133" spans="2:13" x14ac:dyDescent="0.25">
      <c r="B133" s="168" t="s">
        <v>145</v>
      </c>
      <c r="C133" s="169">
        <f t="shared" ref="C133:H133" si="59">C125-SUM(C126:C132)</f>
        <v>42182</v>
      </c>
      <c r="D133" s="169">
        <f t="shared" si="59"/>
        <v>47470</v>
      </c>
      <c r="E133" s="169">
        <f t="shared" si="59"/>
        <v>19475</v>
      </c>
      <c r="F133" s="169">
        <f t="shared" si="59"/>
        <v>36928</v>
      </c>
      <c r="G133" s="169">
        <f t="shared" si="59"/>
        <v>36143</v>
      </c>
      <c r="H133" s="169">
        <f t="shared" si="59"/>
        <v>37662</v>
      </c>
      <c r="I133" s="171">
        <f t="shared" si="58"/>
        <v>4.2027501867581529E-2</v>
      </c>
      <c r="J133" s="170">
        <f t="shared" si="55"/>
        <v>-0.20661470402359383</v>
      </c>
      <c r="K133" s="169">
        <f>H133-G133</f>
        <v>1519</v>
      </c>
      <c r="L133" s="169">
        <f t="shared" si="57"/>
        <v>-9808</v>
      </c>
      <c r="M133" s="170">
        <f t="shared" si="54"/>
        <v>9.1956818238419693E-3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207919</v>
      </c>
      <c r="D135" s="176">
        <v>186886</v>
      </c>
      <c r="E135" s="176">
        <v>71319</v>
      </c>
      <c r="F135" s="176">
        <v>190426</v>
      </c>
      <c r="G135" s="176">
        <v>205238</v>
      </c>
      <c r="H135" s="176">
        <v>213816</v>
      </c>
      <c r="I135" s="177">
        <f>IFERROR(H135/G135-1,"-")</f>
        <v>4.1795379023377821E-2</v>
      </c>
      <c r="J135" s="177">
        <f>IFERROR(H135/D135-1,"-")</f>
        <v>0.14409854135676303</v>
      </c>
      <c r="K135" s="176">
        <f>H135-G135</f>
        <v>8578</v>
      </c>
      <c r="L135" s="176">
        <f>H135-D135</f>
        <v>26930</v>
      </c>
      <c r="M135" s="177">
        <f t="shared" ref="M135:M147" si="60">H135/H$9</f>
        <v>5.2206040700084826E-2</v>
      </c>
    </row>
    <row r="136" spans="2:13" x14ac:dyDescent="0.25">
      <c r="B136" s="157" t="s">
        <v>97</v>
      </c>
      <c r="C136" s="158">
        <v>45251</v>
      </c>
      <c r="D136" s="158">
        <v>37574</v>
      </c>
      <c r="E136" s="158">
        <v>14652</v>
      </c>
      <c r="F136" s="158">
        <v>24500</v>
      </c>
      <c r="G136" s="158">
        <v>26474</v>
      </c>
      <c r="H136" s="158">
        <v>22996</v>
      </c>
      <c r="I136" s="160">
        <f>IFERROR(H136/G136-1,"-")</f>
        <v>-0.13137417843922339</v>
      </c>
      <c r="J136" s="159">
        <f t="shared" ref="J136:J147" si="61">IFERROR(H136/D136-1,"-")</f>
        <v>-0.38798105072656619</v>
      </c>
      <c r="K136" s="158">
        <f t="shared" ref="K136:K146" si="62">H136-G136</f>
        <v>-3478</v>
      </c>
      <c r="L136" s="158">
        <f t="shared" ref="L136:L147" si="63">H136-D136</f>
        <v>-14578</v>
      </c>
      <c r="M136" s="159">
        <f t="shared" si="60"/>
        <v>5.6147814566690542E-3</v>
      </c>
    </row>
    <row r="137" spans="2:13" x14ac:dyDescent="0.25">
      <c r="B137" s="162" t="s">
        <v>103</v>
      </c>
      <c r="C137" s="163">
        <v>32986</v>
      </c>
      <c r="D137" s="163">
        <v>21167</v>
      </c>
      <c r="E137" s="163">
        <v>10065</v>
      </c>
      <c r="F137" s="163">
        <v>17244</v>
      </c>
      <c r="G137" s="163">
        <v>17464</v>
      </c>
      <c r="H137" s="163">
        <v>15005</v>
      </c>
      <c r="I137" s="165">
        <f>IFERROR(H137/G137-1,"-")</f>
        <v>-0.14080393953275305</v>
      </c>
      <c r="J137" s="164">
        <f t="shared" si="61"/>
        <v>-0.29111352577124772</v>
      </c>
      <c r="K137" s="163">
        <f t="shared" si="62"/>
        <v>-2459</v>
      </c>
      <c r="L137" s="163">
        <f t="shared" si="63"/>
        <v>-6162</v>
      </c>
      <c r="M137" s="164">
        <f t="shared" si="60"/>
        <v>3.6636717584501289E-3</v>
      </c>
    </row>
    <row r="138" spans="2:13" x14ac:dyDescent="0.25">
      <c r="B138" s="162" t="s">
        <v>100</v>
      </c>
      <c r="C138" s="163">
        <v>12265</v>
      </c>
      <c r="D138" s="163">
        <v>16407</v>
      </c>
      <c r="E138" s="163">
        <v>4587</v>
      </c>
      <c r="F138" s="163">
        <v>7256</v>
      </c>
      <c r="G138" s="163">
        <v>9010</v>
      </c>
      <c r="H138" s="163">
        <v>7991</v>
      </c>
      <c r="I138" s="165">
        <f>IFERROR(H138/G138-1,"-")</f>
        <v>-0.11309655937846841</v>
      </c>
      <c r="J138" s="164">
        <f t="shared" si="61"/>
        <v>-0.512951788870604</v>
      </c>
      <c r="K138" s="163">
        <f t="shared" si="62"/>
        <v>-1019</v>
      </c>
      <c r="L138" s="163">
        <f t="shared" si="63"/>
        <v>-8416</v>
      </c>
      <c r="M138" s="164">
        <f t="shared" si="60"/>
        <v>1.9511096982189257E-3</v>
      </c>
    </row>
    <row r="139" spans="2:13" x14ac:dyDescent="0.25">
      <c r="B139" s="157" t="s">
        <v>107</v>
      </c>
      <c r="C139" s="158">
        <v>162668</v>
      </c>
      <c r="D139" s="158">
        <v>149312</v>
      </c>
      <c r="E139" s="158">
        <v>56667</v>
      </c>
      <c r="F139" s="158">
        <v>165926</v>
      </c>
      <c r="G139" s="158">
        <v>178764</v>
      </c>
      <c r="H139" s="158">
        <v>190820</v>
      </c>
      <c r="I139" s="160">
        <f>IFERROR(H139/G139-1,"-")</f>
        <v>6.7440871763889909E-2</v>
      </c>
      <c r="J139" s="159">
        <f t="shared" si="61"/>
        <v>0.27799507072438923</v>
      </c>
      <c r="K139" s="158">
        <f t="shared" si="62"/>
        <v>12056</v>
      </c>
      <c r="L139" s="158">
        <f t="shared" si="63"/>
        <v>41508</v>
      </c>
      <c r="M139" s="159">
        <f t="shared" si="60"/>
        <v>4.659125924341577E-2</v>
      </c>
    </row>
    <row r="140" spans="2:13" x14ac:dyDescent="0.25">
      <c r="B140" s="162" t="s">
        <v>110</v>
      </c>
      <c r="C140" s="163">
        <v>82959</v>
      </c>
      <c r="D140" s="163">
        <v>73348</v>
      </c>
      <c r="E140" s="163">
        <v>22281</v>
      </c>
      <c r="F140" s="163">
        <v>71304</v>
      </c>
      <c r="G140" s="163">
        <v>77058</v>
      </c>
      <c r="H140" s="163">
        <v>86387</v>
      </c>
      <c r="I140" s="165">
        <f t="shared" ref="I140:I147" si="64">IFERROR(H140/G140-1,"-")</f>
        <v>0.12106465259934085</v>
      </c>
      <c r="J140" s="164">
        <f t="shared" si="61"/>
        <v>0.17776899165621418</v>
      </c>
      <c r="K140" s="163">
        <f t="shared" si="62"/>
        <v>9329</v>
      </c>
      <c r="L140" s="163">
        <f t="shared" si="63"/>
        <v>13039</v>
      </c>
      <c r="M140" s="164">
        <f t="shared" si="60"/>
        <v>2.1092543298715846E-2</v>
      </c>
    </row>
    <row r="141" spans="2:13" x14ac:dyDescent="0.25">
      <c r="B141" s="162" t="s">
        <v>113</v>
      </c>
      <c r="C141" s="163">
        <v>10746</v>
      </c>
      <c r="D141" s="163">
        <v>10763</v>
      </c>
      <c r="E141" s="163">
        <v>4317</v>
      </c>
      <c r="F141" s="163">
        <v>10802</v>
      </c>
      <c r="G141" s="163">
        <v>14655</v>
      </c>
      <c r="H141" s="163">
        <v>15235</v>
      </c>
      <c r="I141" s="165">
        <f t="shared" si="64"/>
        <v>3.9576936199249513E-2</v>
      </c>
      <c r="J141" s="164">
        <f t="shared" si="61"/>
        <v>0.41549753786119115</v>
      </c>
      <c r="K141" s="163">
        <f t="shared" si="62"/>
        <v>580</v>
      </c>
      <c r="L141" s="163">
        <f t="shared" si="63"/>
        <v>4472</v>
      </c>
      <c r="M141" s="164">
        <f t="shared" si="60"/>
        <v>3.7198293395526633E-3</v>
      </c>
    </row>
    <row r="142" spans="2:13" x14ac:dyDescent="0.25">
      <c r="B142" s="162" t="s">
        <v>116</v>
      </c>
      <c r="C142" s="163">
        <v>19721</v>
      </c>
      <c r="D142" s="163">
        <v>15224</v>
      </c>
      <c r="E142" s="163">
        <v>4696</v>
      </c>
      <c r="F142" s="163">
        <v>20585</v>
      </c>
      <c r="G142" s="163">
        <v>19204</v>
      </c>
      <c r="H142" s="163">
        <v>19029</v>
      </c>
      <c r="I142" s="165">
        <f t="shared" si="64"/>
        <v>-9.1126848573214181E-3</v>
      </c>
      <c r="J142" s="164">
        <f t="shared" si="61"/>
        <v>0.24993431424067269</v>
      </c>
      <c r="K142" s="163">
        <f t="shared" si="62"/>
        <v>-175</v>
      </c>
      <c r="L142" s="163">
        <f t="shared" si="63"/>
        <v>3805</v>
      </c>
      <c r="M142" s="164">
        <f t="shared" si="60"/>
        <v>4.6461852643483841E-3</v>
      </c>
    </row>
    <row r="143" spans="2:13" x14ac:dyDescent="0.25">
      <c r="B143" s="162" t="s">
        <v>123</v>
      </c>
      <c r="C143" s="163">
        <v>3388</v>
      </c>
      <c r="D143" s="163">
        <v>2988</v>
      </c>
      <c r="E143" s="163">
        <v>936</v>
      </c>
      <c r="F143" s="163">
        <v>7986</v>
      </c>
      <c r="G143" s="163">
        <v>6796</v>
      </c>
      <c r="H143" s="163">
        <v>4730</v>
      </c>
      <c r="I143" s="165">
        <f t="shared" si="64"/>
        <v>-0.30400235432607414</v>
      </c>
      <c r="J143" s="164">
        <f t="shared" si="61"/>
        <v>0.58299866131191425</v>
      </c>
      <c r="K143" s="163">
        <f t="shared" si="62"/>
        <v>-2066</v>
      </c>
      <c r="L143" s="163">
        <f t="shared" si="63"/>
        <v>1742</v>
      </c>
      <c r="M143" s="164">
        <f t="shared" si="60"/>
        <v>1.1548928635434262E-3</v>
      </c>
    </row>
    <row r="144" spans="2:13" x14ac:dyDescent="0.25">
      <c r="B144" s="162" t="s">
        <v>119</v>
      </c>
      <c r="C144" s="163">
        <v>3236</v>
      </c>
      <c r="D144" s="163">
        <v>3201</v>
      </c>
      <c r="E144" s="163">
        <v>1567</v>
      </c>
      <c r="F144" s="163">
        <v>3300</v>
      </c>
      <c r="G144" s="163">
        <v>3893</v>
      </c>
      <c r="H144" s="163">
        <v>4292</v>
      </c>
      <c r="I144" s="165">
        <f t="shared" si="64"/>
        <v>0.10249165168250696</v>
      </c>
      <c r="J144" s="164">
        <f t="shared" si="61"/>
        <v>0.34083099031552644</v>
      </c>
      <c r="K144" s="163">
        <f t="shared" si="62"/>
        <v>399</v>
      </c>
      <c r="L144" s="163">
        <f t="shared" si="63"/>
        <v>1091</v>
      </c>
      <c r="M144" s="164">
        <f t="shared" si="60"/>
        <v>1.0479492960525126E-3</v>
      </c>
    </row>
    <row r="145" spans="2:13" x14ac:dyDescent="0.25">
      <c r="B145" s="162" t="s">
        <v>128</v>
      </c>
      <c r="C145" s="163">
        <v>1473</v>
      </c>
      <c r="D145" s="163">
        <v>1553</v>
      </c>
      <c r="E145" s="163">
        <v>1963</v>
      </c>
      <c r="F145" s="163">
        <v>1898</v>
      </c>
      <c r="G145" s="163">
        <v>2272</v>
      </c>
      <c r="H145" s="163">
        <v>2036</v>
      </c>
      <c r="I145" s="165">
        <f t="shared" si="64"/>
        <v>-0.10387323943661975</v>
      </c>
      <c r="J145" s="164">
        <f t="shared" si="61"/>
        <v>0.31101094655505479</v>
      </c>
      <c r="K145" s="163">
        <f t="shared" si="62"/>
        <v>-236</v>
      </c>
      <c r="L145" s="163">
        <f t="shared" si="63"/>
        <v>483</v>
      </c>
      <c r="M145" s="164">
        <f t="shared" si="60"/>
        <v>4.9711667445547902E-4</v>
      </c>
    </row>
    <row r="146" spans="2:13" x14ac:dyDescent="0.25">
      <c r="B146" s="162" t="s">
        <v>131</v>
      </c>
      <c r="C146" s="163">
        <v>6903</v>
      </c>
      <c r="D146" s="163">
        <v>4261</v>
      </c>
      <c r="E146" s="163">
        <v>3936</v>
      </c>
      <c r="F146" s="163">
        <v>926</v>
      </c>
      <c r="G146" s="163">
        <v>1641</v>
      </c>
      <c r="H146" s="163">
        <v>1499</v>
      </c>
      <c r="I146" s="165">
        <f t="shared" si="64"/>
        <v>-8.6532602071907383E-2</v>
      </c>
      <c r="J146" s="164">
        <f t="shared" si="61"/>
        <v>-0.64820464679652656</v>
      </c>
      <c r="K146" s="163">
        <f t="shared" si="62"/>
        <v>-142</v>
      </c>
      <c r="L146" s="163">
        <f t="shared" si="63"/>
        <v>-2762</v>
      </c>
      <c r="M146" s="164">
        <f t="shared" si="60"/>
        <v>3.6600093075086593E-4</v>
      </c>
    </row>
    <row r="147" spans="2:13" x14ac:dyDescent="0.25">
      <c r="B147" s="168" t="s">
        <v>145</v>
      </c>
      <c r="C147" s="169">
        <f t="shared" ref="C147:H147" si="65">C139-SUM(C140:C146)</f>
        <v>34242</v>
      </c>
      <c r="D147" s="169">
        <f t="shared" si="65"/>
        <v>37974</v>
      </c>
      <c r="E147" s="169">
        <f t="shared" si="65"/>
        <v>16971</v>
      </c>
      <c r="F147" s="169">
        <f t="shared" si="65"/>
        <v>49125</v>
      </c>
      <c r="G147" s="169">
        <f t="shared" si="65"/>
        <v>53245</v>
      </c>
      <c r="H147" s="169">
        <f t="shared" si="65"/>
        <v>57612</v>
      </c>
      <c r="I147" s="171">
        <f t="shared" si="64"/>
        <v>8.2017090806648429E-2</v>
      </c>
      <c r="J147" s="170">
        <f t="shared" si="61"/>
        <v>0.51714330857955448</v>
      </c>
      <c r="K147" s="169">
        <f>H147-G147</f>
        <v>4367</v>
      </c>
      <c r="L147" s="169">
        <f t="shared" si="63"/>
        <v>19638</v>
      </c>
      <c r="M147" s="170">
        <f t="shared" si="60"/>
        <v>1.406674157599659E-2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95856</v>
      </c>
      <c r="D149" s="176">
        <v>95406</v>
      </c>
      <c r="E149" s="176">
        <v>31688</v>
      </c>
      <c r="F149" s="176">
        <v>81548</v>
      </c>
      <c r="G149" s="176">
        <v>89780</v>
      </c>
      <c r="H149" s="176">
        <v>94601</v>
      </c>
      <c r="I149" s="177">
        <f>IFERROR(H149/G149-1,"-")</f>
        <v>5.3697928269102357E-2</v>
      </c>
      <c r="J149" s="177">
        <f>IFERROR(H149/D149-1,"-")</f>
        <v>-8.4376244680628432E-3</v>
      </c>
      <c r="K149" s="176">
        <f>H149-G149</f>
        <v>4821</v>
      </c>
      <c r="L149" s="176">
        <f>H149-D149</f>
        <v>-805</v>
      </c>
      <c r="M149" s="177">
        <f t="shared" ref="M149:M161" si="66">H149/H$9</f>
        <v>2.309810143426462E-2</v>
      </c>
    </row>
    <row r="150" spans="2:13" x14ac:dyDescent="0.25">
      <c r="B150" s="157" t="s">
        <v>97</v>
      </c>
      <c r="C150" s="158">
        <v>39837</v>
      </c>
      <c r="D150" s="158">
        <v>42305</v>
      </c>
      <c r="E150" s="158">
        <v>14030</v>
      </c>
      <c r="F150" s="158">
        <v>44261</v>
      </c>
      <c r="G150" s="158">
        <v>46703</v>
      </c>
      <c r="H150" s="158">
        <v>42965</v>
      </c>
      <c r="I150" s="160">
        <f>IFERROR(H150/G150-1,"-")</f>
        <v>-8.003768494529262E-2</v>
      </c>
      <c r="J150" s="159">
        <f t="shared" ref="J150:J161" si="67">IFERROR(H150/D150-1,"-")</f>
        <v>1.5600992790450352E-2</v>
      </c>
      <c r="K150" s="158">
        <f t="shared" ref="K150:K160" si="68">H150-G150</f>
        <v>-3738</v>
      </c>
      <c r="L150" s="158">
        <f t="shared" ref="L150:L161" si="69">H150-D150</f>
        <v>660</v>
      </c>
      <c r="M150" s="159">
        <f t="shared" si="66"/>
        <v>1.0490480313349535E-2</v>
      </c>
    </row>
    <row r="151" spans="2:13" x14ac:dyDescent="0.25">
      <c r="B151" s="162" t="s">
        <v>103</v>
      </c>
      <c r="C151" s="163">
        <v>24512</v>
      </c>
      <c r="D151" s="163">
        <v>25510</v>
      </c>
      <c r="E151" s="163">
        <v>7709</v>
      </c>
      <c r="F151" s="163">
        <v>31924</v>
      </c>
      <c r="G151" s="163">
        <v>33975</v>
      </c>
      <c r="H151" s="163">
        <v>28847</v>
      </c>
      <c r="I151" s="165">
        <f>IFERROR(H151/G151-1,"-")</f>
        <v>-0.15093451066961006</v>
      </c>
      <c r="J151" s="164">
        <f t="shared" si="67"/>
        <v>0.13081144649157195</v>
      </c>
      <c r="K151" s="163">
        <f t="shared" si="68"/>
        <v>-5128</v>
      </c>
      <c r="L151" s="163">
        <f t="shared" si="69"/>
        <v>3337</v>
      </c>
      <c r="M151" s="164">
        <f t="shared" si="66"/>
        <v>7.0433814872383118E-3</v>
      </c>
    </row>
    <row r="152" spans="2:13" x14ac:dyDescent="0.25">
      <c r="B152" s="162" t="s">
        <v>100</v>
      </c>
      <c r="C152" s="163">
        <v>15325</v>
      </c>
      <c r="D152" s="163">
        <v>16795</v>
      </c>
      <c r="E152" s="163">
        <v>6321</v>
      </c>
      <c r="F152" s="163">
        <v>12337</v>
      </c>
      <c r="G152" s="163">
        <v>12728</v>
      </c>
      <c r="H152" s="163">
        <v>14118</v>
      </c>
      <c r="I152" s="165">
        <f>IFERROR(H152/G152-1,"-")</f>
        <v>0.10920804525455696</v>
      </c>
      <c r="J152" s="164">
        <f t="shared" si="67"/>
        <v>-0.15939267639178323</v>
      </c>
      <c r="K152" s="163">
        <f t="shared" si="68"/>
        <v>1390</v>
      </c>
      <c r="L152" s="163">
        <f t="shared" si="69"/>
        <v>-2677</v>
      </c>
      <c r="M152" s="164">
        <f t="shared" si="66"/>
        <v>3.4470988261112241E-3</v>
      </c>
    </row>
    <row r="153" spans="2:13" x14ac:dyDescent="0.25">
      <c r="B153" s="157" t="s">
        <v>107</v>
      </c>
      <c r="C153" s="158">
        <v>56019</v>
      </c>
      <c r="D153" s="158">
        <v>53101</v>
      </c>
      <c r="E153" s="158">
        <v>17658</v>
      </c>
      <c r="F153" s="158">
        <v>37287</v>
      </c>
      <c r="G153" s="158">
        <v>43077</v>
      </c>
      <c r="H153" s="158">
        <v>51636</v>
      </c>
      <c r="I153" s="160">
        <f>IFERROR(H153/G153-1,"-")</f>
        <v>0.1986907166237204</v>
      </c>
      <c r="J153" s="159">
        <f t="shared" si="67"/>
        <v>-2.7588934295022738E-2</v>
      </c>
      <c r="K153" s="158">
        <f t="shared" si="68"/>
        <v>8559</v>
      </c>
      <c r="L153" s="158">
        <f t="shared" si="69"/>
        <v>-1465</v>
      </c>
      <c r="M153" s="159">
        <f t="shared" si="66"/>
        <v>1.2607621120915085E-2</v>
      </c>
    </row>
    <row r="154" spans="2:13" x14ac:dyDescent="0.25">
      <c r="B154" s="162" t="s">
        <v>110</v>
      </c>
      <c r="C154" s="163">
        <v>16601</v>
      </c>
      <c r="D154" s="163">
        <v>16095</v>
      </c>
      <c r="E154" s="163">
        <v>4991</v>
      </c>
      <c r="F154" s="163">
        <v>13622</v>
      </c>
      <c r="G154" s="163">
        <v>13413</v>
      </c>
      <c r="H154" s="163">
        <v>15032</v>
      </c>
      <c r="I154" s="165">
        <f t="shared" ref="I154:I161" si="70">IFERROR(H154/G154-1,"-")</f>
        <v>0.12070379482591509</v>
      </c>
      <c r="J154" s="164">
        <f t="shared" si="67"/>
        <v>-6.6045355700528163E-2</v>
      </c>
      <c r="K154" s="163">
        <f t="shared" si="68"/>
        <v>1619</v>
      </c>
      <c r="L154" s="163">
        <f t="shared" si="69"/>
        <v>-1063</v>
      </c>
      <c r="M154" s="164">
        <f t="shared" si="66"/>
        <v>3.670264170144774E-3</v>
      </c>
    </row>
    <row r="155" spans="2:13" x14ac:dyDescent="0.25">
      <c r="B155" s="162" t="s">
        <v>113</v>
      </c>
      <c r="C155" s="163">
        <v>17045</v>
      </c>
      <c r="D155" s="163">
        <v>13744</v>
      </c>
      <c r="E155" s="163">
        <v>4466</v>
      </c>
      <c r="F155" s="163">
        <v>7583</v>
      </c>
      <c r="G155" s="163">
        <v>8235</v>
      </c>
      <c r="H155" s="163">
        <v>8751</v>
      </c>
      <c r="I155" s="165">
        <f t="shared" si="70"/>
        <v>6.2659380692167588E-2</v>
      </c>
      <c r="J155" s="164">
        <f t="shared" si="67"/>
        <v>-0.36328579743888245</v>
      </c>
      <c r="K155" s="163">
        <f t="shared" si="68"/>
        <v>516</v>
      </c>
      <c r="L155" s="163">
        <f t="shared" si="69"/>
        <v>-4993</v>
      </c>
      <c r="M155" s="164">
        <f t="shared" si="66"/>
        <v>2.1366738792533875E-3</v>
      </c>
    </row>
    <row r="156" spans="2:13" x14ac:dyDescent="0.25">
      <c r="B156" s="162" t="s">
        <v>116</v>
      </c>
      <c r="C156" s="163">
        <v>8437</v>
      </c>
      <c r="D156" s="163">
        <v>7759</v>
      </c>
      <c r="E156" s="163">
        <v>1966</v>
      </c>
      <c r="F156" s="163">
        <v>4576</v>
      </c>
      <c r="G156" s="163">
        <v>7060</v>
      </c>
      <c r="H156" s="163">
        <v>9021</v>
      </c>
      <c r="I156" s="165">
        <f t="shared" si="70"/>
        <v>0.27776203966005664</v>
      </c>
      <c r="J156" s="164">
        <f t="shared" si="67"/>
        <v>0.1626498260085063</v>
      </c>
      <c r="K156" s="163">
        <f t="shared" si="68"/>
        <v>1961</v>
      </c>
      <c r="L156" s="163">
        <f t="shared" si="69"/>
        <v>1262</v>
      </c>
      <c r="M156" s="164">
        <f t="shared" si="66"/>
        <v>2.2025979961998411E-3</v>
      </c>
    </row>
    <row r="157" spans="2:13" x14ac:dyDescent="0.25">
      <c r="B157" s="162" t="s">
        <v>123</v>
      </c>
      <c r="C157" s="163">
        <v>1004</v>
      </c>
      <c r="D157" s="163">
        <v>1096</v>
      </c>
      <c r="E157" s="163">
        <v>560</v>
      </c>
      <c r="F157" s="163">
        <v>1124</v>
      </c>
      <c r="G157" s="163">
        <v>1342</v>
      </c>
      <c r="H157" s="163">
        <v>2012</v>
      </c>
      <c r="I157" s="165">
        <f t="shared" si="70"/>
        <v>0.49925484351713867</v>
      </c>
      <c r="J157" s="164">
        <f t="shared" si="67"/>
        <v>0.83576642335766427</v>
      </c>
      <c r="K157" s="163">
        <f t="shared" si="68"/>
        <v>670</v>
      </c>
      <c r="L157" s="163">
        <f t="shared" si="69"/>
        <v>916</v>
      </c>
      <c r="M157" s="164">
        <f t="shared" si="66"/>
        <v>4.9125675294912755E-4</v>
      </c>
    </row>
    <row r="158" spans="2:13" x14ac:dyDescent="0.25">
      <c r="B158" s="162" t="s">
        <v>119</v>
      </c>
      <c r="C158" s="163">
        <v>1709</v>
      </c>
      <c r="D158" s="163">
        <v>2321</v>
      </c>
      <c r="E158" s="163">
        <v>1056</v>
      </c>
      <c r="F158" s="163">
        <v>2299</v>
      </c>
      <c r="G158" s="163">
        <v>2224</v>
      </c>
      <c r="H158" s="163">
        <v>2688</v>
      </c>
      <c r="I158" s="165">
        <f t="shared" si="70"/>
        <v>0.20863309352517989</v>
      </c>
      <c r="J158" s="164">
        <f t="shared" si="67"/>
        <v>0.15812149935372677</v>
      </c>
      <c r="K158" s="163">
        <f t="shared" si="68"/>
        <v>464</v>
      </c>
      <c r="L158" s="163">
        <f t="shared" si="69"/>
        <v>367</v>
      </c>
      <c r="M158" s="164">
        <f t="shared" si="66"/>
        <v>6.5631120871135931E-4</v>
      </c>
    </row>
    <row r="159" spans="2:13" x14ac:dyDescent="0.25">
      <c r="B159" s="162" t="s">
        <v>128</v>
      </c>
      <c r="C159" s="163">
        <v>307</v>
      </c>
      <c r="D159" s="163">
        <v>369</v>
      </c>
      <c r="E159" s="163">
        <v>339</v>
      </c>
      <c r="F159" s="163">
        <v>293</v>
      </c>
      <c r="G159" s="163">
        <v>425</v>
      </c>
      <c r="H159" s="163">
        <v>306</v>
      </c>
      <c r="I159" s="165">
        <f t="shared" si="70"/>
        <v>-0.28000000000000003</v>
      </c>
      <c r="J159" s="164">
        <f t="shared" si="67"/>
        <v>-0.17073170731707321</v>
      </c>
      <c r="K159" s="163">
        <f t="shared" si="68"/>
        <v>-119</v>
      </c>
      <c r="L159" s="163">
        <f t="shared" si="69"/>
        <v>-63</v>
      </c>
      <c r="M159" s="164">
        <f t="shared" si="66"/>
        <v>7.4713999205980639E-5</v>
      </c>
    </row>
    <row r="160" spans="2:13" x14ac:dyDescent="0.25">
      <c r="B160" s="162" t="s">
        <v>131</v>
      </c>
      <c r="C160" s="163">
        <v>786</v>
      </c>
      <c r="D160" s="163">
        <v>631</v>
      </c>
      <c r="E160" s="163">
        <v>420</v>
      </c>
      <c r="F160" s="163">
        <v>405</v>
      </c>
      <c r="G160" s="163">
        <v>565</v>
      </c>
      <c r="H160" s="163">
        <v>504</v>
      </c>
      <c r="I160" s="165">
        <f t="shared" si="70"/>
        <v>-0.10796460176991152</v>
      </c>
      <c r="J160" s="164">
        <f t="shared" si="67"/>
        <v>-0.20126782884310623</v>
      </c>
      <c r="K160" s="163">
        <f t="shared" si="68"/>
        <v>-61</v>
      </c>
      <c r="L160" s="163">
        <f t="shared" si="69"/>
        <v>-127</v>
      </c>
      <c r="M160" s="164">
        <f t="shared" si="66"/>
        <v>1.2305835163337988E-4</v>
      </c>
    </row>
    <row r="161" spans="2:13" x14ac:dyDescent="0.25">
      <c r="B161" s="168" t="s">
        <v>145</v>
      </c>
      <c r="C161" s="169">
        <f t="shared" ref="C161:H161" si="71">C153-SUM(C154:C160)</f>
        <v>10130</v>
      </c>
      <c r="D161" s="169">
        <f t="shared" si="71"/>
        <v>11086</v>
      </c>
      <c r="E161" s="169">
        <f t="shared" si="71"/>
        <v>3860</v>
      </c>
      <c r="F161" s="169">
        <f t="shared" si="71"/>
        <v>7385</v>
      </c>
      <c r="G161" s="169">
        <f t="shared" si="71"/>
        <v>9813</v>
      </c>
      <c r="H161" s="169">
        <f t="shared" si="71"/>
        <v>13322</v>
      </c>
      <c r="I161" s="171">
        <f t="shared" si="70"/>
        <v>0.35758687455416283</v>
      </c>
      <c r="J161" s="170">
        <f t="shared" si="67"/>
        <v>0.20169583258163448</v>
      </c>
      <c r="K161" s="169">
        <f>H161-G161</f>
        <v>3509</v>
      </c>
      <c r="L161" s="169">
        <f t="shared" si="69"/>
        <v>2236</v>
      </c>
      <c r="M161" s="170">
        <f t="shared" si="66"/>
        <v>3.2527447628172353E-3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CF2FD-70EF-4D82-A8BA-949B982232D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2634143</v>
      </c>
      <c r="D9" s="176">
        <f t="shared" ref="D9:H9" si="0">D10+D13</f>
        <v>2653036</v>
      </c>
      <c r="E9" s="176">
        <f t="shared" si="0"/>
        <v>1002314</v>
      </c>
      <c r="F9" s="176">
        <f t="shared" si="0"/>
        <v>2770259</v>
      </c>
      <c r="G9" s="176">
        <f t="shared" si="0"/>
        <v>3031978</v>
      </c>
      <c r="H9" s="176">
        <f t="shared" si="0"/>
        <v>3198024</v>
      </c>
      <c r="I9" s="177">
        <f>IFERROR(H9/G9-1,"-")</f>
        <v>5.4764909244064519E-2</v>
      </c>
      <c r="J9" s="177">
        <f>IFERROR(H9/D9-1,"-")</f>
        <v>0.20542050692112723</v>
      </c>
      <c r="K9" s="176">
        <f>H9-G9</f>
        <v>166046</v>
      </c>
      <c r="L9" s="176">
        <f>H9-D9</f>
        <v>544988</v>
      </c>
      <c r="M9" s="177">
        <f t="shared" ref="M9:M21" si="1">H9/H$9</f>
        <v>1</v>
      </c>
      <c r="P9" s="154" t="s">
        <v>68</v>
      </c>
      <c r="Q9" s="176">
        <f>Q10+Q13</f>
        <v>493210</v>
      </c>
      <c r="R9" s="176">
        <f t="shared" ref="R9:V9" si="2">R10+R13</f>
        <v>473735</v>
      </c>
      <c r="S9" s="176">
        <f t="shared" si="2"/>
        <v>147476</v>
      </c>
      <c r="T9" s="176">
        <f t="shared" si="2"/>
        <v>423670</v>
      </c>
      <c r="U9" s="176">
        <f t="shared" si="2"/>
        <v>487148</v>
      </c>
      <c r="V9" s="176">
        <f t="shared" si="2"/>
        <v>557192</v>
      </c>
      <c r="W9" s="177">
        <f>IFERROR(V9/U9-1,"-")</f>
        <v>0.14378381929105744</v>
      </c>
      <c r="X9" s="177">
        <f>IFERROR(V9/R9-1,"-")</f>
        <v>0.17616811086366857</v>
      </c>
      <c r="Y9" s="176">
        <f>V9-U9</f>
        <v>70044</v>
      </c>
      <c r="Z9" s="176">
        <f>V9-R9</f>
        <v>83457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656883</v>
      </c>
      <c r="D10" s="158">
        <v>670158</v>
      </c>
      <c r="E10" s="158">
        <v>291851</v>
      </c>
      <c r="F10" s="158">
        <v>674079</v>
      </c>
      <c r="G10" s="158">
        <v>697698</v>
      </c>
      <c r="H10" s="158">
        <v>694742</v>
      </c>
      <c r="I10" s="160">
        <f>IFERROR(H10/G10-1,"-")</f>
        <v>-4.2367901298269173E-3</v>
      </c>
      <c r="J10" s="159">
        <f t="shared" ref="J10:J21" si="4">IFERROR(H10/D10-1,"-")</f>
        <v>3.6683886486470252E-2</v>
      </c>
      <c r="K10" s="157">
        <f t="shared" ref="K10:K20" si="5">H10-G10</f>
        <v>-2956</v>
      </c>
      <c r="L10" s="158">
        <f t="shared" ref="L10:L21" si="6">H10-D10</f>
        <v>24584</v>
      </c>
      <c r="M10" s="159">
        <f t="shared" si="1"/>
        <v>0.21724102133067169</v>
      </c>
      <c r="P10" s="157" t="s">
        <v>97</v>
      </c>
      <c r="Q10" s="158">
        <v>225164</v>
      </c>
      <c r="R10" s="158">
        <v>220486</v>
      </c>
      <c r="S10" s="158">
        <v>63362</v>
      </c>
      <c r="T10" s="158">
        <v>217516</v>
      </c>
      <c r="U10" s="158">
        <v>224955</v>
      </c>
      <c r="V10" s="158">
        <v>237197</v>
      </c>
      <c r="W10" s="160">
        <f>IFERROR(V10/U10-1,"-")</f>
        <v>5.441977284345767E-2</v>
      </c>
      <c r="X10" s="159">
        <f t="shared" ref="X10:X21" si="7">IFERROR(V10/R10-1,"-")</f>
        <v>7.5791660241466552E-2</v>
      </c>
      <c r="Y10" s="157">
        <f t="shared" ref="Y10:Y20" si="8">V10-U10</f>
        <v>12242</v>
      </c>
      <c r="Z10" s="158">
        <f t="shared" ref="Z10:Z21" si="9">V10-R10</f>
        <v>16711</v>
      </c>
      <c r="AA10" s="159">
        <f t="shared" si="3"/>
        <v>0.42570065614725267</v>
      </c>
    </row>
    <row r="11" spans="1:27" x14ac:dyDescent="0.25">
      <c r="A11" s="161" t="s">
        <v>100</v>
      </c>
      <c r="B11" s="162" t="s">
        <v>103</v>
      </c>
      <c r="C11" s="163">
        <v>253155</v>
      </c>
      <c r="D11" s="163">
        <v>243301</v>
      </c>
      <c r="E11" s="163">
        <v>107552</v>
      </c>
      <c r="F11" s="163">
        <v>265673</v>
      </c>
      <c r="G11" s="163">
        <v>273504</v>
      </c>
      <c r="H11" s="163">
        <v>269639</v>
      </c>
      <c r="I11" s="165">
        <f>IFERROR(H11/G11-1,"-")</f>
        <v>-1.4131420381420345E-2</v>
      </c>
      <c r="J11" s="164">
        <f t="shared" si="4"/>
        <v>0.10825274043263278</v>
      </c>
      <c r="K11" s="162">
        <f t="shared" si="5"/>
        <v>-3865</v>
      </c>
      <c r="L11" s="163">
        <f t="shared" si="6"/>
        <v>26338</v>
      </c>
      <c r="M11" s="164">
        <f t="shared" si="1"/>
        <v>8.4314251550332328E-2</v>
      </c>
      <c r="P11" s="162" t="s">
        <v>103</v>
      </c>
      <c r="Q11" s="163">
        <v>51682</v>
      </c>
      <c r="R11" s="163">
        <v>37912</v>
      </c>
      <c r="S11" s="163">
        <v>12845</v>
      </c>
      <c r="T11" s="163">
        <v>52132</v>
      </c>
      <c r="U11" s="163">
        <v>48829</v>
      </c>
      <c r="V11" s="163">
        <v>58314</v>
      </c>
      <c r="W11" s="165">
        <f>IFERROR(V11/U11-1,"-")</f>
        <v>0.19424931905220255</v>
      </c>
      <c r="X11" s="164">
        <f t="shared" si="7"/>
        <v>0.53814095800801853</v>
      </c>
      <c r="Y11" s="162">
        <f t="shared" si="8"/>
        <v>9485</v>
      </c>
      <c r="Z11" s="163">
        <f t="shared" si="9"/>
        <v>20402</v>
      </c>
      <c r="AA11" s="164">
        <f>V11/V$9</f>
        <v>0.10465692256888111</v>
      </c>
    </row>
    <row r="12" spans="1:27" x14ac:dyDescent="0.25">
      <c r="A12" s="1"/>
      <c r="B12" s="162" t="s">
        <v>100</v>
      </c>
      <c r="C12" s="163">
        <v>403728</v>
      </c>
      <c r="D12" s="163">
        <v>426857</v>
      </c>
      <c r="E12" s="163">
        <v>184299</v>
      </c>
      <c r="F12" s="163">
        <v>408406</v>
      </c>
      <c r="G12" s="163">
        <v>424194</v>
      </c>
      <c r="H12" s="163">
        <v>425103</v>
      </c>
      <c r="I12" s="165">
        <f>IFERROR(H12/G12-1,"-")</f>
        <v>2.1428874524391794E-3</v>
      </c>
      <c r="J12" s="164">
        <f t="shared" si="4"/>
        <v>-4.1091044541848865E-3</v>
      </c>
      <c r="K12" s="162">
        <f t="shared" si="5"/>
        <v>909</v>
      </c>
      <c r="L12" s="163">
        <f t="shared" si="6"/>
        <v>-1754</v>
      </c>
      <c r="M12" s="164">
        <f t="shared" si="1"/>
        <v>0.13292676978033935</v>
      </c>
      <c r="P12" s="162" t="s">
        <v>100</v>
      </c>
      <c r="Q12" s="163">
        <v>173482</v>
      </c>
      <c r="R12" s="163">
        <v>182574</v>
      </c>
      <c r="S12" s="163">
        <v>50517</v>
      </c>
      <c r="T12" s="163">
        <v>165384</v>
      </c>
      <c r="U12" s="163">
        <v>176126</v>
      </c>
      <c r="V12" s="163">
        <v>178883</v>
      </c>
      <c r="W12" s="165">
        <f>IFERROR(V12/U12-1,"-")</f>
        <v>1.565356619692726E-2</v>
      </c>
      <c r="X12" s="164">
        <f t="shared" si="7"/>
        <v>-2.0216460175052298E-2</v>
      </c>
      <c r="Y12" s="162">
        <f t="shared" si="8"/>
        <v>2757</v>
      </c>
      <c r="Z12" s="163">
        <f t="shared" si="9"/>
        <v>-3691</v>
      </c>
      <c r="AA12" s="164">
        <f t="shared" si="3"/>
        <v>0.32104373357837157</v>
      </c>
    </row>
    <row r="13" spans="1:27" s="56" customFormat="1" x14ac:dyDescent="0.25">
      <c r="B13" s="157" t="s">
        <v>107</v>
      </c>
      <c r="C13" s="158">
        <v>1977260</v>
      </c>
      <c r="D13" s="158">
        <v>1982878</v>
      </c>
      <c r="E13" s="158">
        <v>710463</v>
      </c>
      <c r="F13" s="158">
        <v>2096180</v>
      </c>
      <c r="G13" s="158">
        <v>2334280</v>
      </c>
      <c r="H13" s="158">
        <v>2503282</v>
      </c>
      <c r="I13" s="160">
        <f>IFERROR(H13/G13-1,"-")</f>
        <v>7.2400054834895533E-2</v>
      </c>
      <c r="J13" s="159">
        <f t="shared" si="4"/>
        <v>0.26244882438556472</v>
      </c>
      <c r="K13" s="157">
        <f t="shared" si="5"/>
        <v>169002</v>
      </c>
      <c r="L13" s="158">
        <f t="shared" si="6"/>
        <v>520404</v>
      </c>
      <c r="M13" s="159">
        <f t="shared" si="1"/>
        <v>0.78275897866932831</v>
      </c>
      <c r="P13" s="157" t="s">
        <v>107</v>
      </c>
      <c r="Q13" s="158">
        <v>268046</v>
      </c>
      <c r="R13" s="158">
        <v>253249</v>
      </c>
      <c r="S13" s="158">
        <v>84114</v>
      </c>
      <c r="T13" s="158">
        <v>206154</v>
      </c>
      <c r="U13" s="158">
        <v>262193</v>
      </c>
      <c r="V13" s="158">
        <v>319995</v>
      </c>
      <c r="W13" s="160">
        <f>IFERROR(V13/U13-1,"-")</f>
        <v>0.22045592368980094</v>
      </c>
      <c r="X13" s="159">
        <f t="shared" si="7"/>
        <v>0.26355878996560689</v>
      </c>
      <c r="Y13" s="157">
        <f t="shared" si="8"/>
        <v>57802</v>
      </c>
      <c r="Z13" s="158">
        <f t="shared" si="9"/>
        <v>66746</v>
      </c>
      <c r="AA13" s="159">
        <f t="shared" si="3"/>
        <v>0.57429934385274739</v>
      </c>
    </row>
    <row r="14" spans="1:27" s="56" customFormat="1" x14ac:dyDescent="0.25">
      <c r="B14" s="162" t="s">
        <v>110</v>
      </c>
      <c r="C14" s="163">
        <v>806885</v>
      </c>
      <c r="D14" s="163">
        <v>859075</v>
      </c>
      <c r="E14" s="163">
        <v>267043</v>
      </c>
      <c r="F14" s="163">
        <v>969789</v>
      </c>
      <c r="G14" s="163">
        <v>1080799</v>
      </c>
      <c r="H14" s="163">
        <v>1149527</v>
      </c>
      <c r="I14" s="165">
        <f t="shared" ref="I14:I21" si="10">IFERROR(H14/G14-1,"-")</f>
        <v>6.3589992218719749E-2</v>
      </c>
      <c r="J14" s="164">
        <f t="shared" si="4"/>
        <v>0.33809853621627917</v>
      </c>
      <c r="K14" s="162">
        <f t="shared" si="5"/>
        <v>68728</v>
      </c>
      <c r="L14" s="163">
        <f t="shared" si="6"/>
        <v>290452</v>
      </c>
      <c r="M14" s="164">
        <f t="shared" si="1"/>
        <v>0.35944914734848771</v>
      </c>
      <c r="P14" s="162" t="s">
        <v>110</v>
      </c>
      <c r="Q14" s="163">
        <v>39304</v>
      </c>
      <c r="R14" s="163">
        <v>46406</v>
      </c>
      <c r="S14" s="163">
        <v>16144</v>
      </c>
      <c r="T14" s="163">
        <v>44073</v>
      </c>
      <c r="U14" s="163">
        <v>58110</v>
      </c>
      <c r="V14" s="163">
        <v>70739</v>
      </c>
      <c r="W14" s="165">
        <f t="shared" ref="W14:W21" si="11">IFERROR(V14/U14-1,"-")</f>
        <v>0.21732920323524341</v>
      </c>
      <c r="X14" s="164">
        <f t="shared" si="7"/>
        <v>0.52435029953023315</v>
      </c>
      <c r="Y14" s="162">
        <f t="shared" si="8"/>
        <v>12629</v>
      </c>
      <c r="Z14" s="163">
        <f t="shared" si="9"/>
        <v>24333</v>
      </c>
      <c r="AA14" s="164">
        <f t="shared" si="3"/>
        <v>0.12695623770621259</v>
      </c>
    </row>
    <row r="15" spans="1:27" x14ac:dyDescent="0.25">
      <c r="A15" s="1"/>
      <c r="B15" s="162" t="s">
        <v>113</v>
      </c>
      <c r="C15" s="163">
        <v>355809</v>
      </c>
      <c r="D15" s="163">
        <v>306158</v>
      </c>
      <c r="E15" s="163">
        <v>102940</v>
      </c>
      <c r="F15" s="163">
        <v>234445</v>
      </c>
      <c r="G15" s="163">
        <v>268942</v>
      </c>
      <c r="H15" s="163">
        <v>277141</v>
      </c>
      <c r="I15" s="165">
        <f t="shared" si="10"/>
        <v>3.0486127120345596E-2</v>
      </c>
      <c r="J15" s="164">
        <f t="shared" si="4"/>
        <v>-9.4777859797882114E-2</v>
      </c>
      <c r="K15" s="162">
        <f t="shared" si="5"/>
        <v>8199</v>
      </c>
      <c r="L15" s="163">
        <f t="shared" si="6"/>
        <v>-29017</v>
      </c>
      <c r="M15" s="164">
        <f t="shared" si="1"/>
        <v>8.6660075096372011E-2</v>
      </c>
      <c r="P15" s="162" t="s">
        <v>113</v>
      </c>
      <c r="Q15" s="163">
        <v>123881</v>
      </c>
      <c r="R15" s="163">
        <v>101891</v>
      </c>
      <c r="S15" s="163">
        <v>30159</v>
      </c>
      <c r="T15" s="163">
        <v>66273</v>
      </c>
      <c r="U15" s="163">
        <v>77508</v>
      </c>
      <c r="V15" s="163">
        <v>86026</v>
      </c>
      <c r="W15" s="165">
        <f t="shared" si="11"/>
        <v>0.1098983330752954</v>
      </c>
      <c r="X15" s="164">
        <f t="shared" si="7"/>
        <v>-0.15570560697215652</v>
      </c>
      <c r="Y15" s="162">
        <f t="shared" si="8"/>
        <v>8518</v>
      </c>
      <c r="Z15" s="163">
        <f t="shared" si="9"/>
        <v>-15865</v>
      </c>
      <c r="AA15" s="164">
        <f t="shared" si="3"/>
        <v>0.15439202285747103</v>
      </c>
    </row>
    <row r="16" spans="1:27" x14ac:dyDescent="0.25">
      <c r="A16" s="1"/>
      <c r="B16" s="162" t="s">
        <v>116</v>
      </c>
      <c r="C16" s="163">
        <v>101854</v>
      </c>
      <c r="D16" s="163">
        <v>105696</v>
      </c>
      <c r="E16" s="163">
        <v>39450</v>
      </c>
      <c r="F16" s="163">
        <v>120986</v>
      </c>
      <c r="G16" s="163">
        <v>131977</v>
      </c>
      <c r="H16" s="163">
        <v>145390</v>
      </c>
      <c r="I16" s="165">
        <f t="shared" si="10"/>
        <v>0.10163134485554304</v>
      </c>
      <c r="J16" s="164">
        <f t="shared" si="4"/>
        <v>0.37554874356645485</v>
      </c>
      <c r="K16" s="162">
        <f t="shared" si="5"/>
        <v>13413</v>
      </c>
      <c r="L16" s="163">
        <f t="shared" si="6"/>
        <v>39694</v>
      </c>
      <c r="M16" s="164">
        <f t="shared" si="1"/>
        <v>4.5462448061678089E-2</v>
      </c>
      <c r="P16" s="162" t="s">
        <v>116</v>
      </c>
      <c r="Q16" s="163">
        <v>13721</v>
      </c>
      <c r="R16" s="163">
        <v>15440</v>
      </c>
      <c r="S16" s="163">
        <v>5720</v>
      </c>
      <c r="T16" s="163">
        <v>18921</v>
      </c>
      <c r="U16" s="163">
        <v>26888</v>
      </c>
      <c r="V16" s="163">
        <v>39888</v>
      </c>
      <c r="W16" s="165">
        <f t="shared" si="11"/>
        <v>0.48348705742338582</v>
      </c>
      <c r="X16" s="164">
        <f t="shared" si="7"/>
        <v>1.5834196891191712</v>
      </c>
      <c r="Y16" s="162">
        <f t="shared" si="8"/>
        <v>13000</v>
      </c>
      <c r="Z16" s="163">
        <f t="shared" si="9"/>
        <v>24448</v>
      </c>
      <c r="AA16" s="164">
        <f t="shared" si="3"/>
        <v>7.1587531766428805E-2</v>
      </c>
    </row>
    <row r="17" spans="1:27" x14ac:dyDescent="0.25">
      <c r="A17" s="1"/>
      <c r="B17" s="162" t="s">
        <v>123</v>
      </c>
      <c r="C17" s="163">
        <v>75895</v>
      </c>
      <c r="D17" s="163">
        <v>68092</v>
      </c>
      <c r="E17" s="163">
        <v>25260</v>
      </c>
      <c r="F17" s="163">
        <v>95676</v>
      </c>
      <c r="G17" s="163">
        <v>87162</v>
      </c>
      <c r="H17" s="163">
        <v>94713</v>
      </c>
      <c r="I17" s="165">
        <f t="shared" si="10"/>
        <v>8.6631789082398214E-2</v>
      </c>
      <c r="J17" s="164">
        <f t="shared" si="4"/>
        <v>0.39095635316924171</v>
      </c>
      <c r="K17" s="162">
        <f t="shared" si="5"/>
        <v>7551</v>
      </c>
      <c r="L17" s="163">
        <f t="shared" si="6"/>
        <v>26621</v>
      </c>
      <c r="M17" s="164">
        <f t="shared" si="1"/>
        <v>2.9616100442022949E-2</v>
      </c>
      <c r="P17" s="162" t="s">
        <v>123</v>
      </c>
      <c r="Q17" s="163">
        <v>6069</v>
      </c>
      <c r="R17" s="163">
        <v>4756</v>
      </c>
      <c r="S17" s="163">
        <v>1339</v>
      </c>
      <c r="T17" s="163">
        <v>3967</v>
      </c>
      <c r="U17" s="163">
        <v>5102</v>
      </c>
      <c r="V17" s="163">
        <v>9067</v>
      </c>
      <c r="W17" s="165">
        <f t="shared" si="11"/>
        <v>0.77714621716973742</v>
      </c>
      <c r="X17" s="164">
        <f t="shared" si="7"/>
        <v>0.90643397813288473</v>
      </c>
      <c r="Y17" s="162">
        <f t="shared" si="8"/>
        <v>3965</v>
      </c>
      <c r="Z17" s="163">
        <f t="shared" si="9"/>
        <v>4311</v>
      </c>
      <c r="AA17" s="164">
        <f t="shared" si="3"/>
        <v>1.6272667231403179E-2</v>
      </c>
    </row>
    <row r="18" spans="1:27" x14ac:dyDescent="0.25">
      <c r="A18" s="1"/>
      <c r="B18" s="162" t="s">
        <v>119</v>
      </c>
      <c r="C18" s="163">
        <v>88674</v>
      </c>
      <c r="D18" s="163">
        <v>87602</v>
      </c>
      <c r="E18" s="163">
        <v>42174</v>
      </c>
      <c r="F18" s="163">
        <v>95385</v>
      </c>
      <c r="G18" s="163">
        <v>97352</v>
      </c>
      <c r="H18" s="163">
        <v>102779</v>
      </c>
      <c r="I18" s="165">
        <f t="shared" si="10"/>
        <v>5.5746158271016588E-2</v>
      </c>
      <c r="J18" s="164">
        <f t="shared" si="4"/>
        <v>0.17324946919020112</v>
      </c>
      <c r="K18" s="162">
        <f t="shared" si="5"/>
        <v>5427</v>
      </c>
      <c r="L18" s="163">
        <f t="shared" si="6"/>
        <v>15177</v>
      </c>
      <c r="M18" s="164">
        <f t="shared" si="1"/>
        <v>3.2138282889684379E-2</v>
      </c>
      <c r="P18" s="162" t="s">
        <v>119</v>
      </c>
      <c r="Q18" s="163">
        <v>4725</v>
      </c>
      <c r="R18" s="163">
        <v>4424</v>
      </c>
      <c r="S18" s="163">
        <v>1599</v>
      </c>
      <c r="T18" s="163">
        <v>3647</v>
      </c>
      <c r="U18" s="163">
        <v>4571</v>
      </c>
      <c r="V18" s="163">
        <v>5773</v>
      </c>
      <c r="W18" s="165">
        <f t="shared" si="11"/>
        <v>0.26296215270181578</v>
      </c>
      <c r="X18" s="164">
        <f t="shared" si="7"/>
        <v>0.30492766726943943</v>
      </c>
      <c r="Y18" s="162">
        <f t="shared" si="8"/>
        <v>1202</v>
      </c>
      <c r="Z18" s="163">
        <f t="shared" si="9"/>
        <v>1349</v>
      </c>
      <c r="AA18" s="164">
        <f t="shared" si="3"/>
        <v>1.0360880988958923E-2</v>
      </c>
    </row>
    <row r="19" spans="1:27" x14ac:dyDescent="0.25">
      <c r="A19" s="161" t="s">
        <v>144</v>
      </c>
      <c r="B19" s="162" t="s">
        <v>128</v>
      </c>
      <c r="C19" s="163">
        <v>28157</v>
      </c>
      <c r="D19" s="163">
        <v>31482</v>
      </c>
      <c r="E19" s="163">
        <v>18088</v>
      </c>
      <c r="F19" s="163">
        <v>24723</v>
      </c>
      <c r="G19" s="163">
        <v>30854</v>
      </c>
      <c r="H19" s="163">
        <v>28123</v>
      </c>
      <c r="I19" s="165">
        <f t="shared" si="10"/>
        <v>-8.8513644908277733E-2</v>
      </c>
      <c r="J19" s="164">
        <f t="shared" si="4"/>
        <v>-0.10669588971475763</v>
      </c>
      <c r="K19" s="162">
        <f t="shared" si="5"/>
        <v>-2731</v>
      </c>
      <c r="L19" s="163">
        <f t="shared" si="6"/>
        <v>-3359</v>
      </c>
      <c r="M19" s="164">
        <f t="shared" si="1"/>
        <v>8.7938677133129715E-3</v>
      </c>
      <c r="P19" s="162" t="s">
        <v>128</v>
      </c>
      <c r="Q19" s="163">
        <v>2100</v>
      </c>
      <c r="R19" s="163">
        <v>2595</v>
      </c>
      <c r="S19" s="163">
        <v>1697</v>
      </c>
      <c r="T19" s="163">
        <v>1992</v>
      </c>
      <c r="U19" s="163">
        <v>2564</v>
      </c>
      <c r="V19" s="163">
        <v>2547</v>
      </c>
      <c r="W19" s="165">
        <f t="shared" si="11"/>
        <v>-6.6302652106083881E-3</v>
      </c>
      <c r="X19" s="164">
        <f t="shared" si="7"/>
        <v>-1.8497109826589586E-2</v>
      </c>
      <c r="Y19" s="162">
        <f t="shared" si="8"/>
        <v>-17</v>
      </c>
      <c r="Z19" s="163">
        <f t="shared" si="9"/>
        <v>-48</v>
      </c>
      <c r="AA19" s="164">
        <f t="shared" si="3"/>
        <v>4.5711352639664603E-3</v>
      </c>
    </row>
    <row r="20" spans="1:27" x14ac:dyDescent="0.25">
      <c r="A20" s="167" t="s">
        <v>145</v>
      </c>
      <c r="B20" s="162" t="s">
        <v>131</v>
      </c>
      <c r="C20" s="163">
        <v>41919</v>
      </c>
      <c r="D20" s="163">
        <v>34994</v>
      </c>
      <c r="E20" s="163">
        <v>24290</v>
      </c>
      <c r="F20" s="163">
        <v>17076</v>
      </c>
      <c r="G20" s="163">
        <v>26602</v>
      </c>
      <c r="H20" s="163">
        <v>24882</v>
      </c>
      <c r="I20" s="165">
        <f t="shared" si="10"/>
        <v>-6.4656792722351697E-2</v>
      </c>
      <c r="J20" s="164">
        <f t="shared" si="4"/>
        <v>-0.28896382236954909</v>
      </c>
      <c r="K20" s="162">
        <f t="shared" si="5"/>
        <v>-1720</v>
      </c>
      <c r="L20" s="163">
        <f t="shared" si="6"/>
        <v>-10112</v>
      </c>
      <c r="M20" s="164">
        <f t="shared" si="1"/>
        <v>7.7804294151638635E-3</v>
      </c>
      <c r="P20" s="162" t="s">
        <v>131</v>
      </c>
      <c r="Q20" s="163">
        <v>4907</v>
      </c>
      <c r="R20" s="163">
        <v>4041</v>
      </c>
      <c r="S20" s="163">
        <v>2284</v>
      </c>
      <c r="T20" s="163">
        <v>1771</v>
      </c>
      <c r="U20" s="163">
        <v>2587</v>
      </c>
      <c r="V20" s="163">
        <v>3118</v>
      </c>
      <c r="W20" s="165">
        <f t="shared" si="11"/>
        <v>0.20525705450328569</v>
      </c>
      <c r="X20" s="164">
        <f t="shared" si="7"/>
        <v>-0.2284088097005692</v>
      </c>
      <c r="Y20" s="162">
        <f t="shared" si="8"/>
        <v>531</v>
      </c>
      <c r="Z20" s="163">
        <f t="shared" si="9"/>
        <v>-923</v>
      </c>
      <c r="AA20" s="164">
        <f t="shared" si="3"/>
        <v>5.5959166678631427E-3</v>
      </c>
    </row>
    <row r="21" spans="1:27" x14ac:dyDescent="0.25">
      <c r="B21" s="168" t="s">
        <v>145</v>
      </c>
      <c r="C21" s="169">
        <f t="shared" ref="C21:H21" si="12">C13-SUM(C14:C20)</f>
        <v>478067</v>
      </c>
      <c r="D21" s="169">
        <f t="shared" si="12"/>
        <v>489779</v>
      </c>
      <c r="E21" s="169">
        <f t="shared" si="12"/>
        <v>191218</v>
      </c>
      <c r="F21" s="169">
        <f t="shared" si="12"/>
        <v>538100</v>
      </c>
      <c r="G21" s="169">
        <f t="shared" si="12"/>
        <v>610592</v>
      </c>
      <c r="H21" s="169">
        <f t="shared" si="12"/>
        <v>680727</v>
      </c>
      <c r="I21" s="171">
        <f t="shared" si="10"/>
        <v>0.11486393532833716</v>
      </c>
      <c r="J21" s="170">
        <f t="shared" si="4"/>
        <v>0.38986563327541601</v>
      </c>
      <c r="K21" s="168">
        <f>H21-G21</f>
        <v>70135</v>
      </c>
      <c r="L21" s="169">
        <f t="shared" si="6"/>
        <v>190948</v>
      </c>
      <c r="M21" s="170">
        <f t="shared" si="1"/>
        <v>0.21285862770260636</v>
      </c>
      <c r="P21" s="168" t="s">
        <v>145</v>
      </c>
      <c r="Q21" s="169">
        <f t="shared" ref="Q21:V21" si="13">Q13-SUM(Q14:Q20)</f>
        <v>73339</v>
      </c>
      <c r="R21" s="169">
        <f t="shared" si="13"/>
        <v>73696</v>
      </c>
      <c r="S21" s="169">
        <f t="shared" si="13"/>
        <v>25172</v>
      </c>
      <c r="T21" s="169">
        <f t="shared" si="13"/>
        <v>65510</v>
      </c>
      <c r="U21" s="169">
        <f t="shared" si="13"/>
        <v>84863</v>
      </c>
      <c r="V21" s="169">
        <f t="shared" si="13"/>
        <v>102837</v>
      </c>
      <c r="W21" s="171">
        <f t="shared" si="11"/>
        <v>0.211800195609394</v>
      </c>
      <c r="X21" s="170">
        <f t="shared" si="7"/>
        <v>0.39542173252279644</v>
      </c>
      <c r="Y21" s="168">
        <f>V21-U21</f>
        <v>17974</v>
      </c>
      <c r="Z21" s="169">
        <f t="shared" si="9"/>
        <v>29141</v>
      </c>
      <c r="AA21" s="170">
        <f t="shared" si="3"/>
        <v>0.18456295137044323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989316</v>
      </c>
      <c r="D23" s="176">
        <f t="shared" ref="D23:H23" si="14">D24+D27</f>
        <v>1023538</v>
      </c>
      <c r="E23" s="176">
        <f t="shared" si="14"/>
        <v>352777</v>
      </c>
      <c r="F23" s="176">
        <f t="shared" si="14"/>
        <v>1107347</v>
      </c>
      <c r="G23" s="176">
        <f t="shared" si="14"/>
        <v>1144954</v>
      </c>
      <c r="H23" s="176">
        <f t="shared" si="14"/>
        <v>1180192</v>
      </c>
      <c r="I23" s="177">
        <f>IFERROR(H23/G23-1,"-")</f>
        <v>3.077678229867753E-2</v>
      </c>
      <c r="J23" s="177">
        <f>IFERROR(H23/D23-1,"-")</f>
        <v>0.15305147439567457</v>
      </c>
      <c r="K23" s="176">
        <f>H23-G23</f>
        <v>35238</v>
      </c>
      <c r="L23" s="176">
        <f>H23-D23</f>
        <v>156654</v>
      </c>
      <c r="M23" s="177">
        <f t="shared" ref="M23:M35" si="15">H23/H$9</f>
        <v>0.36903788089145045</v>
      </c>
    </row>
    <row r="24" spans="1:27" x14ac:dyDescent="0.25">
      <c r="B24" s="157" t="s">
        <v>97</v>
      </c>
      <c r="C24" s="158">
        <v>129325</v>
      </c>
      <c r="D24" s="158">
        <v>148733</v>
      </c>
      <c r="E24" s="158">
        <v>62090</v>
      </c>
      <c r="F24" s="158">
        <v>143837</v>
      </c>
      <c r="G24" s="158">
        <v>116447</v>
      </c>
      <c r="H24" s="158">
        <v>104394</v>
      </c>
      <c r="I24" s="160">
        <f>IFERROR(H24/G24-1,"-")</f>
        <v>-0.10350631617817552</v>
      </c>
      <c r="J24" s="159">
        <f t="shared" ref="J24:J35" si="16">IFERROR(H24/D24-1,"-")</f>
        <v>-0.29811138079646082</v>
      </c>
      <c r="K24" s="157">
        <f t="shared" ref="K24:K34" si="17">H24-G24</f>
        <v>-12053</v>
      </c>
      <c r="L24" s="158">
        <f t="shared" ref="L24:L35" si="18">H24-D24</f>
        <v>-44339</v>
      </c>
      <c r="M24" s="159">
        <f t="shared" si="15"/>
        <v>3.2643282226775032E-2</v>
      </c>
    </row>
    <row r="25" spans="1:27" x14ac:dyDescent="0.25">
      <c r="B25" s="162" t="s">
        <v>103</v>
      </c>
      <c r="C25" s="163">
        <v>58014</v>
      </c>
      <c r="D25" s="163">
        <v>69896</v>
      </c>
      <c r="E25" s="163">
        <v>30289</v>
      </c>
      <c r="F25" s="163">
        <v>58250</v>
      </c>
      <c r="G25" s="163">
        <v>46066</v>
      </c>
      <c r="H25" s="163">
        <v>36859</v>
      </c>
      <c r="I25" s="165">
        <f>IFERROR(H25/G25-1,"-")</f>
        <v>-0.19986541049798112</v>
      </c>
      <c r="J25" s="164">
        <f t="shared" si="16"/>
        <v>-0.47265937964976534</v>
      </c>
      <c r="K25" s="162">
        <f t="shared" si="17"/>
        <v>-9207</v>
      </c>
      <c r="L25" s="163">
        <f t="shared" si="18"/>
        <v>-33037</v>
      </c>
      <c r="M25" s="164">
        <f t="shared" si="15"/>
        <v>1.1525554529922226E-2</v>
      </c>
    </row>
    <row r="26" spans="1:27" x14ac:dyDescent="0.25">
      <c r="B26" s="162" t="s">
        <v>100</v>
      </c>
      <c r="C26" s="163">
        <v>71311</v>
      </c>
      <c r="D26" s="163">
        <v>78837</v>
      </c>
      <c r="E26" s="163">
        <v>31801</v>
      </c>
      <c r="F26" s="163">
        <v>85587</v>
      </c>
      <c r="G26" s="163">
        <v>70381</v>
      </c>
      <c r="H26" s="163">
        <v>67535</v>
      </c>
      <c r="I26" s="165">
        <f>IFERROR(H26/G26-1,"-")</f>
        <v>-4.0437049771955502E-2</v>
      </c>
      <c r="J26" s="164">
        <f t="shared" si="16"/>
        <v>-0.14335908266423125</v>
      </c>
      <c r="K26" s="162">
        <f t="shared" si="17"/>
        <v>-2846</v>
      </c>
      <c r="L26" s="163">
        <f t="shared" si="18"/>
        <v>-11302</v>
      </c>
      <c r="M26" s="164">
        <f t="shared" si="15"/>
        <v>2.1117727696852807E-2</v>
      </c>
    </row>
    <row r="27" spans="1:27" x14ac:dyDescent="0.25">
      <c r="B27" s="157" t="s">
        <v>107</v>
      </c>
      <c r="C27" s="158">
        <v>859991</v>
      </c>
      <c r="D27" s="158">
        <v>874805</v>
      </c>
      <c r="E27" s="158">
        <v>290687</v>
      </c>
      <c r="F27" s="158">
        <v>963510</v>
      </c>
      <c r="G27" s="158">
        <v>1028507</v>
      </c>
      <c r="H27" s="158">
        <v>1075798</v>
      </c>
      <c r="I27" s="160">
        <f>IFERROR(H27/G27-1,"-")</f>
        <v>4.5980241262334687E-2</v>
      </c>
      <c r="J27" s="159">
        <f t="shared" si="16"/>
        <v>0.22975748881179237</v>
      </c>
      <c r="K27" s="157">
        <f t="shared" si="17"/>
        <v>47291</v>
      </c>
      <c r="L27" s="158">
        <f t="shared" si="18"/>
        <v>200993</v>
      </c>
      <c r="M27" s="159">
        <f t="shared" si="15"/>
        <v>0.33639459866467541</v>
      </c>
    </row>
    <row r="28" spans="1:27" x14ac:dyDescent="0.25">
      <c r="B28" s="162" t="s">
        <v>110</v>
      </c>
      <c r="C28" s="163">
        <v>388563</v>
      </c>
      <c r="D28" s="163">
        <v>410174</v>
      </c>
      <c r="E28" s="163">
        <v>120474</v>
      </c>
      <c r="F28" s="163">
        <v>488203</v>
      </c>
      <c r="G28" s="163">
        <v>528257</v>
      </c>
      <c r="H28" s="163">
        <v>551640</v>
      </c>
      <c r="I28" s="165">
        <f t="shared" ref="I28:I35" si="19">IFERROR(H28/G28-1,"-")</f>
        <v>4.4264439467910588E-2</v>
      </c>
      <c r="J28" s="164">
        <f t="shared" si="16"/>
        <v>0.34489265531213587</v>
      </c>
      <c r="K28" s="162">
        <f t="shared" si="17"/>
        <v>23383</v>
      </c>
      <c r="L28" s="163">
        <f t="shared" si="18"/>
        <v>141466</v>
      </c>
      <c r="M28" s="164">
        <f t="shared" si="15"/>
        <v>0.17249401505429604</v>
      </c>
    </row>
    <row r="29" spans="1:27" x14ac:dyDescent="0.25">
      <c r="B29" s="162" t="s">
        <v>113</v>
      </c>
      <c r="C29" s="163">
        <v>138510</v>
      </c>
      <c r="D29" s="163">
        <v>128587</v>
      </c>
      <c r="E29" s="163">
        <v>38968</v>
      </c>
      <c r="F29" s="163">
        <v>111315</v>
      </c>
      <c r="G29" s="163">
        <v>121028</v>
      </c>
      <c r="H29" s="163">
        <v>121215</v>
      </c>
      <c r="I29" s="165">
        <f t="shared" si="19"/>
        <v>1.5450970023465072E-3</v>
      </c>
      <c r="J29" s="164">
        <f t="shared" si="16"/>
        <v>-5.7330834376725481E-2</v>
      </c>
      <c r="K29" s="162">
        <f t="shared" si="17"/>
        <v>187</v>
      </c>
      <c r="L29" s="163">
        <f t="shared" si="18"/>
        <v>-7372</v>
      </c>
      <c r="M29" s="164">
        <f t="shared" si="15"/>
        <v>3.7903092659717377E-2</v>
      </c>
    </row>
    <row r="30" spans="1:27" x14ac:dyDescent="0.25">
      <c r="B30" s="162" t="s">
        <v>116</v>
      </c>
      <c r="C30" s="163">
        <v>31772</v>
      </c>
      <c r="D30" s="163">
        <v>32798</v>
      </c>
      <c r="E30" s="163">
        <v>13385</v>
      </c>
      <c r="F30" s="163">
        <v>39571</v>
      </c>
      <c r="G30" s="163">
        <v>36065</v>
      </c>
      <c r="H30" s="163">
        <v>32682</v>
      </c>
      <c r="I30" s="165">
        <f t="shared" si="19"/>
        <v>-9.3802855954526532E-2</v>
      </c>
      <c r="J30" s="164">
        <f t="shared" si="16"/>
        <v>-3.5368010244527515E-3</v>
      </c>
      <c r="K30" s="162">
        <f t="shared" si="17"/>
        <v>-3383</v>
      </c>
      <c r="L30" s="163">
        <f t="shared" si="18"/>
        <v>-116</v>
      </c>
      <c r="M30" s="164">
        <f t="shared" si="15"/>
        <v>1.0219435501422128E-2</v>
      </c>
    </row>
    <row r="31" spans="1:27" x14ac:dyDescent="0.25">
      <c r="B31" s="162" t="s">
        <v>123</v>
      </c>
      <c r="C31" s="163">
        <v>40624</v>
      </c>
      <c r="D31" s="163">
        <v>35474</v>
      </c>
      <c r="E31" s="163">
        <v>12596</v>
      </c>
      <c r="F31" s="163">
        <v>51227</v>
      </c>
      <c r="G31" s="163">
        <v>43823</v>
      </c>
      <c r="H31" s="163">
        <v>46352</v>
      </c>
      <c r="I31" s="165">
        <f t="shared" si="19"/>
        <v>5.7709421993017429E-2</v>
      </c>
      <c r="J31" s="164">
        <f t="shared" si="16"/>
        <v>0.30664712183571075</v>
      </c>
      <c r="K31" s="162">
        <f t="shared" si="17"/>
        <v>2529</v>
      </c>
      <c r="L31" s="163">
        <f t="shared" si="18"/>
        <v>10878</v>
      </c>
      <c r="M31" s="164">
        <f t="shared" si="15"/>
        <v>1.4493950014133727E-2</v>
      </c>
    </row>
    <row r="32" spans="1:27" x14ac:dyDescent="0.25">
      <c r="B32" s="162" t="s">
        <v>119</v>
      </c>
      <c r="C32" s="163">
        <v>48894</v>
      </c>
      <c r="D32" s="163">
        <v>48275</v>
      </c>
      <c r="E32" s="163">
        <v>20610</v>
      </c>
      <c r="F32" s="163">
        <v>57020</v>
      </c>
      <c r="G32" s="163">
        <v>53612</v>
      </c>
      <c r="H32" s="163">
        <v>55551</v>
      </c>
      <c r="I32" s="165">
        <f t="shared" si="19"/>
        <v>3.6167275982988967E-2</v>
      </c>
      <c r="J32" s="164">
        <f t="shared" si="16"/>
        <v>0.15071983428275515</v>
      </c>
      <c r="K32" s="162">
        <f t="shared" si="17"/>
        <v>1939</v>
      </c>
      <c r="L32" s="163">
        <f t="shared" si="18"/>
        <v>7276</v>
      </c>
      <c r="M32" s="164">
        <f t="shared" si="15"/>
        <v>1.7370413730478571E-2</v>
      </c>
    </row>
    <row r="33" spans="2:13" x14ac:dyDescent="0.25">
      <c r="B33" s="162" t="s">
        <v>128</v>
      </c>
      <c r="C33" s="163">
        <v>16504</v>
      </c>
      <c r="D33" s="163">
        <v>19343</v>
      </c>
      <c r="E33" s="163">
        <v>9535</v>
      </c>
      <c r="F33" s="163">
        <v>12945</v>
      </c>
      <c r="G33" s="163">
        <v>14488</v>
      </c>
      <c r="H33" s="163">
        <v>14309</v>
      </c>
      <c r="I33" s="165">
        <f t="shared" si="19"/>
        <v>-1.2355052457205917E-2</v>
      </c>
      <c r="J33" s="164">
        <f t="shared" si="16"/>
        <v>-0.26024918575195166</v>
      </c>
      <c r="K33" s="162">
        <f t="shared" si="17"/>
        <v>-179</v>
      </c>
      <c r="L33" s="163">
        <f t="shared" si="18"/>
        <v>-5034</v>
      </c>
      <c r="M33" s="164">
        <f t="shared" si="15"/>
        <v>4.4743253959319881E-3</v>
      </c>
    </row>
    <row r="34" spans="2:13" x14ac:dyDescent="0.25">
      <c r="B34" s="162" t="s">
        <v>131</v>
      </c>
      <c r="C34" s="163">
        <v>18854</v>
      </c>
      <c r="D34" s="163">
        <v>16486</v>
      </c>
      <c r="E34" s="163">
        <v>11137</v>
      </c>
      <c r="F34" s="163">
        <v>7937</v>
      </c>
      <c r="G34" s="163">
        <v>12828</v>
      </c>
      <c r="H34" s="163">
        <v>11734</v>
      </c>
      <c r="I34" s="165">
        <f t="shared" si="19"/>
        <v>-8.5282195198004396E-2</v>
      </c>
      <c r="J34" s="164">
        <f t="shared" si="16"/>
        <v>-0.28824457115127988</v>
      </c>
      <c r="K34" s="162">
        <f t="shared" si="17"/>
        <v>-1094</v>
      </c>
      <c r="L34" s="163">
        <f t="shared" si="18"/>
        <v>-4752</v>
      </c>
      <c r="M34" s="164">
        <f t="shared" si="15"/>
        <v>3.6691406943787789E-3</v>
      </c>
    </row>
    <row r="35" spans="2:13" x14ac:dyDescent="0.25">
      <c r="B35" s="168" t="s">
        <v>145</v>
      </c>
      <c r="C35" s="169">
        <f t="shared" ref="C35:H35" si="20">C27-SUM(C28:C34)</f>
        <v>176270</v>
      </c>
      <c r="D35" s="169">
        <f t="shared" si="20"/>
        <v>183668</v>
      </c>
      <c r="E35" s="169">
        <f t="shared" si="20"/>
        <v>63982</v>
      </c>
      <c r="F35" s="169">
        <f t="shared" si="20"/>
        <v>195292</v>
      </c>
      <c r="G35" s="169">
        <f t="shared" si="20"/>
        <v>218406</v>
      </c>
      <c r="H35" s="169">
        <f t="shared" si="20"/>
        <v>242315</v>
      </c>
      <c r="I35" s="171">
        <f t="shared" si="19"/>
        <v>0.10947043579388849</v>
      </c>
      <c r="J35" s="170">
        <f t="shared" si="16"/>
        <v>0.31930984167084087</v>
      </c>
      <c r="K35" s="168">
        <f>H35-G35</f>
        <v>23909</v>
      </c>
      <c r="L35" s="169">
        <f t="shared" si="18"/>
        <v>58647</v>
      </c>
      <c r="M35" s="170">
        <f t="shared" si="15"/>
        <v>7.5770225614316844E-2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526496</v>
      </c>
      <c r="D37" s="176">
        <f t="shared" ref="D37:H37" si="21">D38+D41</f>
        <v>536693</v>
      </c>
      <c r="E37" s="176">
        <f t="shared" si="21"/>
        <v>170072</v>
      </c>
      <c r="F37" s="176">
        <f t="shared" si="21"/>
        <v>546989</v>
      </c>
      <c r="G37" s="176">
        <f t="shared" si="21"/>
        <v>598309</v>
      </c>
      <c r="H37" s="176">
        <f t="shared" si="21"/>
        <v>639306</v>
      </c>
      <c r="I37" s="177">
        <f>IFERROR(H37/G37-1,"-")</f>
        <v>6.8521449618842434E-2</v>
      </c>
      <c r="J37" s="177">
        <f>IFERROR(H37/D37-1,"-")</f>
        <v>0.19119496620973253</v>
      </c>
      <c r="K37" s="176">
        <f>H37-G37</f>
        <v>40997</v>
      </c>
      <c r="L37" s="176">
        <f>H37-D37</f>
        <v>102613</v>
      </c>
      <c r="M37" s="177">
        <f t="shared" ref="M37:M49" si="22">H37/H$9</f>
        <v>0.19990656730531103</v>
      </c>
    </row>
    <row r="38" spans="2:13" x14ac:dyDescent="0.25">
      <c r="B38" s="157" t="s">
        <v>97</v>
      </c>
      <c r="C38" s="158">
        <v>61211</v>
      </c>
      <c r="D38" s="158">
        <v>62628</v>
      </c>
      <c r="E38" s="158">
        <v>17227</v>
      </c>
      <c r="F38" s="158">
        <v>65724</v>
      </c>
      <c r="G38" s="158">
        <v>63307</v>
      </c>
      <c r="H38" s="158">
        <v>63481</v>
      </c>
      <c r="I38" s="160">
        <f>IFERROR(H38/G38-1,"-")</f>
        <v>2.7485112230873909E-3</v>
      </c>
      <c r="J38" s="159">
        <f t="shared" ref="J38:J49" si="23">IFERROR(H38/D38-1,"-")</f>
        <v>1.3620106022865119E-2</v>
      </c>
      <c r="K38" s="157">
        <f t="shared" ref="K38:K48" si="24">H38-G38</f>
        <v>174</v>
      </c>
      <c r="L38" s="158">
        <f t="shared" ref="L38:L49" si="25">H38-D38</f>
        <v>853</v>
      </c>
      <c r="M38" s="159">
        <f t="shared" si="22"/>
        <v>1.9850069918174472E-2</v>
      </c>
    </row>
    <row r="39" spans="2:13" x14ac:dyDescent="0.25">
      <c r="B39" s="162" t="s">
        <v>103</v>
      </c>
      <c r="C39" s="163">
        <v>9565</v>
      </c>
      <c r="D39" s="163">
        <v>13736</v>
      </c>
      <c r="E39" s="163">
        <v>3211</v>
      </c>
      <c r="F39" s="163">
        <v>15251</v>
      </c>
      <c r="G39" s="163">
        <v>22736</v>
      </c>
      <c r="H39" s="163">
        <v>25712</v>
      </c>
      <c r="I39" s="165">
        <f>IFERROR(H39/G39-1,"-")</f>
        <v>0.13089373680506688</v>
      </c>
      <c r="J39" s="164">
        <f t="shared" si="23"/>
        <v>0.87186953989516591</v>
      </c>
      <c r="K39" s="162">
        <f t="shared" si="24"/>
        <v>2976</v>
      </c>
      <c r="L39" s="163">
        <f t="shared" si="25"/>
        <v>11976</v>
      </c>
      <c r="M39" s="164">
        <f t="shared" si="22"/>
        <v>8.0399646781887813E-3</v>
      </c>
    </row>
    <row r="40" spans="2:13" x14ac:dyDescent="0.25">
      <c r="B40" s="162" t="s">
        <v>100</v>
      </c>
      <c r="C40" s="163">
        <v>51646</v>
      </c>
      <c r="D40" s="163">
        <v>48892</v>
      </c>
      <c r="E40" s="163">
        <v>14016</v>
      </c>
      <c r="F40" s="163">
        <v>50473</v>
      </c>
      <c r="G40" s="163">
        <v>40571</v>
      </c>
      <c r="H40" s="163">
        <v>37769</v>
      </c>
      <c r="I40" s="165">
        <f>IFERROR(H40/G40-1,"-")</f>
        <v>-6.9064109832146059E-2</v>
      </c>
      <c r="J40" s="164">
        <f t="shared" si="23"/>
        <v>-0.22750143172707193</v>
      </c>
      <c r="K40" s="162">
        <f t="shared" si="24"/>
        <v>-2802</v>
      </c>
      <c r="L40" s="163">
        <f t="shared" si="25"/>
        <v>-11123</v>
      </c>
      <c r="M40" s="164">
        <f t="shared" si="22"/>
        <v>1.1810105239985691E-2</v>
      </c>
    </row>
    <row r="41" spans="2:13" x14ac:dyDescent="0.25">
      <c r="B41" s="157" t="s">
        <v>107</v>
      </c>
      <c r="C41" s="158">
        <v>465285</v>
      </c>
      <c r="D41" s="158">
        <v>474065</v>
      </c>
      <c r="E41" s="158">
        <v>152845</v>
      </c>
      <c r="F41" s="158">
        <v>481265</v>
      </c>
      <c r="G41" s="158">
        <v>535002</v>
      </c>
      <c r="H41" s="158">
        <v>575825</v>
      </c>
      <c r="I41" s="160">
        <f>IFERROR(H41/G41-1,"-")</f>
        <v>7.6304387647148975E-2</v>
      </c>
      <c r="J41" s="159">
        <f t="shared" si="23"/>
        <v>0.21465410861379763</v>
      </c>
      <c r="K41" s="157">
        <f t="shared" si="24"/>
        <v>40823</v>
      </c>
      <c r="L41" s="158">
        <f t="shared" si="25"/>
        <v>101760</v>
      </c>
      <c r="M41" s="159">
        <f t="shared" si="22"/>
        <v>0.18005649738713655</v>
      </c>
    </row>
    <row r="42" spans="2:13" x14ac:dyDescent="0.25">
      <c r="B42" s="162" t="s">
        <v>110</v>
      </c>
      <c r="C42" s="163">
        <v>236761</v>
      </c>
      <c r="D42" s="163">
        <v>261872</v>
      </c>
      <c r="E42" s="163">
        <v>72052</v>
      </c>
      <c r="F42" s="163">
        <v>252047</v>
      </c>
      <c r="G42" s="163">
        <v>279605</v>
      </c>
      <c r="H42" s="163">
        <v>310166</v>
      </c>
      <c r="I42" s="165">
        <f t="shared" ref="I42:I49" si="26">IFERROR(H42/G42-1,"-")</f>
        <v>0.10930062051823097</v>
      </c>
      <c r="J42" s="164">
        <f t="shared" si="23"/>
        <v>0.18441834178529959</v>
      </c>
      <c r="K42" s="162">
        <f t="shared" si="24"/>
        <v>30561</v>
      </c>
      <c r="L42" s="163">
        <f t="shared" si="25"/>
        <v>48294</v>
      </c>
      <c r="M42" s="164">
        <f t="shared" si="22"/>
        <v>9.6986764326971911E-2</v>
      </c>
    </row>
    <row r="43" spans="2:13" x14ac:dyDescent="0.25">
      <c r="B43" s="162" t="s">
        <v>113</v>
      </c>
      <c r="C43" s="163">
        <v>38647</v>
      </c>
      <c r="D43" s="163">
        <v>28247</v>
      </c>
      <c r="E43" s="163">
        <v>9329</v>
      </c>
      <c r="F43" s="163">
        <v>18455</v>
      </c>
      <c r="G43" s="163">
        <v>23623</v>
      </c>
      <c r="H43" s="163">
        <v>21917</v>
      </c>
      <c r="I43" s="165">
        <f t="shared" si="26"/>
        <v>-7.2217753883926705E-2</v>
      </c>
      <c r="J43" s="164">
        <f t="shared" si="23"/>
        <v>-0.22409459411618937</v>
      </c>
      <c r="K43" s="162">
        <f t="shared" si="24"/>
        <v>-1706</v>
      </c>
      <c r="L43" s="163">
        <f t="shared" si="25"/>
        <v>-6330</v>
      </c>
      <c r="M43" s="164">
        <f t="shared" si="22"/>
        <v>6.8532944092977418E-3</v>
      </c>
    </row>
    <row r="44" spans="2:13" x14ac:dyDescent="0.25">
      <c r="B44" s="162" t="s">
        <v>116</v>
      </c>
      <c r="C44" s="163">
        <v>11619</v>
      </c>
      <c r="D44" s="163">
        <v>12385</v>
      </c>
      <c r="E44" s="163">
        <v>4807</v>
      </c>
      <c r="F44" s="163">
        <v>12810</v>
      </c>
      <c r="G44" s="163">
        <v>15002</v>
      </c>
      <c r="H44" s="163">
        <v>14778</v>
      </c>
      <c r="I44" s="165">
        <f t="shared" si="26"/>
        <v>-1.4931342487668364E-2</v>
      </c>
      <c r="J44" s="164">
        <f t="shared" si="23"/>
        <v>0.193217601937828</v>
      </c>
      <c r="K44" s="162">
        <f t="shared" si="24"/>
        <v>-224</v>
      </c>
      <c r="L44" s="163">
        <f t="shared" si="25"/>
        <v>2393</v>
      </c>
      <c r="M44" s="164">
        <f t="shared" si="22"/>
        <v>4.6209784541954655E-3</v>
      </c>
    </row>
    <row r="45" spans="2:13" x14ac:dyDescent="0.25">
      <c r="B45" s="162" t="s">
        <v>123</v>
      </c>
      <c r="C45" s="163">
        <v>21343</v>
      </c>
      <c r="D45" s="163">
        <v>20730</v>
      </c>
      <c r="E45" s="163">
        <v>6115</v>
      </c>
      <c r="F45" s="163">
        <v>23796</v>
      </c>
      <c r="G45" s="163">
        <v>22128</v>
      </c>
      <c r="H45" s="163">
        <v>23732</v>
      </c>
      <c r="I45" s="165">
        <f t="shared" si="26"/>
        <v>7.2487346348517612E-2</v>
      </c>
      <c r="J45" s="164">
        <f t="shared" si="23"/>
        <v>0.14481427882296183</v>
      </c>
      <c r="K45" s="162">
        <f t="shared" si="24"/>
        <v>1604</v>
      </c>
      <c r="L45" s="163">
        <f t="shared" si="25"/>
        <v>3002</v>
      </c>
      <c r="M45" s="164">
        <f t="shared" si="22"/>
        <v>7.4208323639847603E-3</v>
      </c>
    </row>
    <row r="46" spans="2:13" x14ac:dyDescent="0.25">
      <c r="B46" s="162" t="s">
        <v>119</v>
      </c>
      <c r="C46" s="163">
        <v>24376</v>
      </c>
      <c r="D46" s="163">
        <v>24006</v>
      </c>
      <c r="E46" s="163">
        <v>10387</v>
      </c>
      <c r="F46" s="163">
        <v>21823</v>
      </c>
      <c r="G46" s="163">
        <v>26022</v>
      </c>
      <c r="H46" s="163">
        <v>26483</v>
      </c>
      <c r="I46" s="165">
        <f t="shared" si="26"/>
        <v>1.7715778956267858E-2</v>
      </c>
      <c r="J46" s="164">
        <f t="shared" si="23"/>
        <v>0.10318253769890862</v>
      </c>
      <c r="K46" s="162">
        <f t="shared" si="24"/>
        <v>461</v>
      </c>
      <c r="L46" s="163">
        <f t="shared" si="25"/>
        <v>2477</v>
      </c>
      <c r="M46" s="164">
        <f t="shared" si="22"/>
        <v>8.2810510490227713E-3</v>
      </c>
    </row>
    <row r="47" spans="2:13" x14ac:dyDescent="0.25">
      <c r="B47" s="162" t="s">
        <v>128</v>
      </c>
      <c r="C47" s="163">
        <v>5908</v>
      </c>
      <c r="D47" s="163">
        <v>5447</v>
      </c>
      <c r="E47" s="163">
        <v>3321</v>
      </c>
      <c r="F47" s="163">
        <v>5532</v>
      </c>
      <c r="G47" s="163">
        <v>6433</v>
      </c>
      <c r="H47" s="163">
        <v>5436</v>
      </c>
      <c r="I47" s="165">
        <f t="shared" si="26"/>
        <v>-0.15498212342608431</v>
      </c>
      <c r="J47" s="164">
        <f t="shared" si="23"/>
        <v>-2.0194602533504247E-3</v>
      </c>
      <c r="K47" s="162">
        <f t="shared" si="24"/>
        <v>-997</v>
      </c>
      <c r="L47" s="163">
        <f t="shared" si="25"/>
        <v>-11</v>
      </c>
      <c r="M47" s="164">
        <f t="shared" si="22"/>
        <v>1.6997996262692213E-3</v>
      </c>
    </row>
    <row r="48" spans="2:13" x14ac:dyDescent="0.25">
      <c r="B48" s="162" t="s">
        <v>131</v>
      </c>
      <c r="C48" s="163">
        <v>8284</v>
      </c>
      <c r="D48" s="163">
        <v>6600</v>
      </c>
      <c r="E48" s="163">
        <v>4763</v>
      </c>
      <c r="F48" s="163">
        <v>3971</v>
      </c>
      <c r="G48" s="163">
        <v>6080</v>
      </c>
      <c r="H48" s="163">
        <v>5414</v>
      </c>
      <c r="I48" s="165">
        <f t="shared" si="26"/>
        <v>-0.10953947368421058</v>
      </c>
      <c r="J48" s="164">
        <f t="shared" si="23"/>
        <v>-0.17969696969696969</v>
      </c>
      <c r="K48" s="162">
        <f t="shared" si="24"/>
        <v>-666</v>
      </c>
      <c r="L48" s="163">
        <f t="shared" si="25"/>
        <v>-1186</v>
      </c>
      <c r="M48" s="164">
        <f t="shared" si="22"/>
        <v>1.692920378333621E-3</v>
      </c>
    </row>
    <row r="49" spans="2:13" x14ac:dyDescent="0.25">
      <c r="B49" s="168" t="s">
        <v>145</v>
      </c>
      <c r="C49" s="169">
        <f t="shared" ref="C49:H49" si="27">C41-SUM(C42:C48)</f>
        <v>118347</v>
      </c>
      <c r="D49" s="169">
        <f t="shared" si="27"/>
        <v>114778</v>
      </c>
      <c r="E49" s="169">
        <f t="shared" si="27"/>
        <v>42071</v>
      </c>
      <c r="F49" s="169">
        <f t="shared" si="27"/>
        <v>142831</v>
      </c>
      <c r="G49" s="169">
        <f t="shared" si="27"/>
        <v>156109</v>
      </c>
      <c r="H49" s="169">
        <f t="shared" si="27"/>
        <v>167899</v>
      </c>
      <c r="I49" s="171">
        <f t="shared" si="26"/>
        <v>7.5524152995663396E-2</v>
      </c>
      <c r="J49" s="170">
        <f t="shared" si="23"/>
        <v>0.46281517363954761</v>
      </c>
      <c r="K49" s="168">
        <f>H49-G49</f>
        <v>11790</v>
      </c>
      <c r="L49" s="169">
        <f t="shared" si="25"/>
        <v>53121</v>
      </c>
      <c r="M49" s="170">
        <f t="shared" si="22"/>
        <v>5.2500856779061071E-2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29876</v>
      </c>
      <c r="D51" s="176">
        <f t="shared" ref="D51:H51" si="28">D52+D55</f>
        <v>29035</v>
      </c>
      <c r="E51" s="176">
        <f t="shared" si="28"/>
        <v>9467</v>
      </c>
      <c r="F51" s="176">
        <f t="shared" si="28"/>
        <v>25651</v>
      </c>
      <c r="G51" s="176">
        <f t="shared" si="28"/>
        <v>36596</v>
      </c>
      <c r="H51" s="176">
        <f t="shared" si="28"/>
        <v>31559</v>
      </c>
      <c r="I51" s="177">
        <f>IFERROR(H51/G51-1,"-")</f>
        <v>-0.13763799322330306</v>
      </c>
      <c r="J51" s="177">
        <f>IFERROR(H51/D51-1,"-")</f>
        <v>8.6929567763044613E-2</v>
      </c>
      <c r="K51" s="176">
        <f>H51-G51</f>
        <v>-5037</v>
      </c>
      <c r="L51" s="176">
        <f>H51-D51</f>
        <v>2524</v>
      </c>
      <c r="M51" s="177">
        <f t="shared" ref="M51:M63" si="29">H51/H$9</f>
        <v>9.868281163618535E-3</v>
      </c>
    </row>
    <row r="52" spans="2:13" x14ac:dyDescent="0.25">
      <c r="B52" s="157" t="s">
        <v>97</v>
      </c>
      <c r="C52" s="158">
        <v>7992</v>
      </c>
      <c r="D52" s="158">
        <v>7052</v>
      </c>
      <c r="E52" s="158">
        <v>1779</v>
      </c>
      <c r="F52" s="158">
        <v>4228</v>
      </c>
      <c r="G52" s="158">
        <v>16245</v>
      </c>
      <c r="H52" s="158">
        <v>8595</v>
      </c>
      <c r="I52" s="160">
        <f>IFERROR(H52/G52-1,"-")</f>
        <v>-0.47091412742382266</v>
      </c>
      <c r="J52" s="159">
        <f t="shared" ref="J52:J63" si="30">IFERROR(H52/D52-1,"-")</f>
        <v>0.21880317640385716</v>
      </c>
      <c r="K52" s="157">
        <f t="shared" ref="K52:K62" si="31">H52-G52</f>
        <v>-7650</v>
      </c>
      <c r="L52" s="158">
        <f t="shared" ref="L52:L63" si="32">H52-D52</f>
        <v>1543</v>
      </c>
      <c r="M52" s="159">
        <f t="shared" si="29"/>
        <v>2.6875970912038183E-3</v>
      </c>
    </row>
    <row r="53" spans="2:13" x14ac:dyDescent="0.25">
      <c r="B53" s="162" t="s">
        <v>103</v>
      </c>
      <c r="C53" s="163">
        <v>4952</v>
      </c>
      <c r="D53" s="163">
        <v>3996</v>
      </c>
      <c r="E53" s="163">
        <v>1332</v>
      </c>
      <c r="F53" s="163">
        <v>2187</v>
      </c>
      <c r="G53" s="163">
        <v>12177</v>
      </c>
      <c r="H53" s="163">
        <v>5827</v>
      </c>
      <c r="I53" s="165">
        <f>IFERROR(H53/G53-1,"-")</f>
        <v>-0.52147491171881422</v>
      </c>
      <c r="J53" s="164">
        <f t="shared" si="30"/>
        <v>0.45820820820820818</v>
      </c>
      <c r="K53" s="162">
        <f t="shared" si="31"/>
        <v>-6350</v>
      </c>
      <c r="L53" s="163">
        <f t="shared" si="32"/>
        <v>1831</v>
      </c>
      <c r="M53" s="164">
        <f t="shared" si="29"/>
        <v>1.8220626236701164E-3</v>
      </c>
    </row>
    <row r="54" spans="2:13" x14ac:dyDescent="0.25">
      <c r="B54" s="162" t="s">
        <v>100</v>
      </c>
      <c r="C54" s="163">
        <v>3040</v>
      </c>
      <c r="D54" s="163">
        <v>3056</v>
      </c>
      <c r="E54" s="163">
        <v>447</v>
      </c>
      <c r="F54" s="163">
        <v>2041</v>
      </c>
      <c r="G54" s="163">
        <v>4068</v>
      </c>
      <c r="H54" s="163">
        <v>2768</v>
      </c>
      <c r="I54" s="165">
        <f>IFERROR(H54/G54-1,"-")</f>
        <v>-0.31956735496558508</v>
      </c>
      <c r="J54" s="164">
        <f t="shared" si="30"/>
        <v>-9.4240837696335067E-2</v>
      </c>
      <c r="K54" s="162">
        <f t="shared" si="31"/>
        <v>-1300</v>
      </c>
      <c r="L54" s="163">
        <f t="shared" si="32"/>
        <v>-288</v>
      </c>
      <c r="M54" s="164">
        <f t="shared" si="29"/>
        <v>8.6553446753370202E-4</v>
      </c>
    </row>
    <row r="55" spans="2:13" x14ac:dyDescent="0.25">
      <c r="B55" s="157" t="s">
        <v>107</v>
      </c>
      <c r="C55" s="158">
        <v>21884</v>
      </c>
      <c r="D55" s="158">
        <v>21983</v>
      </c>
      <c r="E55" s="158">
        <v>7688</v>
      </c>
      <c r="F55" s="158">
        <v>21423</v>
      </c>
      <c r="G55" s="158">
        <v>20351</v>
      </c>
      <c r="H55" s="158">
        <v>22964</v>
      </c>
      <c r="I55" s="160">
        <f>IFERROR(H55/G55-1,"-")</f>
        <v>0.12839663898579912</v>
      </c>
      <c r="J55" s="159">
        <f t="shared" si="30"/>
        <v>4.4625392348633053E-2</v>
      </c>
      <c r="K55" s="157">
        <f t="shared" si="31"/>
        <v>2613</v>
      </c>
      <c r="L55" s="158">
        <f t="shared" si="32"/>
        <v>981</v>
      </c>
      <c r="M55" s="159">
        <f t="shared" si="29"/>
        <v>7.1806840724147163E-3</v>
      </c>
    </row>
    <row r="56" spans="2:13" x14ac:dyDescent="0.25">
      <c r="B56" s="162" t="s">
        <v>110</v>
      </c>
      <c r="C56" s="163">
        <v>6130</v>
      </c>
      <c r="D56" s="163">
        <v>6545</v>
      </c>
      <c r="E56" s="163">
        <v>2338</v>
      </c>
      <c r="F56" s="163">
        <v>7632</v>
      </c>
      <c r="G56" s="163">
        <v>6643</v>
      </c>
      <c r="H56" s="163">
        <v>8156</v>
      </c>
      <c r="I56" s="165">
        <f t="shared" ref="I56:I63" si="33">IFERROR(H56/G56-1,"-")</f>
        <v>0.22775854282703589</v>
      </c>
      <c r="J56" s="164">
        <f t="shared" si="30"/>
        <v>0.24614209320091662</v>
      </c>
      <c r="K56" s="162">
        <f t="shared" si="31"/>
        <v>1513</v>
      </c>
      <c r="L56" s="163">
        <f t="shared" si="32"/>
        <v>1611</v>
      </c>
      <c r="M56" s="164">
        <f t="shared" si="29"/>
        <v>2.5503248255797956E-3</v>
      </c>
    </row>
    <row r="57" spans="2:13" x14ac:dyDescent="0.25">
      <c r="B57" s="162" t="s">
        <v>113</v>
      </c>
      <c r="C57" s="163">
        <v>7188</v>
      </c>
      <c r="D57" s="163">
        <v>5918</v>
      </c>
      <c r="E57" s="163">
        <v>2232</v>
      </c>
      <c r="F57" s="163">
        <v>4682</v>
      </c>
      <c r="G57" s="163">
        <v>3480</v>
      </c>
      <c r="H57" s="163">
        <v>4392</v>
      </c>
      <c r="I57" s="165">
        <f t="shared" si="33"/>
        <v>0.26206896551724146</v>
      </c>
      <c r="J57" s="164">
        <f t="shared" si="30"/>
        <v>-0.25785738425143634</v>
      </c>
      <c r="K57" s="162">
        <f t="shared" si="31"/>
        <v>912</v>
      </c>
      <c r="L57" s="163">
        <f t="shared" si="32"/>
        <v>-1526</v>
      </c>
      <c r="M57" s="164">
        <f t="shared" si="29"/>
        <v>1.373348042416192E-3</v>
      </c>
    </row>
    <row r="58" spans="2:13" x14ac:dyDescent="0.25">
      <c r="B58" s="162" t="s">
        <v>116</v>
      </c>
      <c r="C58" s="163">
        <v>1580</v>
      </c>
      <c r="D58" s="163">
        <v>1648</v>
      </c>
      <c r="E58" s="163">
        <v>440</v>
      </c>
      <c r="F58" s="163">
        <v>1821</v>
      </c>
      <c r="G58" s="163">
        <v>2075</v>
      </c>
      <c r="H58" s="163">
        <v>1710</v>
      </c>
      <c r="I58" s="165">
        <f t="shared" si="33"/>
        <v>-0.17590361445783131</v>
      </c>
      <c r="J58" s="164">
        <f t="shared" si="30"/>
        <v>3.762135922330101E-2</v>
      </c>
      <c r="K58" s="162">
        <f t="shared" si="31"/>
        <v>-365</v>
      </c>
      <c r="L58" s="163">
        <f t="shared" si="32"/>
        <v>62</v>
      </c>
      <c r="M58" s="164">
        <f t="shared" si="29"/>
        <v>5.3470518044892719E-4</v>
      </c>
    </row>
    <row r="59" spans="2:13" x14ac:dyDescent="0.25">
      <c r="B59" s="162" t="s">
        <v>123</v>
      </c>
      <c r="C59" s="163">
        <v>420</v>
      </c>
      <c r="D59" s="163">
        <v>433</v>
      </c>
      <c r="E59" s="163">
        <v>230</v>
      </c>
      <c r="F59" s="163">
        <v>605</v>
      </c>
      <c r="G59" s="163">
        <v>443</v>
      </c>
      <c r="H59" s="163">
        <v>756</v>
      </c>
      <c r="I59" s="165">
        <f t="shared" si="33"/>
        <v>0.70654627539503378</v>
      </c>
      <c r="J59" s="164">
        <f t="shared" si="30"/>
        <v>0.74595842956120095</v>
      </c>
      <c r="K59" s="162">
        <f t="shared" si="31"/>
        <v>313</v>
      </c>
      <c r="L59" s="163">
        <f t="shared" si="32"/>
        <v>323</v>
      </c>
      <c r="M59" s="164">
        <f t="shared" si="29"/>
        <v>2.3639597451426256E-4</v>
      </c>
    </row>
    <row r="60" spans="2:13" x14ac:dyDescent="0.25">
      <c r="B60" s="162" t="s">
        <v>119</v>
      </c>
      <c r="C60" s="163">
        <v>448</v>
      </c>
      <c r="D60" s="163">
        <v>513</v>
      </c>
      <c r="E60" s="163">
        <v>161</v>
      </c>
      <c r="F60" s="163">
        <v>538</v>
      </c>
      <c r="G60" s="163">
        <v>447</v>
      </c>
      <c r="H60" s="163">
        <v>502</v>
      </c>
      <c r="I60" s="165">
        <f t="shared" si="33"/>
        <v>0.12304250559284124</v>
      </c>
      <c r="J60" s="164">
        <f t="shared" si="30"/>
        <v>-2.1442495126705707E-2</v>
      </c>
      <c r="K60" s="162">
        <f t="shared" si="31"/>
        <v>55</v>
      </c>
      <c r="L60" s="163">
        <f t="shared" si="32"/>
        <v>-11</v>
      </c>
      <c r="M60" s="164">
        <f t="shared" si="29"/>
        <v>1.5697193016687804E-4</v>
      </c>
    </row>
    <row r="61" spans="2:13" x14ac:dyDescent="0.25">
      <c r="B61" s="162" t="s">
        <v>128</v>
      </c>
      <c r="C61" s="163">
        <v>234</v>
      </c>
      <c r="D61" s="163">
        <v>141</v>
      </c>
      <c r="E61" s="163">
        <v>76</v>
      </c>
      <c r="F61" s="163">
        <v>62</v>
      </c>
      <c r="G61" s="163">
        <v>165</v>
      </c>
      <c r="H61" s="163">
        <v>96</v>
      </c>
      <c r="I61" s="165">
        <f t="shared" si="33"/>
        <v>-0.41818181818181821</v>
      </c>
      <c r="J61" s="164">
        <f t="shared" si="30"/>
        <v>-0.31914893617021278</v>
      </c>
      <c r="K61" s="162">
        <f t="shared" si="31"/>
        <v>-69</v>
      </c>
      <c r="L61" s="163">
        <f t="shared" si="32"/>
        <v>-45</v>
      </c>
      <c r="M61" s="164">
        <f t="shared" si="29"/>
        <v>3.0018536446255563E-5</v>
      </c>
    </row>
    <row r="62" spans="2:13" x14ac:dyDescent="0.25">
      <c r="B62" s="162" t="s">
        <v>131</v>
      </c>
      <c r="C62" s="163">
        <v>242</v>
      </c>
      <c r="D62" s="163">
        <v>230</v>
      </c>
      <c r="E62" s="163">
        <v>105</v>
      </c>
      <c r="F62" s="163">
        <v>97</v>
      </c>
      <c r="G62" s="163">
        <v>140</v>
      </c>
      <c r="H62" s="163">
        <v>90</v>
      </c>
      <c r="I62" s="165">
        <f t="shared" si="33"/>
        <v>-0.3571428571428571</v>
      </c>
      <c r="J62" s="164">
        <f t="shared" si="30"/>
        <v>-0.60869565217391308</v>
      </c>
      <c r="K62" s="162">
        <f t="shared" si="31"/>
        <v>-50</v>
      </c>
      <c r="L62" s="163">
        <f t="shared" si="32"/>
        <v>-140</v>
      </c>
      <c r="M62" s="164">
        <f t="shared" si="29"/>
        <v>2.8142377918364591E-5</v>
      </c>
    </row>
    <row r="63" spans="2:13" x14ac:dyDescent="0.25">
      <c r="B63" s="168" t="s">
        <v>145</v>
      </c>
      <c r="C63" s="169">
        <f t="shared" ref="C63:H63" si="34">C55-SUM(C56:C62)</f>
        <v>5642</v>
      </c>
      <c r="D63" s="169">
        <f t="shared" si="34"/>
        <v>6555</v>
      </c>
      <c r="E63" s="169">
        <f t="shared" si="34"/>
        <v>2106</v>
      </c>
      <c r="F63" s="169">
        <f t="shared" si="34"/>
        <v>5986</v>
      </c>
      <c r="G63" s="169">
        <f t="shared" si="34"/>
        <v>6958</v>
      </c>
      <c r="H63" s="169">
        <f t="shared" si="34"/>
        <v>7262</v>
      </c>
      <c r="I63" s="171">
        <f t="shared" si="33"/>
        <v>4.3690715722908946E-2</v>
      </c>
      <c r="J63" s="170">
        <f t="shared" si="30"/>
        <v>0.10785659801678116</v>
      </c>
      <c r="K63" s="168">
        <f>H63-G63</f>
        <v>304</v>
      </c>
      <c r="L63" s="169">
        <f t="shared" si="32"/>
        <v>707</v>
      </c>
      <c r="M63" s="170">
        <f t="shared" si="29"/>
        <v>2.2707772049240407E-3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102442</v>
      </c>
      <c r="D65" s="176">
        <f t="shared" ref="D65:H65" si="35">D66+D69</f>
        <v>102355</v>
      </c>
      <c r="E65" s="176">
        <f t="shared" si="35"/>
        <v>36134</v>
      </c>
      <c r="F65" s="176">
        <f t="shared" si="35"/>
        <v>110290</v>
      </c>
      <c r="G65" s="176">
        <f t="shared" si="35"/>
        <v>131067</v>
      </c>
      <c r="H65" s="176">
        <f t="shared" si="35"/>
        <v>146251</v>
      </c>
      <c r="I65" s="177">
        <f>IFERROR(H65/G65-1,"-")</f>
        <v>0.11584914585669925</v>
      </c>
      <c r="J65" s="177">
        <f>IFERROR(H65/D65-1,"-")</f>
        <v>0.42886033901616916</v>
      </c>
      <c r="K65" s="176">
        <f>H65-G65</f>
        <v>15184</v>
      </c>
      <c r="L65" s="176">
        <f>H65-D65</f>
        <v>43896</v>
      </c>
      <c r="M65" s="177">
        <f t="shared" ref="M65:M77" si="36">H65/H$9</f>
        <v>4.5731676810430444E-2</v>
      </c>
    </row>
    <row r="66" spans="2:13" x14ac:dyDescent="0.25">
      <c r="B66" s="157" t="s">
        <v>97</v>
      </c>
      <c r="C66" s="158">
        <v>28406</v>
      </c>
      <c r="D66" s="158">
        <v>33428</v>
      </c>
      <c r="E66" s="158">
        <v>16811</v>
      </c>
      <c r="F66" s="158">
        <v>28303</v>
      </c>
      <c r="G66" s="158">
        <v>37924</v>
      </c>
      <c r="H66" s="158">
        <v>46749</v>
      </c>
      <c r="I66" s="160">
        <f>IFERROR(H66/G66-1,"-")</f>
        <v>0.23270224659846006</v>
      </c>
      <c r="J66" s="159">
        <f t="shared" ref="J66:J77" si="37">IFERROR(H66/D66-1,"-")</f>
        <v>0.39849826492760565</v>
      </c>
      <c r="K66" s="157">
        <f t="shared" ref="K66:K76" si="38">H66-G66</f>
        <v>8825</v>
      </c>
      <c r="L66" s="158">
        <f t="shared" ref="L66:L77" si="39">H66-D66</f>
        <v>13321</v>
      </c>
      <c r="M66" s="159">
        <f t="shared" si="36"/>
        <v>1.4618089170062513E-2</v>
      </c>
    </row>
    <row r="67" spans="2:13" x14ac:dyDescent="0.25">
      <c r="B67" s="162" t="s">
        <v>103</v>
      </c>
      <c r="C67" s="163">
        <v>16166</v>
      </c>
      <c r="D67" s="163">
        <v>18193</v>
      </c>
      <c r="E67" s="163">
        <v>5981</v>
      </c>
      <c r="F67" s="163">
        <v>22434</v>
      </c>
      <c r="G67" s="163">
        <v>27984</v>
      </c>
      <c r="H67" s="163">
        <v>28822</v>
      </c>
      <c r="I67" s="165">
        <f>IFERROR(H67/G67-1,"-")</f>
        <v>2.9945683247569965E-2</v>
      </c>
      <c r="J67" s="164">
        <f t="shared" si="37"/>
        <v>0.5842356950475458</v>
      </c>
      <c r="K67" s="162">
        <f t="shared" si="38"/>
        <v>838</v>
      </c>
      <c r="L67" s="163">
        <f t="shared" si="39"/>
        <v>10629</v>
      </c>
      <c r="M67" s="164">
        <f t="shared" si="36"/>
        <v>9.0124401818122684E-3</v>
      </c>
    </row>
    <row r="68" spans="2:13" x14ac:dyDescent="0.25">
      <c r="B68" s="162" t="s">
        <v>100</v>
      </c>
      <c r="C68" s="163">
        <v>12240</v>
      </c>
      <c r="D68" s="163">
        <v>15235</v>
      </c>
      <c r="E68" s="163">
        <v>10830</v>
      </c>
      <c r="F68" s="163">
        <v>5869</v>
      </c>
      <c r="G68" s="163">
        <v>9940</v>
      </c>
      <c r="H68" s="163">
        <v>17927</v>
      </c>
      <c r="I68" s="165">
        <f>IFERROR(H68/G68-1,"-")</f>
        <v>0.80352112676056331</v>
      </c>
      <c r="J68" s="164">
        <f t="shared" si="37"/>
        <v>0.17669839186084668</v>
      </c>
      <c r="K68" s="162">
        <f t="shared" si="38"/>
        <v>7987</v>
      </c>
      <c r="L68" s="163">
        <f t="shared" si="39"/>
        <v>2692</v>
      </c>
      <c r="M68" s="164">
        <f t="shared" si="36"/>
        <v>5.6056489882502442E-3</v>
      </c>
    </row>
    <row r="69" spans="2:13" x14ac:dyDescent="0.25">
      <c r="B69" s="157" t="s">
        <v>107</v>
      </c>
      <c r="C69" s="158">
        <v>74036</v>
      </c>
      <c r="D69" s="158">
        <v>68927</v>
      </c>
      <c r="E69" s="158">
        <v>19323</v>
      </c>
      <c r="F69" s="158">
        <v>81987</v>
      </c>
      <c r="G69" s="158">
        <v>93143</v>
      </c>
      <c r="H69" s="158">
        <v>99502</v>
      </c>
      <c r="I69" s="160">
        <f>IFERROR(H69/G69-1,"-")</f>
        <v>6.82713676819513E-2</v>
      </c>
      <c r="J69" s="159">
        <f t="shared" si="37"/>
        <v>0.44358524235785679</v>
      </c>
      <c r="K69" s="157">
        <f t="shared" si="38"/>
        <v>6359</v>
      </c>
      <c r="L69" s="158">
        <f t="shared" si="39"/>
        <v>30575</v>
      </c>
      <c r="M69" s="159">
        <f t="shared" si="36"/>
        <v>3.1113587640367927E-2</v>
      </c>
    </row>
    <row r="70" spans="2:13" x14ac:dyDescent="0.25">
      <c r="B70" s="162" t="s">
        <v>110</v>
      </c>
      <c r="C70" s="163">
        <v>34186</v>
      </c>
      <c r="D70" s="163">
        <v>30426</v>
      </c>
      <c r="E70" s="163">
        <v>7331</v>
      </c>
      <c r="F70" s="163">
        <v>38844</v>
      </c>
      <c r="G70" s="163">
        <v>35609</v>
      </c>
      <c r="H70" s="163">
        <v>34444</v>
      </c>
      <c r="I70" s="165">
        <f t="shared" ref="I70:I77" si="40">IFERROR(H70/G70-1,"-")</f>
        <v>-3.2716448088966232E-2</v>
      </c>
      <c r="J70" s="164">
        <f t="shared" si="37"/>
        <v>0.13205810819693675</v>
      </c>
      <c r="K70" s="162">
        <f t="shared" si="38"/>
        <v>-1165</v>
      </c>
      <c r="L70" s="163">
        <f t="shared" si="39"/>
        <v>4018</v>
      </c>
      <c r="M70" s="164">
        <f t="shared" si="36"/>
        <v>1.0770400722446111E-2</v>
      </c>
    </row>
    <row r="71" spans="2:13" x14ac:dyDescent="0.25">
      <c r="B71" s="162" t="s">
        <v>113</v>
      </c>
      <c r="C71" s="163">
        <v>9289</v>
      </c>
      <c r="D71" s="163">
        <v>8021</v>
      </c>
      <c r="E71" s="163">
        <v>2362</v>
      </c>
      <c r="F71" s="163">
        <v>5542</v>
      </c>
      <c r="G71" s="163">
        <v>6459</v>
      </c>
      <c r="H71" s="163">
        <v>6633</v>
      </c>
      <c r="I71" s="165">
        <f t="shared" si="40"/>
        <v>2.6939154667905196E-2</v>
      </c>
      <c r="J71" s="164">
        <f t="shared" si="37"/>
        <v>-0.17304575489340479</v>
      </c>
      <c r="K71" s="162">
        <f t="shared" si="38"/>
        <v>174</v>
      </c>
      <c r="L71" s="163">
        <f t="shared" si="39"/>
        <v>-1388</v>
      </c>
      <c r="M71" s="164">
        <f t="shared" si="36"/>
        <v>2.0740932525834701E-3</v>
      </c>
    </row>
    <row r="72" spans="2:13" x14ac:dyDescent="0.25">
      <c r="B72" s="162" t="s">
        <v>116</v>
      </c>
      <c r="C72" s="163">
        <v>4902</v>
      </c>
      <c r="D72" s="163">
        <v>7764</v>
      </c>
      <c r="E72" s="163">
        <v>2592</v>
      </c>
      <c r="F72" s="163">
        <v>11009</v>
      </c>
      <c r="G72" s="163">
        <v>10476</v>
      </c>
      <c r="H72" s="163">
        <v>13838</v>
      </c>
      <c r="I72" s="165">
        <f t="shared" si="40"/>
        <v>0.32092401680030536</v>
      </c>
      <c r="J72" s="164">
        <f t="shared" si="37"/>
        <v>0.78232869654817105</v>
      </c>
      <c r="K72" s="162">
        <f t="shared" si="38"/>
        <v>3362</v>
      </c>
      <c r="L72" s="163">
        <f t="shared" si="39"/>
        <v>6074</v>
      </c>
      <c r="M72" s="164">
        <f t="shared" si="36"/>
        <v>4.3270469514925464E-3</v>
      </c>
    </row>
    <row r="73" spans="2:13" x14ac:dyDescent="0.25">
      <c r="B73" s="162" t="s">
        <v>123</v>
      </c>
      <c r="C73" s="163">
        <v>1562</v>
      </c>
      <c r="D73" s="163">
        <v>1267</v>
      </c>
      <c r="E73" s="163">
        <v>258</v>
      </c>
      <c r="F73" s="163">
        <v>1360</v>
      </c>
      <c r="G73" s="163">
        <v>2515</v>
      </c>
      <c r="H73" s="163">
        <v>3267</v>
      </c>
      <c r="I73" s="165">
        <f t="shared" si="40"/>
        <v>0.29900596421471182</v>
      </c>
      <c r="J73" s="164">
        <f t="shared" si="37"/>
        <v>1.5785319652722967</v>
      </c>
      <c r="K73" s="162">
        <f t="shared" si="38"/>
        <v>752</v>
      </c>
      <c r="L73" s="163">
        <f t="shared" si="39"/>
        <v>2000</v>
      </c>
      <c r="M73" s="164">
        <f t="shared" si="36"/>
        <v>1.0215683184366345E-3</v>
      </c>
    </row>
    <row r="74" spans="2:13" x14ac:dyDescent="0.25">
      <c r="B74" s="162" t="s">
        <v>119</v>
      </c>
      <c r="C74" s="163">
        <v>2033</v>
      </c>
      <c r="D74" s="163">
        <v>1598</v>
      </c>
      <c r="E74" s="163">
        <v>729</v>
      </c>
      <c r="F74" s="163">
        <v>2196</v>
      </c>
      <c r="G74" s="163">
        <v>1917</v>
      </c>
      <c r="H74" s="163">
        <v>2865</v>
      </c>
      <c r="I74" s="165">
        <f t="shared" si="40"/>
        <v>0.49452269170579033</v>
      </c>
      <c r="J74" s="164">
        <f t="shared" si="37"/>
        <v>0.79286608260325409</v>
      </c>
      <c r="K74" s="162">
        <f t="shared" si="38"/>
        <v>948</v>
      </c>
      <c r="L74" s="163">
        <f t="shared" si="39"/>
        <v>1267</v>
      </c>
      <c r="M74" s="164">
        <f t="shared" si="36"/>
        <v>8.9586569706793942E-4</v>
      </c>
    </row>
    <row r="75" spans="2:13" x14ac:dyDescent="0.25">
      <c r="B75" s="162" t="s">
        <v>128</v>
      </c>
      <c r="C75" s="163">
        <v>897</v>
      </c>
      <c r="D75" s="163">
        <v>1183</v>
      </c>
      <c r="E75" s="163">
        <v>634</v>
      </c>
      <c r="F75" s="163">
        <v>897</v>
      </c>
      <c r="G75" s="163">
        <v>3209</v>
      </c>
      <c r="H75" s="163">
        <v>1645</v>
      </c>
      <c r="I75" s="165">
        <f t="shared" si="40"/>
        <v>-0.4873792458709878</v>
      </c>
      <c r="J75" s="164">
        <f t="shared" si="37"/>
        <v>0.39053254437869822</v>
      </c>
      <c r="K75" s="162">
        <f t="shared" si="38"/>
        <v>-1564</v>
      </c>
      <c r="L75" s="163">
        <f t="shared" si="39"/>
        <v>462</v>
      </c>
      <c r="M75" s="164">
        <f t="shared" si="36"/>
        <v>5.1438012973010832E-4</v>
      </c>
    </row>
    <row r="76" spans="2:13" x14ac:dyDescent="0.25">
      <c r="B76" s="162" t="s">
        <v>131</v>
      </c>
      <c r="C76" s="163">
        <v>1839</v>
      </c>
      <c r="D76" s="163">
        <v>1338</v>
      </c>
      <c r="E76" s="163">
        <v>781</v>
      </c>
      <c r="F76" s="163">
        <v>291</v>
      </c>
      <c r="G76" s="163">
        <v>930</v>
      </c>
      <c r="H76" s="163">
        <v>205</v>
      </c>
      <c r="I76" s="165">
        <f t="shared" si="40"/>
        <v>-0.77956989247311825</v>
      </c>
      <c r="J76" s="164">
        <f t="shared" si="37"/>
        <v>-0.84678624813153958</v>
      </c>
      <c r="K76" s="162">
        <f t="shared" si="38"/>
        <v>-725</v>
      </c>
      <c r="L76" s="163">
        <f t="shared" si="39"/>
        <v>-1133</v>
      </c>
      <c r="M76" s="164">
        <f t="shared" si="36"/>
        <v>6.4102083036274895E-5</v>
      </c>
    </row>
    <row r="77" spans="2:13" x14ac:dyDescent="0.25">
      <c r="B77" s="168" t="s">
        <v>145</v>
      </c>
      <c r="C77" s="169">
        <f t="shared" ref="C77:H77" si="41">C69-SUM(C70:C76)</f>
        <v>19328</v>
      </c>
      <c r="D77" s="169">
        <f t="shared" si="41"/>
        <v>17330</v>
      </c>
      <c r="E77" s="169">
        <f t="shared" si="41"/>
        <v>4636</v>
      </c>
      <c r="F77" s="169">
        <f t="shared" si="41"/>
        <v>21848</v>
      </c>
      <c r="G77" s="169">
        <f t="shared" si="41"/>
        <v>32028</v>
      </c>
      <c r="H77" s="169">
        <f t="shared" si="41"/>
        <v>36605</v>
      </c>
      <c r="I77" s="171">
        <f t="shared" si="40"/>
        <v>0.14290620706881474</v>
      </c>
      <c r="J77" s="170">
        <f t="shared" si="37"/>
        <v>1.1122331217541834</v>
      </c>
      <c r="K77" s="168">
        <f>H77-G77</f>
        <v>4577</v>
      </c>
      <c r="L77" s="169">
        <f t="shared" si="39"/>
        <v>19275</v>
      </c>
      <c r="M77" s="170">
        <f t="shared" si="36"/>
        <v>1.1446130485574843E-2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493210</v>
      </c>
      <c r="D79" s="176">
        <f t="shared" ref="D79:H79" si="42">D80+D83</f>
        <v>473735</v>
      </c>
      <c r="E79" s="176">
        <f t="shared" si="42"/>
        <v>147476</v>
      </c>
      <c r="F79" s="176">
        <f t="shared" si="42"/>
        <v>423670</v>
      </c>
      <c r="G79" s="176">
        <f t="shared" si="42"/>
        <v>487148</v>
      </c>
      <c r="H79" s="176">
        <f t="shared" si="42"/>
        <v>557192</v>
      </c>
      <c r="I79" s="177">
        <f>IFERROR(H79/G79-1,"-")</f>
        <v>0.14378381929105744</v>
      </c>
      <c r="J79" s="177">
        <f>IFERROR(H79/D79-1,"-")</f>
        <v>0.17616811086366857</v>
      </c>
      <c r="K79" s="176">
        <f>H79-G79</f>
        <v>70044</v>
      </c>
      <c r="L79" s="176">
        <f>H79-D79</f>
        <v>83457</v>
      </c>
      <c r="M79" s="177">
        <f t="shared" ref="M79:M91" si="43">H79/H$9</f>
        <v>0.17423008707877113</v>
      </c>
    </row>
    <row r="80" spans="2:13" x14ac:dyDescent="0.25">
      <c r="B80" s="157" t="s">
        <v>97</v>
      </c>
      <c r="C80" s="158">
        <v>225164</v>
      </c>
      <c r="D80" s="158">
        <v>220486</v>
      </c>
      <c r="E80" s="158">
        <v>63362</v>
      </c>
      <c r="F80" s="158">
        <v>217516</v>
      </c>
      <c r="G80" s="158">
        <v>224955</v>
      </c>
      <c r="H80" s="158">
        <v>237197</v>
      </c>
      <c r="I80" s="160">
        <f>IFERROR(H80/G80-1,"-")</f>
        <v>5.441977284345767E-2</v>
      </c>
      <c r="J80" s="159">
        <f t="shared" ref="J80:J91" si="44">IFERROR(H80/D80-1,"-")</f>
        <v>7.5791660241466552E-2</v>
      </c>
      <c r="K80" s="157">
        <f t="shared" ref="K80:K90" si="45">H80-G80</f>
        <v>12242</v>
      </c>
      <c r="L80" s="158">
        <f t="shared" ref="L80:L91" si="46">H80-D80</f>
        <v>16711</v>
      </c>
      <c r="M80" s="159">
        <f t="shared" si="43"/>
        <v>7.4169862390025834E-2</v>
      </c>
    </row>
    <row r="81" spans="2:13" x14ac:dyDescent="0.25">
      <c r="B81" s="162" t="s">
        <v>103</v>
      </c>
      <c r="C81" s="163">
        <v>51682</v>
      </c>
      <c r="D81" s="163">
        <v>37912</v>
      </c>
      <c r="E81" s="163">
        <v>12845</v>
      </c>
      <c r="F81" s="163">
        <v>52132</v>
      </c>
      <c r="G81" s="163">
        <v>48829</v>
      </c>
      <c r="H81" s="163">
        <v>58314</v>
      </c>
      <c r="I81" s="165">
        <f>IFERROR(H81/G81-1,"-")</f>
        <v>0.19424931905220255</v>
      </c>
      <c r="J81" s="164">
        <f t="shared" si="44"/>
        <v>0.53814095800801853</v>
      </c>
      <c r="K81" s="162">
        <f t="shared" si="45"/>
        <v>9485</v>
      </c>
      <c r="L81" s="163">
        <f t="shared" si="46"/>
        <v>20402</v>
      </c>
      <c r="M81" s="164">
        <f t="shared" si="43"/>
        <v>1.8234384732572363E-2</v>
      </c>
    </row>
    <row r="82" spans="2:13" x14ac:dyDescent="0.25">
      <c r="B82" s="162" t="s">
        <v>100</v>
      </c>
      <c r="C82" s="163">
        <v>173482</v>
      </c>
      <c r="D82" s="163">
        <v>182574</v>
      </c>
      <c r="E82" s="163">
        <v>50517</v>
      </c>
      <c r="F82" s="163">
        <v>165384</v>
      </c>
      <c r="G82" s="163">
        <v>176126</v>
      </c>
      <c r="H82" s="163">
        <v>178883</v>
      </c>
      <c r="I82" s="165">
        <f>IFERROR(H82/G82-1,"-")</f>
        <v>1.565356619692726E-2</v>
      </c>
      <c r="J82" s="164">
        <f t="shared" si="44"/>
        <v>-2.0216460175052298E-2</v>
      </c>
      <c r="K82" s="162">
        <f t="shared" si="45"/>
        <v>2757</v>
      </c>
      <c r="L82" s="163">
        <f t="shared" si="46"/>
        <v>-3691</v>
      </c>
      <c r="M82" s="164">
        <f t="shared" si="43"/>
        <v>5.5935477657453478E-2</v>
      </c>
    </row>
    <row r="83" spans="2:13" x14ac:dyDescent="0.25">
      <c r="B83" s="157" t="s">
        <v>107</v>
      </c>
      <c r="C83" s="158">
        <v>268046</v>
      </c>
      <c r="D83" s="158">
        <v>253249</v>
      </c>
      <c r="E83" s="158">
        <v>84114</v>
      </c>
      <c r="F83" s="158">
        <v>206154</v>
      </c>
      <c r="G83" s="158">
        <v>262193</v>
      </c>
      <c r="H83" s="158">
        <v>319995</v>
      </c>
      <c r="I83" s="160">
        <f>IFERROR(H83/G83-1,"-")</f>
        <v>0.22045592368980094</v>
      </c>
      <c r="J83" s="159">
        <f t="shared" si="44"/>
        <v>0.26355878996560689</v>
      </c>
      <c r="K83" s="157">
        <f t="shared" si="45"/>
        <v>57802</v>
      </c>
      <c r="L83" s="158">
        <f t="shared" si="46"/>
        <v>66746</v>
      </c>
      <c r="M83" s="159">
        <f t="shared" si="43"/>
        <v>0.1000602246887453</v>
      </c>
    </row>
    <row r="84" spans="2:13" x14ac:dyDescent="0.25">
      <c r="B84" s="162" t="s">
        <v>110</v>
      </c>
      <c r="C84" s="163">
        <v>39304</v>
      </c>
      <c r="D84" s="163">
        <v>46406</v>
      </c>
      <c r="E84" s="163">
        <v>16144</v>
      </c>
      <c r="F84" s="163">
        <v>44073</v>
      </c>
      <c r="G84" s="163">
        <v>58110</v>
      </c>
      <c r="H84" s="163">
        <v>70739</v>
      </c>
      <c r="I84" s="165">
        <f t="shared" ref="I84:I91" si="47">IFERROR(H84/G84-1,"-")</f>
        <v>0.21732920323524341</v>
      </c>
      <c r="J84" s="164">
        <f t="shared" si="44"/>
        <v>0.52435029953023315</v>
      </c>
      <c r="K84" s="162">
        <f t="shared" si="45"/>
        <v>12629</v>
      </c>
      <c r="L84" s="163">
        <f t="shared" si="46"/>
        <v>24333</v>
      </c>
      <c r="M84" s="164">
        <f t="shared" si="43"/>
        <v>2.2119596350746586E-2</v>
      </c>
    </row>
    <row r="85" spans="2:13" x14ac:dyDescent="0.25">
      <c r="B85" s="162" t="s">
        <v>113</v>
      </c>
      <c r="C85" s="163">
        <v>123881</v>
      </c>
      <c r="D85" s="163">
        <v>101891</v>
      </c>
      <c r="E85" s="163">
        <v>30159</v>
      </c>
      <c r="F85" s="163">
        <v>66273</v>
      </c>
      <c r="G85" s="163">
        <v>77508</v>
      </c>
      <c r="H85" s="163">
        <v>86026</v>
      </c>
      <c r="I85" s="165">
        <f t="shared" si="47"/>
        <v>0.1098983330752954</v>
      </c>
      <c r="J85" s="164">
        <f t="shared" si="44"/>
        <v>-0.15570560697215652</v>
      </c>
      <c r="K85" s="162">
        <f t="shared" si="45"/>
        <v>8518</v>
      </c>
      <c r="L85" s="163">
        <f t="shared" si="46"/>
        <v>-15865</v>
      </c>
      <c r="M85" s="164">
        <f t="shared" si="43"/>
        <v>2.6899735586724802E-2</v>
      </c>
    </row>
    <row r="86" spans="2:13" x14ac:dyDescent="0.25">
      <c r="B86" s="162" t="s">
        <v>116</v>
      </c>
      <c r="C86" s="163">
        <v>13721</v>
      </c>
      <c r="D86" s="163">
        <v>15440</v>
      </c>
      <c r="E86" s="163">
        <v>5720</v>
      </c>
      <c r="F86" s="163">
        <v>18921</v>
      </c>
      <c r="G86" s="163">
        <v>26888</v>
      </c>
      <c r="H86" s="163">
        <v>39888</v>
      </c>
      <c r="I86" s="165">
        <f t="shared" si="47"/>
        <v>0.48348705742338582</v>
      </c>
      <c r="J86" s="164">
        <f t="shared" si="44"/>
        <v>1.5834196891191712</v>
      </c>
      <c r="K86" s="162">
        <f t="shared" si="45"/>
        <v>13000</v>
      </c>
      <c r="L86" s="163">
        <f t="shared" si="46"/>
        <v>24448</v>
      </c>
      <c r="M86" s="164">
        <f t="shared" si="43"/>
        <v>1.2472701893419187E-2</v>
      </c>
    </row>
    <row r="87" spans="2:13" x14ac:dyDescent="0.25">
      <c r="B87" s="162" t="s">
        <v>123</v>
      </c>
      <c r="C87" s="163">
        <v>6069</v>
      </c>
      <c r="D87" s="163">
        <v>4756</v>
      </c>
      <c r="E87" s="163">
        <v>1339</v>
      </c>
      <c r="F87" s="163">
        <v>3967</v>
      </c>
      <c r="G87" s="163">
        <v>5102</v>
      </c>
      <c r="H87" s="163">
        <v>9067</v>
      </c>
      <c r="I87" s="165">
        <f t="shared" si="47"/>
        <v>0.77714621716973742</v>
      </c>
      <c r="J87" s="164">
        <f t="shared" si="44"/>
        <v>0.90643397813288473</v>
      </c>
      <c r="K87" s="162">
        <f t="shared" si="45"/>
        <v>3965</v>
      </c>
      <c r="L87" s="163">
        <f t="shared" si="46"/>
        <v>4311</v>
      </c>
      <c r="M87" s="164">
        <f t="shared" si="43"/>
        <v>2.8351882287312416E-3</v>
      </c>
    </row>
    <row r="88" spans="2:13" x14ac:dyDescent="0.25">
      <c r="B88" s="162" t="s">
        <v>119</v>
      </c>
      <c r="C88" s="163">
        <v>4725</v>
      </c>
      <c r="D88" s="163">
        <v>4424</v>
      </c>
      <c r="E88" s="163">
        <v>1599</v>
      </c>
      <c r="F88" s="163">
        <v>3647</v>
      </c>
      <c r="G88" s="163">
        <v>4571</v>
      </c>
      <c r="H88" s="163">
        <v>5773</v>
      </c>
      <c r="I88" s="165">
        <f t="shared" si="47"/>
        <v>0.26296215270181578</v>
      </c>
      <c r="J88" s="164">
        <f t="shared" si="44"/>
        <v>0.30492766726943943</v>
      </c>
      <c r="K88" s="162">
        <f t="shared" si="45"/>
        <v>1202</v>
      </c>
      <c r="L88" s="163">
        <f t="shared" si="46"/>
        <v>1349</v>
      </c>
      <c r="M88" s="164">
        <f t="shared" si="43"/>
        <v>1.8051771969190976E-3</v>
      </c>
    </row>
    <row r="89" spans="2:13" x14ac:dyDescent="0.25">
      <c r="B89" s="162" t="s">
        <v>128</v>
      </c>
      <c r="C89" s="163">
        <v>2100</v>
      </c>
      <c r="D89" s="163">
        <v>2595</v>
      </c>
      <c r="E89" s="163">
        <v>1697</v>
      </c>
      <c r="F89" s="163">
        <v>1992</v>
      </c>
      <c r="G89" s="163">
        <v>2564</v>
      </c>
      <c r="H89" s="163">
        <v>2547</v>
      </c>
      <c r="I89" s="165">
        <f t="shared" si="47"/>
        <v>-6.6302652106083881E-3</v>
      </c>
      <c r="J89" s="164">
        <f t="shared" si="44"/>
        <v>-1.8497109826589586E-2</v>
      </c>
      <c r="K89" s="162">
        <f t="shared" si="45"/>
        <v>-17</v>
      </c>
      <c r="L89" s="163">
        <f t="shared" si="46"/>
        <v>-48</v>
      </c>
      <c r="M89" s="164">
        <f t="shared" si="43"/>
        <v>7.9642929508971793E-4</v>
      </c>
    </row>
    <row r="90" spans="2:13" x14ac:dyDescent="0.25">
      <c r="B90" s="162" t="s">
        <v>131</v>
      </c>
      <c r="C90" s="163">
        <v>4907</v>
      </c>
      <c r="D90" s="163">
        <v>4041</v>
      </c>
      <c r="E90" s="163">
        <v>2284</v>
      </c>
      <c r="F90" s="163">
        <v>1771</v>
      </c>
      <c r="G90" s="163">
        <v>2587</v>
      </c>
      <c r="H90" s="163">
        <v>3118</v>
      </c>
      <c r="I90" s="165">
        <f t="shared" si="47"/>
        <v>0.20525705450328569</v>
      </c>
      <c r="J90" s="164">
        <f t="shared" si="44"/>
        <v>-0.2284088097005692</v>
      </c>
      <c r="K90" s="162">
        <f t="shared" si="45"/>
        <v>531</v>
      </c>
      <c r="L90" s="163">
        <f t="shared" si="46"/>
        <v>-923</v>
      </c>
      <c r="M90" s="164">
        <f t="shared" si="43"/>
        <v>9.7497704832734215E-4</v>
      </c>
    </row>
    <row r="91" spans="2:13" x14ac:dyDescent="0.25">
      <c r="B91" s="168" t="s">
        <v>145</v>
      </c>
      <c r="C91" s="169">
        <f t="shared" ref="C91:H91" si="48">C83-SUM(C84:C90)</f>
        <v>73339</v>
      </c>
      <c r="D91" s="169">
        <f t="shared" si="48"/>
        <v>73696</v>
      </c>
      <c r="E91" s="169">
        <f t="shared" si="48"/>
        <v>25172</v>
      </c>
      <c r="F91" s="169">
        <f t="shared" si="48"/>
        <v>65510</v>
      </c>
      <c r="G91" s="169">
        <f t="shared" si="48"/>
        <v>84863</v>
      </c>
      <c r="H91" s="169">
        <f t="shared" si="48"/>
        <v>102837</v>
      </c>
      <c r="I91" s="171">
        <f t="shared" si="47"/>
        <v>0.211800195609394</v>
      </c>
      <c r="J91" s="170">
        <f t="shared" si="44"/>
        <v>0.39542173252279644</v>
      </c>
      <c r="K91" s="168">
        <f>H91-G91</f>
        <v>17974</v>
      </c>
      <c r="L91" s="169">
        <f t="shared" si="46"/>
        <v>29141</v>
      </c>
      <c r="M91" s="170">
        <f t="shared" si="43"/>
        <v>3.2156419088787323E-2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38635</v>
      </c>
      <c r="D93" s="176">
        <f t="shared" ref="D93:H93" si="49">D94+D97</f>
        <v>39423</v>
      </c>
      <c r="E93" s="176">
        <f t="shared" si="49"/>
        <v>17295</v>
      </c>
      <c r="F93" s="176">
        <f t="shared" si="49"/>
        <v>37456</v>
      </c>
      <c r="G93" s="176">
        <f t="shared" si="49"/>
        <v>44189</v>
      </c>
      <c r="H93" s="176">
        <f t="shared" si="49"/>
        <v>41777</v>
      </c>
      <c r="I93" s="177">
        <f>IFERROR(H93/G93-1,"-")</f>
        <v>-5.4583719930299424E-2</v>
      </c>
      <c r="J93" s="177">
        <f>IFERROR(H93/D93-1,"-")</f>
        <v>5.9711336022119088E-2</v>
      </c>
      <c r="K93" s="176">
        <f>H93-G93</f>
        <v>-2412</v>
      </c>
      <c r="L93" s="176">
        <f>H93-D93</f>
        <v>2354</v>
      </c>
      <c r="M93" s="177">
        <f t="shared" ref="M93:M105" si="50">H93/H$9</f>
        <v>1.306337913661686E-2</v>
      </c>
    </row>
    <row r="94" spans="2:13" x14ac:dyDescent="0.25">
      <c r="B94" s="157" t="s">
        <v>97</v>
      </c>
      <c r="C94" s="158">
        <v>24706</v>
      </c>
      <c r="D94" s="158">
        <v>26258</v>
      </c>
      <c r="E94" s="158">
        <v>11031</v>
      </c>
      <c r="F94" s="158">
        <v>24786</v>
      </c>
      <c r="G94" s="158">
        <v>29860</v>
      </c>
      <c r="H94" s="158">
        <v>26153</v>
      </c>
      <c r="I94" s="160">
        <f>IFERROR(H94/G94-1,"-")</f>
        <v>-0.12414601473543196</v>
      </c>
      <c r="J94" s="159">
        <f t="shared" ref="J94:J105" si="51">IFERROR(H94/D94-1,"-")</f>
        <v>-3.9987813237870595E-3</v>
      </c>
      <c r="K94" s="157">
        <f t="shared" ref="K94:K104" si="52">H94-G94</f>
        <v>-3707</v>
      </c>
      <c r="L94" s="158">
        <f t="shared" ref="L94:L105" si="53">H94-D94</f>
        <v>-105</v>
      </c>
      <c r="M94" s="159">
        <f t="shared" si="50"/>
        <v>8.1778623299887682E-3</v>
      </c>
    </row>
    <row r="95" spans="2:13" x14ac:dyDescent="0.25">
      <c r="B95" s="162" t="s">
        <v>103</v>
      </c>
      <c r="C95" s="163">
        <v>12054</v>
      </c>
      <c r="D95" s="163">
        <v>12910</v>
      </c>
      <c r="E95" s="163">
        <v>5930</v>
      </c>
      <c r="F95" s="163">
        <v>11891</v>
      </c>
      <c r="G95" s="163">
        <v>9535</v>
      </c>
      <c r="H95" s="163">
        <v>8202</v>
      </c>
      <c r="I95" s="165">
        <f>IFERROR(H95/G95-1,"-")</f>
        <v>-0.13980073413738858</v>
      </c>
      <c r="J95" s="164">
        <f t="shared" si="51"/>
        <v>-0.36467854376452358</v>
      </c>
      <c r="K95" s="162">
        <f t="shared" si="52"/>
        <v>-1333</v>
      </c>
      <c r="L95" s="163">
        <f t="shared" si="53"/>
        <v>-4708</v>
      </c>
      <c r="M95" s="164">
        <f t="shared" si="50"/>
        <v>2.5647087076269598E-3</v>
      </c>
    </row>
    <row r="96" spans="2:13" x14ac:dyDescent="0.25">
      <c r="B96" s="162" t="s">
        <v>100</v>
      </c>
      <c r="C96" s="163">
        <v>12652</v>
      </c>
      <c r="D96" s="163">
        <v>13348</v>
      </c>
      <c r="E96" s="163">
        <v>5101</v>
      </c>
      <c r="F96" s="163">
        <v>12895</v>
      </c>
      <c r="G96" s="163">
        <v>20325</v>
      </c>
      <c r="H96" s="163">
        <v>17951</v>
      </c>
      <c r="I96" s="165">
        <f>IFERROR(H96/G96-1,"-")</f>
        <v>-0.11680196801968024</v>
      </c>
      <c r="J96" s="164">
        <f t="shared" si="51"/>
        <v>0.34484566976326048</v>
      </c>
      <c r="K96" s="162">
        <f t="shared" si="52"/>
        <v>-2374</v>
      </c>
      <c r="L96" s="163">
        <f t="shared" si="53"/>
        <v>4603</v>
      </c>
      <c r="M96" s="164">
        <f t="shared" si="50"/>
        <v>5.613153622361808E-3</v>
      </c>
    </row>
    <row r="97" spans="2:13" x14ac:dyDescent="0.25">
      <c r="B97" s="157" t="s">
        <v>107</v>
      </c>
      <c r="C97" s="158">
        <v>13929</v>
      </c>
      <c r="D97" s="158">
        <v>13165</v>
      </c>
      <c r="E97" s="158">
        <v>6264</v>
      </c>
      <c r="F97" s="158">
        <v>12670</v>
      </c>
      <c r="G97" s="158">
        <v>14329</v>
      </c>
      <c r="H97" s="158">
        <v>15624</v>
      </c>
      <c r="I97" s="160">
        <f>IFERROR(H97/G97-1,"-")</f>
        <v>9.0376160234489467E-2</v>
      </c>
      <c r="J97" s="159">
        <f t="shared" si="51"/>
        <v>0.18678313710596273</v>
      </c>
      <c r="K97" s="157">
        <f t="shared" si="52"/>
        <v>1295</v>
      </c>
      <c r="L97" s="158">
        <f t="shared" si="53"/>
        <v>2459</v>
      </c>
      <c r="M97" s="159">
        <f t="shared" si="50"/>
        <v>4.8855168066280928E-3</v>
      </c>
    </row>
    <row r="98" spans="2:13" x14ac:dyDescent="0.25">
      <c r="B98" s="162" t="s">
        <v>110</v>
      </c>
      <c r="C98" s="163">
        <v>1655</v>
      </c>
      <c r="D98" s="163">
        <v>1768</v>
      </c>
      <c r="E98" s="163">
        <v>1042</v>
      </c>
      <c r="F98" s="163">
        <v>1661</v>
      </c>
      <c r="G98" s="163">
        <v>2018</v>
      </c>
      <c r="H98" s="163">
        <v>2246</v>
      </c>
      <c r="I98" s="165">
        <f t="shared" ref="I98:I105" si="54">IFERROR(H98/G98-1,"-")</f>
        <v>0.11298315163528239</v>
      </c>
      <c r="J98" s="164">
        <f t="shared" si="51"/>
        <v>0.27036199095022617</v>
      </c>
      <c r="K98" s="162">
        <f t="shared" si="52"/>
        <v>228</v>
      </c>
      <c r="L98" s="163">
        <f t="shared" si="53"/>
        <v>478</v>
      </c>
      <c r="M98" s="164">
        <f t="shared" si="50"/>
        <v>7.0230867560718739E-4</v>
      </c>
    </row>
    <row r="99" spans="2:13" x14ac:dyDescent="0.25">
      <c r="B99" s="162" t="s">
        <v>113</v>
      </c>
      <c r="C99" s="163">
        <v>3049</v>
      </c>
      <c r="D99" s="163">
        <v>2593</v>
      </c>
      <c r="E99" s="163">
        <v>1199</v>
      </c>
      <c r="F99" s="163">
        <v>2396</v>
      </c>
      <c r="G99" s="163">
        <v>2589</v>
      </c>
      <c r="H99" s="163">
        <v>3010</v>
      </c>
      <c r="I99" s="165">
        <f t="shared" si="54"/>
        <v>0.16261104673619164</v>
      </c>
      <c r="J99" s="164">
        <f t="shared" si="51"/>
        <v>0.16081758580794436</v>
      </c>
      <c r="K99" s="162">
        <f t="shared" si="52"/>
        <v>421</v>
      </c>
      <c r="L99" s="163">
        <f t="shared" si="53"/>
        <v>417</v>
      </c>
      <c r="M99" s="164">
        <f t="shared" si="50"/>
        <v>9.4120619482530464E-4</v>
      </c>
    </row>
    <row r="100" spans="2:13" x14ac:dyDescent="0.25">
      <c r="B100" s="162" t="s">
        <v>116</v>
      </c>
      <c r="C100" s="163">
        <v>3051</v>
      </c>
      <c r="D100" s="163">
        <v>2809</v>
      </c>
      <c r="E100" s="163">
        <v>1494</v>
      </c>
      <c r="F100" s="163">
        <v>2543</v>
      </c>
      <c r="G100" s="163">
        <v>2839</v>
      </c>
      <c r="H100" s="163">
        <v>2752</v>
      </c>
      <c r="I100" s="165">
        <f t="shared" si="54"/>
        <v>-3.0644593166607947E-2</v>
      </c>
      <c r="J100" s="164">
        <f t="shared" si="51"/>
        <v>-2.0291918832324618E-2</v>
      </c>
      <c r="K100" s="162">
        <f t="shared" si="52"/>
        <v>-87</v>
      </c>
      <c r="L100" s="163">
        <f t="shared" si="53"/>
        <v>-57</v>
      </c>
      <c r="M100" s="164">
        <f t="shared" si="50"/>
        <v>8.6053137812599275E-4</v>
      </c>
    </row>
    <row r="101" spans="2:13" x14ac:dyDescent="0.25">
      <c r="B101" s="162" t="s">
        <v>123</v>
      </c>
      <c r="C101" s="163">
        <v>392</v>
      </c>
      <c r="D101" s="163">
        <v>442</v>
      </c>
      <c r="E101" s="163">
        <v>280</v>
      </c>
      <c r="F101" s="163">
        <v>886</v>
      </c>
      <c r="G101" s="163">
        <v>646</v>
      </c>
      <c r="H101" s="163">
        <v>701</v>
      </c>
      <c r="I101" s="165">
        <f t="shared" si="54"/>
        <v>8.5139318885449011E-2</v>
      </c>
      <c r="J101" s="164">
        <f t="shared" si="51"/>
        <v>0.58597285067873295</v>
      </c>
      <c r="K101" s="162">
        <f t="shared" si="52"/>
        <v>55</v>
      </c>
      <c r="L101" s="163">
        <f t="shared" si="53"/>
        <v>259</v>
      </c>
      <c r="M101" s="164">
        <f t="shared" si="50"/>
        <v>2.1919785467526198E-4</v>
      </c>
    </row>
    <row r="102" spans="2:13" x14ac:dyDescent="0.25">
      <c r="B102" s="162" t="s">
        <v>119</v>
      </c>
      <c r="C102" s="163">
        <v>331</v>
      </c>
      <c r="D102" s="163">
        <v>373</v>
      </c>
      <c r="E102" s="163">
        <v>217</v>
      </c>
      <c r="F102" s="163">
        <v>523</v>
      </c>
      <c r="G102" s="163">
        <v>426</v>
      </c>
      <c r="H102" s="163">
        <v>639</v>
      </c>
      <c r="I102" s="165">
        <f t="shared" si="54"/>
        <v>0.5</v>
      </c>
      <c r="J102" s="164">
        <f t="shared" si="51"/>
        <v>0.71313672922252014</v>
      </c>
      <c r="K102" s="162">
        <f t="shared" si="52"/>
        <v>213</v>
      </c>
      <c r="L102" s="163">
        <f t="shared" si="53"/>
        <v>266</v>
      </c>
      <c r="M102" s="164">
        <f t="shared" si="50"/>
        <v>1.9981088322038859E-4</v>
      </c>
    </row>
    <row r="103" spans="2:13" x14ac:dyDescent="0.25">
      <c r="B103" s="162" t="s">
        <v>128</v>
      </c>
      <c r="C103" s="163">
        <v>98</v>
      </c>
      <c r="D103" s="163">
        <v>107</v>
      </c>
      <c r="E103" s="163">
        <v>114</v>
      </c>
      <c r="F103" s="163">
        <v>222</v>
      </c>
      <c r="G103" s="163">
        <v>106</v>
      </c>
      <c r="H103" s="163">
        <v>178</v>
      </c>
      <c r="I103" s="165">
        <f t="shared" si="54"/>
        <v>0.679245283018868</v>
      </c>
      <c r="J103" s="164">
        <f t="shared" si="51"/>
        <v>0.66355140186915884</v>
      </c>
      <c r="K103" s="162">
        <f t="shared" si="52"/>
        <v>72</v>
      </c>
      <c r="L103" s="163">
        <f t="shared" si="53"/>
        <v>71</v>
      </c>
      <c r="M103" s="164">
        <f t="shared" si="50"/>
        <v>5.5659369660765523E-5</v>
      </c>
    </row>
    <row r="104" spans="2:13" x14ac:dyDescent="0.25">
      <c r="B104" s="162" t="s">
        <v>131</v>
      </c>
      <c r="C104" s="163">
        <v>239</v>
      </c>
      <c r="D104" s="163">
        <v>146</v>
      </c>
      <c r="E104" s="163">
        <v>66</v>
      </c>
      <c r="F104" s="163">
        <v>114</v>
      </c>
      <c r="G104" s="163">
        <v>190</v>
      </c>
      <c r="H104" s="163">
        <v>282</v>
      </c>
      <c r="I104" s="165">
        <f t="shared" si="54"/>
        <v>0.48421052631578942</v>
      </c>
      <c r="J104" s="164">
        <f t="shared" si="51"/>
        <v>0.93150684931506844</v>
      </c>
      <c r="K104" s="162">
        <f t="shared" si="52"/>
        <v>92</v>
      </c>
      <c r="L104" s="163">
        <f t="shared" si="53"/>
        <v>136</v>
      </c>
      <c r="M104" s="164">
        <f t="shared" si="50"/>
        <v>8.8179450810875714E-5</v>
      </c>
    </row>
    <row r="105" spans="2:13" x14ac:dyDescent="0.25">
      <c r="B105" s="168" t="s">
        <v>145</v>
      </c>
      <c r="C105" s="169">
        <f t="shared" ref="C105:H105" si="55">C97-SUM(C98:C104)</f>
        <v>5114</v>
      </c>
      <c r="D105" s="169">
        <f t="shared" si="55"/>
        <v>4927</v>
      </c>
      <c r="E105" s="169">
        <f t="shared" si="55"/>
        <v>1852</v>
      </c>
      <c r="F105" s="169">
        <f t="shared" si="55"/>
        <v>4325</v>
      </c>
      <c r="G105" s="169">
        <f t="shared" si="55"/>
        <v>5515</v>
      </c>
      <c r="H105" s="169">
        <f t="shared" si="55"/>
        <v>5816</v>
      </c>
      <c r="I105" s="171">
        <f t="shared" si="54"/>
        <v>5.4578422484134137E-2</v>
      </c>
      <c r="J105" s="170">
        <f t="shared" si="51"/>
        <v>0.18043434138420955</v>
      </c>
      <c r="K105" s="168">
        <f>H105-G105</f>
        <v>301</v>
      </c>
      <c r="L105" s="169">
        <f t="shared" si="53"/>
        <v>889</v>
      </c>
      <c r="M105" s="170">
        <f t="shared" si="50"/>
        <v>1.8186229997023161E-3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63183</v>
      </c>
      <c r="D107" s="176">
        <f t="shared" ref="D107:H107" si="56">D108+D111</f>
        <v>63582</v>
      </c>
      <c r="E107" s="176">
        <f t="shared" si="56"/>
        <v>45963</v>
      </c>
      <c r="F107" s="176">
        <f t="shared" si="56"/>
        <v>124607</v>
      </c>
      <c r="G107" s="176">
        <f t="shared" si="56"/>
        <v>163429</v>
      </c>
      <c r="H107" s="176">
        <f t="shared" si="56"/>
        <v>157299</v>
      </c>
      <c r="I107" s="177">
        <f>IFERROR(H107/G107-1,"-")</f>
        <v>-3.7508642896915467E-2</v>
      </c>
      <c r="J107" s="177">
        <f>IFERROR(H107/D107-1,"-")</f>
        <v>1.4739548928942154</v>
      </c>
      <c r="K107" s="176">
        <f>H107-G107</f>
        <v>-6130</v>
      </c>
      <c r="L107" s="176">
        <f>H107-D107</f>
        <v>93717</v>
      </c>
      <c r="M107" s="177">
        <f t="shared" ref="M107:M119" si="57">H107/H$9</f>
        <v>4.9186310046453685E-2</v>
      </c>
    </row>
    <row r="108" spans="2:13" x14ac:dyDescent="0.25">
      <c r="B108" s="157" t="s">
        <v>97</v>
      </c>
      <c r="C108" s="158">
        <v>12496</v>
      </c>
      <c r="D108" s="158">
        <v>13571</v>
      </c>
      <c r="E108" s="158">
        <v>22313</v>
      </c>
      <c r="F108" s="158">
        <v>31290</v>
      </c>
      <c r="G108" s="158">
        <v>37406</v>
      </c>
      <c r="H108" s="158">
        <v>35367</v>
      </c>
      <c r="I108" s="160">
        <f>IFERROR(H108/G108-1,"-")</f>
        <v>-5.4509971662300205E-2</v>
      </c>
      <c r="J108" s="159">
        <f t="shared" ref="J108:J119" si="58">IFERROR(H108/D108-1,"-")</f>
        <v>1.6060717706874952</v>
      </c>
      <c r="K108" s="157">
        <f t="shared" ref="K108:K118" si="59">H108-G108</f>
        <v>-2039</v>
      </c>
      <c r="L108" s="158">
        <f t="shared" ref="L108:L119" si="60">H108-D108</f>
        <v>21796</v>
      </c>
      <c r="M108" s="159">
        <f t="shared" si="57"/>
        <v>1.1059016442653339E-2</v>
      </c>
    </row>
    <row r="109" spans="2:13" x14ac:dyDescent="0.25">
      <c r="B109" s="162" t="s">
        <v>103</v>
      </c>
      <c r="C109" s="163">
        <v>2063</v>
      </c>
      <c r="D109" s="163">
        <v>2488</v>
      </c>
      <c r="E109" s="163">
        <v>606</v>
      </c>
      <c r="F109" s="163">
        <v>8698</v>
      </c>
      <c r="G109" s="163">
        <v>12435</v>
      </c>
      <c r="H109" s="163">
        <v>10145</v>
      </c>
      <c r="I109" s="165">
        <f>IFERROR(H109/G109-1,"-")</f>
        <v>-0.18415761962203459</v>
      </c>
      <c r="J109" s="164">
        <f t="shared" si="58"/>
        <v>3.077572347266881</v>
      </c>
      <c r="K109" s="162">
        <f t="shared" si="59"/>
        <v>-2290</v>
      </c>
      <c r="L109" s="163">
        <f t="shared" si="60"/>
        <v>7657</v>
      </c>
      <c r="M109" s="164">
        <f t="shared" si="57"/>
        <v>3.172271377575653E-3</v>
      </c>
    </row>
    <row r="110" spans="2:13" x14ac:dyDescent="0.25">
      <c r="B110" s="162" t="s">
        <v>100</v>
      </c>
      <c r="C110" s="163">
        <v>10433</v>
      </c>
      <c r="D110" s="163">
        <v>11083</v>
      </c>
      <c r="E110" s="163">
        <v>21707</v>
      </c>
      <c r="F110" s="163">
        <v>22592</v>
      </c>
      <c r="G110" s="163">
        <v>24971</v>
      </c>
      <c r="H110" s="163">
        <v>25222</v>
      </c>
      <c r="I110" s="165">
        <f>IFERROR(H110/G110-1,"-")</f>
        <v>1.0051659925513601E-2</v>
      </c>
      <c r="J110" s="164">
        <f t="shared" si="58"/>
        <v>1.2757376161689074</v>
      </c>
      <c r="K110" s="162">
        <f t="shared" si="59"/>
        <v>251</v>
      </c>
      <c r="L110" s="163">
        <f t="shared" si="60"/>
        <v>14139</v>
      </c>
      <c r="M110" s="164">
        <f t="shared" si="57"/>
        <v>7.8867450650776851E-3</v>
      </c>
    </row>
    <row r="111" spans="2:13" x14ac:dyDescent="0.25">
      <c r="B111" s="157" t="s">
        <v>107</v>
      </c>
      <c r="C111" s="158">
        <v>50687</v>
      </c>
      <c r="D111" s="158">
        <v>50011</v>
      </c>
      <c r="E111" s="158">
        <v>23650</v>
      </c>
      <c r="F111" s="158">
        <v>93317</v>
      </c>
      <c r="G111" s="158">
        <v>126023</v>
      </c>
      <c r="H111" s="158">
        <v>121932</v>
      </c>
      <c r="I111" s="160">
        <f>IFERROR(H111/G111-1,"-")</f>
        <v>-3.2462328305150612E-2</v>
      </c>
      <c r="J111" s="159">
        <f t="shared" si="58"/>
        <v>1.4381036172042152</v>
      </c>
      <c r="K111" s="157">
        <f t="shared" si="59"/>
        <v>-4091</v>
      </c>
      <c r="L111" s="158">
        <f t="shared" si="60"/>
        <v>71921</v>
      </c>
      <c r="M111" s="159">
        <f t="shared" si="57"/>
        <v>3.812729360380035E-2</v>
      </c>
    </row>
    <row r="112" spans="2:13" x14ac:dyDescent="0.25">
      <c r="B112" s="162" t="s">
        <v>110</v>
      </c>
      <c r="C112" s="163">
        <v>26886</v>
      </c>
      <c r="D112" s="163">
        <v>28201</v>
      </c>
      <c r="E112" s="163">
        <v>11536</v>
      </c>
      <c r="F112" s="163">
        <v>56042</v>
      </c>
      <c r="G112" s="163">
        <v>83042</v>
      </c>
      <c r="H112" s="163">
        <v>76715</v>
      </c>
      <c r="I112" s="165">
        <f t="shared" ref="I112:I119" si="61">IFERROR(H112/G112-1,"-")</f>
        <v>-7.6190361503817305E-2</v>
      </c>
      <c r="J112" s="164">
        <f t="shared" si="58"/>
        <v>1.7202936066096948</v>
      </c>
      <c r="K112" s="162">
        <f t="shared" si="59"/>
        <v>-6327</v>
      </c>
      <c r="L112" s="163">
        <f t="shared" si="60"/>
        <v>48514</v>
      </c>
      <c r="M112" s="164">
        <f t="shared" si="57"/>
        <v>2.3988250244525996E-2</v>
      </c>
    </row>
    <row r="113" spans="2:13" x14ac:dyDescent="0.25">
      <c r="B113" s="162" t="s">
        <v>113</v>
      </c>
      <c r="C113" s="163">
        <v>3868</v>
      </c>
      <c r="D113" s="163">
        <v>3326</v>
      </c>
      <c r="E113" s="163">
        <v>1861</v>
      </c>
      <c r="F113" s="163">
        <v>4079</v>
      </c>
      <c r="G113" s="163">
        <v>5399</v>
      </c>
      <c r="H113" s="163">
        <v>5111</v>
      </c>
      <c r="I113" s="165">
        <f t="shared" si="61"/>
        <v>-5.3343211705871418E-2</v>
      </c>
      <c r="J113" s="164">
        <f t="shared" si="58"/>
        <v>0.53668069753457615</v>
      </c>
      <c r="K113" s="162">
        <f t="shared" si="59"/>
        <v>-288</v>
      </c>
      <c r="L113" s="163">
        <f t="shared" si="60"/>
        <v>1785</v>
      </c>
      <c r="M113" s="164">
        <f t="shared" si="57"/>
        <v>1.5981743726751268E-3</v>
      </c>
    </row>
    <row r="114" spans="2:13" x14ac:dyDescent="0.25">
      <c r="B114" s="162" t="s">
        <v>116</v>
      </c>
      <c r="C114" s="163">
        <v>8940</v>
      </c>
      <c r="D114" s="163">
        <v>7744</v>
      </c>
      <c r="E114" s="163">
        <v>1351</v>
      </c>
      <c r="F114" s="163">
        <v>6231</v>
      </c>
      <c r="G114" s="163">
        <v>9908</v>
      </c>
      <c r="H114" s="163">
        <v>9298</v>
      </c>
      <c r="I114" s="165">
        <f t="shared" si="61"/>
        <v>-6.1566410981025443E-2</v>
      </c>
      <c r="J114" s="164">
        <f t="shared" si="58"/>
        <v>0.20067148760330578</v>
      </c>
      <c r="K114" s="162">
        <f t="shared" si="59"/>
        <v>-610</v>
      </c>
      <c r="L114" s="163">
        <f t="shared" si="60"/>
        <v>1554</v>
      </c>
      <c r="M114" s="164">
        <f t="shared" si="57"/>
        <v>2.907420332055044E-3</v>
      </c>
    </row>
    <row r="115" spans="2:13" x14ac:dyDescent="0.25">
      <c r="B115" s="162" t="s">
        <v>123</v>
      </c>
      <c r="C115" s="163">
        <v>1206</v>
      </c>
      <c r="D115" s="163">
        <v>798</v>
      </c>
      <c r="E115" s="163">
        <v>891</v>
      </c>
      <c r="F115" s="163">
        <v>4297</v>
      </c>
      <c r="G115" s="163">
        <v>3974</v>
      </c>
      <c r="H115" s="163">
        <v>4038</v>
      </c>
      <c r="I115" s="165">
        <f t="shared" si="61"/>
        <v>1.6104680422747819E-2</v>
      </c>
      <c r="J115" s="164">
        <f t="shared" si="58"/>
        <v>4.0601503759398501</v>
      </c>
      <c r="K115" s="162">
        <f t="shared" si="59"/>
        <v>64</v>
      </c>
      <c r="L115" s="163">
        <f t="shared" si="60"/>
        <v>3240</v>
      </c>
      <c r="M115" s="164">
        <f t="shared" si="57"/>
        <v>1.2626546892706245E-3</v>
      </c>
    </row>
    <row r="116" spans="2:13" x14ac:dyDescent="0.25">
      <c r="B116" s="162" t="s">
        <v>119</v>
      </c>
      <c r="C116" s="163">
        <v>2236</v>
      </c>
      <c r="D116" s="163">
        <v>2385</v>
      </c>
      <c r="E116" s="163">
        <v>2271</v>
      </c>
      <c r="F116" s="163">
        <v>3452</v>
      </c>
      <c r="G116" s="163">
        <v>3657</v>
      </c>
      <c r="H116" s="163">
        <v>3285</v>
      </c>
      <c r="I116" s="165">
        <f t="shared" si="61"/>
        <v>-0.10172272354388845</v>
      </c>
      <c r="J116" s="164">
        <f t="shared" si="58"/>
        <v>0.37735849056603765</v>
      </c>
      <c r="K116" s="162">
        <f t="shared" si="59"/>
        <v>-372</v>
      </c>
      <c r="L116" s="163">
        <f t="shared" si="60"/>
        <v>900</v>
      </c>
      <c r="M116" s="164">
        <f t="shared" si="57"/>
        <v>1.0271967940203076E-3</v>
      </c>
    </row>
    <row r="117" spans="2:13" x14ac:dyDescent="0.25">
      <c r="B117" s="162" t="s">
        <v>128</v>
      </c>
      <c r="C117" s="163">
        <v>315</v>
      </c>
      <c r="D117" s="163">
        <v>247</v>
      </c>
      <c r="E117" s="163">
        <v>223</v>
      </c>
      <c r="F117" s="163">
        <v>484</v>
      </c>
      <c r="G117" s="163">
        <v>797</v>
      </c>
      <c r="H117" s="163">
        <v>839</v>
      </c>
      <c r="I117" s="165">
        <f t="shared" si="61"/>
        <v>5.2697616060225938E-2</v>
      </c>
      <c r="J117" s="164">
        <f t="shared" si="58"/>
        <v>2.3967611336032388</v>
      </c>
      <c r="K117" s="162">
        <f t="shared" si="59"/>
        <v>42</v>
      </c>
      <c r="L117" s="163">
        <f t="shared" si="60"/>
        <v>592</v>
      </c>
      <c r="M117" s="164">
        <f t="shared" si="57"/>
        <v>2.6234950081675432E-4</v>
      </c>
    </row>
    <row r="118" spans="2:13" x14ac:dyDescent="0.25">
      <c r="B118" s="162" t="s">
        <v>131</v>
      </c>
      <c r="C118" s="163">
        <v>874</v>
      </c>
      <c r="D118" s="163">
        <v>696</v>
      </c>
      <c r="E118" s="163">
        <v>534</v>
      </c>
      <c r="F118" s="163">
        <v>645</v>
      </c>
      <c r="G118" s="163">
        <v>414</v>
      </c>
      <c r="H118" s="163">
        <v>1046</v>
      </c>
      <c r="I118" s="165">
        <f t="shared" si="61"/>
        <v>1.5265700483091789</v>
      </c>
      <c r="J118" s="164">
        <f t="shared" si="58"/>
        <v>0.50287356321839072</v>
      </c>
      <c r="K118" s="162">
        <f t="shared" si="59"/>
        <v>632</v>
      </c>
      <c r="L118" s="163">
        <f t="shared" si="60"/>
        <v>350</v>
      </c>
      <c r="M118" s="164">
        <f t="shared" si="57"/>
        <v>3.2707697002899288E-4</v>
      </c>
    </row>
    <row r="119" spans="2:13" x14ac:dyDescent="0.25">
      <c r="B119" s="168" t="s">
        <v>145</v>
      </c>
      <c r="C119" s="169">
        <f t="shared" ref="C119:H119" si="62">C111-SUM(C112:C118)</f>
        <v>6362</v>
      </c>
      <c r="D119" s="169">
        <f t="shared" si="62"/>
        <v>6614</v>
      </c>
      <c r="E119" s="169">
        <f t="shared" si="62"/>
        <v>4983</v>
      </c>
      <c r="F119" s="169">
        <f t="shared" si="62"/>
        <v>18087</v>
      </c>
      <c r="G119" s="169">
        <f t="shared" si="62"/>
        <v>18832</v>
      </c>
      <c r="H119" s="169">
        <f t="shared" si="62"/>
        <v>21600</v>
      </c>
      <c r="I119" s="171">
        <f t="shared" si="61"/>
        <v>0.14698385726423102</v>
      </c>
      <c r="J119" s="170">
        <f t="shared" si="58"/>
        <v>2.2657998185666766</v>
      </c>
      <c r="K119" s="168">
        <f>H119-G119</f>
        <v>2768</v>
      </c>
      <c r="L119" s="169">
        <f t="shared" si="60"/>
        <v>14986</v>
      </c>
      <c r="M119" s="170">
        <f t="shared" si="57"/>
        <v>6.7541707004075014E-3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169824</v>
      </c>
      <c r="D121" s="176">
        <f t="shared" ref="D121:H121" si="63">D122+D125</f>
        <v>159130</v>
      </c>
      <c r="E121" s="176">
        <f t="shared" si="63"/>
        <v>67052</v>
      </c>
      <c r="F121" s="176">
        <f t="shared" si="63"/>
        <v>157983</v>
      </c>
      <c r="G121" s="176">
        <f t="shared" si="63"/>
        <v>174312</v>
      </c>
      <c r="H121" s="176">
        <f t="shared" si="63"/>
        <v>181820</v>
      </c>
      <c r="I121" s="177">
        <f>IFERROR(H121/G121-1,"-")</f>
        <v>4.307219239065585E-2</v>
      </c>
      <c r="J121" s="177">
        <f>IFERROR(H121/D121-1,"-")</f>
        <v>0.14258782127820013</v>
      </c>
      <c r="K121" s="176">
        <f>H121-G121</f>
        <v>7508</v>
      </c>
      <c r="L121" s="176">
        <f>H121-D121</f>
        <v>22690</v>
      </c>
      <c r="M121" s="177">
        <f t="shared" ref="M121:M133" si="64">H121/H$9</f>
        <v>5.6853857256856107E-2</v>
      </c>
    </row>
    <row r="122" spans="2:13" x14ac:dyDescent="0.25">
      <c r="B122" s="157" t="s">
        <v>97</v>
      </c>
      <c r="C122" s="158">
        <v>101126</v>
      </c>
      <c r="D122" s="158">
        <v>87514</v>
      </c>
      <c r="E122" s="158">
        <v>36330</v>
      </c>
      <c r="F122" s="158">
        <v>97242</v>
      </c>
      <c r="G122" s="158">
        <v>108324</v>
      </c>
      <c r="H122" s="158">
        <v>115851</v>
      </c>
      <c r="I122" s="160">
        <f>IFERROR(H122/G122-1,"-")</f>
        <v>6.9485986484989493E-2</v>
      </c>
      <c r="J122" s="159">
        <f t="shared" ref="J122:J133" si="65">IFERROR(H122/D122-1,"-")</f>
        <v>0.32379962063212742</v>
      </c>
      <c r="K122" s="157">
        <f t="shared" ref="K122:K132" si="66">H122-G122</f>
        <v>7527</v>
      </c>
      <c r="L122" s="158">
        <f t="shared" ref="L122:L133" si="67">H122-D122</f>
        <v>28337</v>
      </c>
      <c r="M122" s="159">
        <f t="shared" si="64"/>
        <v>3.6225806935782846E-2</v>
      </c>
    </row>
    <row r="123" spans="2:13" x14ac:dyDescent="0.25">
      <c r="B123" s="162" t="s">
        <v>103</v>
      </c>
      <c r="C123" s="163">
        <v>56527</v>
      </c>
      <c r="D123" s="163">
        <v>44251</v>
      </c>
      <c r="E123" s="163">
        <v>16691</v>
      </c>
      <c r="F123" s="163">
        <v>50706</v>
      </c>
      <c r="G123" s="163">
        <v>48815</v>
      </c>
      <c r="H123" s="163">
        <v>57435</v>
      </c>
      <c r="I123" s="165">
        <f>IFERROR(H123/G123-1,"-")</f>
        <v>0.17658506606575841</v>
      </c>
      <c r="J123" s="164">
        <f t="shared" si="65"/>
        <v>0.29793676979051331</v>
      </c>
      <c r="K123" s="162">
        <f t="shared" si="66"/>
        <v>8620</v>
      </c>
      <c r="L123" s="163">
        <f t="shared" si="67"/>
        <v>13184</v>
      </c>
      <c r="M123" s="164">
        <f t="shared" si="64"/>
        <v>1.7959527508236334E-2</v>
      </c>
    </row>
    <row r="124" spans="2:13" x14ac:dyDescent="0.25">
      <c r="B124" s="162" t="s">
        <v>100</v>
      </c>
      <c r="C124" s="163">
        <v>44599</v>
      </c>
      <c r="D124" s="163">
        <v>43263</v>
      </c>
      <c r="E124" s="163">
        <v>19639</v>
      </c>
      <c r="F124" s="163">
        <v>46536</v>
      </c>
      <c r="G124" s="163">
        <v>59509</v>
      </c>
      <c r="H124" s="163">
        <v>58416</v>
      </c>
      <c r="I124" s="165">
        <f>IFERROR(H124/G124-1,"-")</f>
        <v>-1.8366969702061864E-2</v>
      </c>
      <c r="J124" s="164">
        <f t="shared" si="65"/>
        <v>0.35025310311351499</v>
      </c>
      <c r="K124" s="162">
        <f t="shared" si="66"/>
        <v>-1093</v>
      </c>
      <c r="L124" s="163">
        <f t="shared" si="67"/>
        <v>15153</v>
      </c>
      <c r="M124" s="164">
        <f t="shared" si="64"/>
        <v>1.8266279427546508E-2</v>
      </c>
    </row>
    <row r="125" spans="2:13" x14ac:dyDescent="0.25">
      <c r="B125" s="157" t="s">
        <v>107</v>
      </c>
      <c r="C125" s="158">
        <v>68698</v>
      </c>
      <c r="D125" s="158">
        <v>71616</v>
      </c>
      <c r="E125" s="158">
        <v>30722</v>
      </c>
      <c r="F125" s="158">
        <v>60741</v>
      </c>
      <c r="G125" s="158">
        <v>65988</v>
      </c>
      <c r="H125" s="158">
        <v>65969</v>
      </c>
      <c r="I125" s="160">
        <f>IFERROR(H125/G125-1,"-")</f>
        <v>-2.8793113899494571E-4</v>
      </c>
      <c r="J125" s="159">
        <f t="shared" si="65"/>
        <v>-7.8851094727435234E-2</v>
      </c>
      <c r="K125" s="157">
        <f t="shared" si="66"/>
        <v>-19</v>
      </c>
      <c r="L125" s="158">
        <f t="shared" si="67"/>
        <v>-5647</v>
      </c>
      <c r="M125" s="159">
        <f t="shared" si="64"/>
        <v>2.0628050321073264E-2</v>
      </c>
    </row>
    <row r="126" spans="2:13" x14ac:dyDescent="0.25">
      <c r="B126" s="162" t="s">
        <v>110</v>
      </c>
      <c r="C126" s="163">
        <v>8686</v>
      </c>
      <c r="D126" s="163">
        <v>7655</v>
      </c>
      <c r="E126" s="163">
        <v>3019</v>
      </c>
      <c r="F126" s="163">
        <v>6689</v>
      </c>
      <c r="G126" s="163">
        <v>8681</v>
      </c>
      <c r="H126" s="163">
        <v>7798</v>
      </c>
      <c r="I126" s="165">
        <f t="shared" ref="I126:I133" si="68">IFERROR(H126/G126-1,"-")</f>
        <v>-0.10171639212072336</v>
      </c>
      <c r="J126" s="164">
        <f t="shared" si="65"/>
        <v>1.8680600914434908E-2</v>
      </c>
      <c r="K126" s="162">
        <f t="shared" si="66"/>
        <v>-883</v>
      </c>
      <c r="L126" s="163">
        <f t="shared" si="67"/>
        <v>143</v>
      </c>
      <c r="M126" s="164">
        <f t="shared" si="64"/>
        <v>2.4383807000823007E-3</v>
      </c>
    </row>
    <row r="127" spans="2:13" x14ac:dyDescent="0.25">
      <c r="B127" s="162" t="s">
        <v>113</v>
      </c>
      <c r="C127" s="163">
        <v>7661</v>
      </c>
      <c r="D127" s="163">
        <v>6494</v>
      </c>
      <c r="E127" s="163">
        <v>3185</v>
      </c>
      <c r="F127" s="163">
        <v>6371</v>
      </c>
      <c r="G127" s="163">
        <v>9226</v>
      </c>
      <c r="H127" s="163">
        <v>8815</v>
      </c>
      <c r="I127" s="165">
        <f t="shared" si="68"/>
        <v>-4.4548016475178809E-2</v>
      </c>
      <c r="J127" s="164">
        <f t="shared" si="65"/>
        <v>0.35740683708038179</v>
      </c>
      <c r="K127" s="162">
        <f t="shared" si="66"/>
        <v>-411</v>
      </c>
      <c r="L127" s="163">
        <f t="shared" si="67"/>
        <v>2321</v>
      </c>
      <c r="M127" s="164">
        <f t="shared" si="64"/>
        <v>2.7563895705598209E-3</v>
      </c>
    </row>
    <row r="128" spans="2:13" x14ac:dyDescent="0.25">
      <c r="B128" s="162" t="s">
        <v>116</v>
      </c>
      <c r="C128" s="163">
        <v>4862</v>
      </c>
      <c r="D128" s="163">
        <v>4919</v>
      </c>
      <c r="E128" s="163">
        <v>2224</v>
      </c>
      <c r="F128" s="163">
        <v>5877</v>
      </c>
      <c r="G128" s="163">
        <v>6321</v>
      </c>
      <c r="H128" s="163">
        <v>6241</v>
      </c>
      <c r="I128" s="165">
        <f t="shared" si="68"/>
        <v>-1.2656225280810007E-2</v>
      </c>
      <c r="J128" s="164">
        <f t="shared" si="65"/>
        <v>0.26875381175035584</v>
      </c>
      <c r="K128" s="162">
        <f t="shared" si="66"/>
        <v>-80</v>
      </c>
      <c r="L128" s="163">
        <f t="shared" si="67"/>
        <v>1322</v>
      </c>
      <c r="M128" s="164">
        <f t="shared" si="64"/>
        <v>1.9515175620945934E-3</v>
      </c>
    </row>
    <row r="129" spans="2:13" x14ac:dyDescent="0.25">
      <c r="B129" s="162" t="s">
        <v>123</v>
      </c>
      <c r="C129" s="163">
        <v>1164</v>
      </c>
      <c r="D129" s="163">
        <v>1219</v>
      </c>
      <c r="E129" s="163">
        <v>594</v>
      </c>
      <c r="F129" s="163">
        <v>1853</v>
      </c>
      <c r="G129" s="163">
        <v>1896</v>
      </c>
      <c r="H129" s="163">
        <v>1689</v>
      </c>
      <c r="I129" s="165">
        <f t="shared" si="68"/>
        <v>-0.10917721518987344</v>
      </c>
      <c r="J129" s="164">
        <f t="shared" si="65"/>
        <v>0.38556193601312549</v>
      </c>
      <c r="K129" s="162">
        <f t="shared" si="66"/>
        <v>-207</v>
      </c>
      <c r="L129" s="163">
        <f t="shared" si="67"/>
        <v>470</v>
      </c>
      <c r="M129" s="164">
        <f t="shared" si="64"/>
        <v>5.2813862560130876E-4</v>
      </c>
    </row>
    <row r="130" spans="2:13" x14ac:dyDescent="0.25">
      <c r="B130" s="162" t="s">
        <v>119</v>
      </c>
      <c r="C130" s="163">
        <v>1243</v>
      </c>
      <c r="D130" s="163">
        <v>1035</v>
      </c>
      <c r="E130" s="163">
        <v>578</v>
      </c>
      <c r="F130" s="163">
        <v>1263</v>
      </c>
      <c r="G130" s="163">
        <v>1296</v>
      </c>
      <c r="H130" s="163">
        <v>1391</v>
      </c>
      <c r="I130" s="165">
        <f t="shared" si="68"/>
        <v>7.3302469135802406E-2</v>
      </c>
      <c r="J130" s="164">
        <f t="shared" si="65"/>
        <v>0.34396135265700489</v>
      </c>
      <c r="K130" s="162">
        <f t="shared" si="66"/>
        <v>95</v>
      </c>
      <c r="L130" s="163">
        <f t="shared" si="67"/>
        <v>356</v>
      </c>
      <c r="M130" s="164">
        <f t="shared" si="64"/>
        <v>4.3495608538272385E-4</v>
      </c>
    </row>
    <row r="131" spans="2:13" x14ac:dyDescent="0.25">
      <c r="B131" s="162" t="s">
        <v>128</v>
      </c>
      <c r="C131" s="163">
        <v>1013</v>
      </c>
      <c r="D131" s="163">
        <v>1136</v>
      </c>
      <c r="E131" s="163">
        <v>637</v>
      </c>
      <c r="F131" s="163">
        <v>655</v>
      </c>
      <c r="G131" s="163">
        <v>861</v>
      </c>
      <c r="H131" s="163">
        <v>946</v>
      </c>
      <c r="I131" s="165">
        <f t="shared" si="68"/>
        <v>9.8722415795586604E-2</v>
      </c>
      <c r="J131" s="164">
        <f t="shared" si="65"/>
        <v>-0.16725352112676062</v>
      </c>
      <c r="K131" s="162">
        <f t="shared" si="66"/>
        <v>85</v>
      </c>
      <c r="L131" s="163">
        <f t="shared" si="67"/>
        <v>-190</v>
      </c>
      <c r="M131" s="164">
        <f t="shared" si="64"/>
        <v>2.9580766123081005E-4</v>
      </c>
    </row>
    <row r="132" spans="2:13" x14ac:dyDescent="0.25">
      <c r="B132" s="162" t="s">
        <v>131</v>
      </c>
      <c r="C132" s="163">
        <v>1887</v>
      </c>
      <c r="D132" s="163">
        <v>1688</v>
      </c>
      <c r="E132" s="163">
        <v>1010</v>
      </c>
      <c r="F132" s="163">
        <v>1105</v>
      </c>
      <c r="G132" s="163">
        <v>1564</v>
      </c>
      <c r="H132" s="163">
        <v>1427</v>
      </c>
      <c r="I132" s="165">
        <f t="shared" si="68"/>
        <v>-8.7595907928388783E-2</v>
      </c>
      <c r="J132" s="164">
        <f t="shared" si="65"/>
        <v>-0.15462085308056872</v>
      </c>
      <c r="K132" s="162">
        <f t="shared" si="66"/>
        <v>-137</v>
      </c>
      <c r="L132" s="163">
        <f t="shared" si="67"/>
        <v>-261</v>
      </c>
      <c r="M132" s="164">
        <f t="shared" si="64"/>
        <v>4.4621303655006966E-4</v>
      </c>
    </row>
    <row r="133" spans="2:13" x14ac:dyDescent="0.25">
      <c r="B133" s="168" t="s">
        <v>145</v>
      </c>
      <c r="C133" s="169">
        <f t="shared" ref="C133:H133" si="69">C125-SUM(C126:C132)</f>
        <v>42182</v>
      </c>
      <c r="D133" s="169">
        <f t="shared" si="69"/>
        <v>47470</v>
      </c>
      <c r="E133" s="169">
        <f t="shared" si="69"/>
        <v>19475</v>
      </c>
      <c r="F133" s="169">
        <f t="shared" si="69"/>
        <v>36928</v>
      </c>
      <c r="G133" s="169">
        <f t="shared" si="69"/>
        <v>36143</v>
      </c>
      <c r="H133" s="169">
        <f t="shared" si="69"/>
        <v>37662</v>
      </c>
      <c r="I133" s="171">
        <f t="shared" si="68"/>
        <v>4.2027501867581529E-2</v>
      </c>
      <c r="J133" s="170">
        <f t="shared" si="65"/>
        <v>-0.20661470402359383</v>
      </c>
      <c r="K133" s="168">
        <f>H133-G133</f>
        <v>1519</v>
      </c>
      <c r="L133" s="169">
        <f t="shared" si="67"/>
        <v>-9808</v>
      </c>
      <c r="M133" s="170">
        <f t="shared" si="64"/>
        <v>1.1776647079571635E-2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129286</v>
      </c>
      <c r="D135" s="176">
        <f t="shared" ref="D135:H135" si="70">D136+D139</f>
        <v>133515</v>
      </c>
      <c r="E135" s="176">
        <f t="shared" si="70"/>
        <v>55367</v>
      </c>
      <c r="F135" s="176">
        <f t="shared" si="70"/>
        <v>157275</v>
      </c>
      <c r="G135" s="176">
        <f t="shared" si="70"/>
        <v>168976</v>
      </c>
      <c r="H135" s="176">
        <f t="shared" si="70"/>
        <v>176312</v>
      </c>
      <c r="I135" s="177">
        <f>IFERROR(H135/G135-1,"-")</f>
        <v>4.3414449389262311E-2</v>
      </c>
      <c r="J135" s="177">
        <f>IFERROR(H135/D135-1,"-")</f>
        <v>0.32054076321012626</v>
      </c>
      <c r="K135" s="176">
        <f>H135-G135</f>
        <v>7336</v>
      </c>
      <c r="L135" s="176">
        <f>H135-D135</f>
        <v>42797</v>
      </c>
      <c r="M135" s="177">
        <f t="shared" ref="M135:M147" si="71">H135/H$9</f>
        <v>5.5131543728252193E-2</v>
      </c>
    </row>
    <row r="136" spans="2:13" x14ac:dyDescent="0.25">
      <c r="B136" s="157" t="s">
        <v>97</v>
      </c>
      <c r="C136" s="158">
        <v>27490</v>
      </c>
      <c r="D136" s="158">
        <v>28853</v>
      </c>
      <c r="E136" s="158">
        <v>11787</v>
      </c>
      <c r="F136" s="158">
        <v>17845</v>
      </c>
      <c r="G136" s="158">
        <v>18970</v>
      </c>
      <c r="H136" s="158">
        <v>16443</v>
      </c>
      <c r="I136" s="160">
        <f>IFERROR(H136/G136-1,"-")</f>
        <v>-0.13321033210332101</v>
      </c>
      <c r="J136" s="159">
        <f t="shared" ref="J136:J147" si="72">IFERROR(H136/D136-1,"-")</f>
        <v>-0.43011125359581326</v>
      </c>
      <c r="K136" s="157">
        <f t="shared" ref="K136:K146" si="73">H136-G136</f>
        <v>-2527</v>
      </c>
      <c r="L136" s="158">
        <f t="shared" ref="L136:L147" si="74">H136-D136</f>
        <v>-12410</v>
      </c>
      <c r="M136" s="159">
        <f t="shared" si="71"/>
        <v>5.1416124456852104E-3</v>
      </c>
    </row>
    <row r="137" spans="2:13" x14ac:dyDescent="0.25">
      <c r="B137" s="162" t="s">
        <v>103</v>
      </c>
      <c r="C137" s="163">
        <v>18122</v>
      </c>
      <c r="D137" s="163">
        <v>14702</v>
      </c>
      <c r="E137" s="163">
        <v>7683</v>
      </c>
      <c r="F137" s="163">
        <v>12496</v>
      </c>
      <c r="G137" s="163">
        <v>12229</v>
      </c>
      <c r="H137" s="163">
        <v>10288</v>
      </c>
      <c r="I137" s="165">
        <f>IFERROR(H137/G137-1,"-")</f>
        <v>-0.15872107285959602</v>
      </c>
      <c r="J137" s="164">
        <f t="shared" si="72"/>
        <v>-0.30023126105291797</v>
      </c>
      <c r="K137" s="162">
        <f t="shared" si="73"/>
        <v>-1941</v>
      </c>
      <c r="L137" s="163">
        <f t="shared" si="74"/>
        <v>-4414</v>
      </c>
      <c r="M137" s="164">
        <f t="shared" si="71"/>
        <v>3.2169864891570545E-3</v>
      </c>
    </row>
    <row r="138" spans="2:13" x14ac:dyDescent="0.25">
      <c r="B138" s="162" t="s">
        <v>100</v>
      </c>
      <c r="C138" s="163">
        <v>9368</v>
      </c>
      <c r="D138" s="163">
        <v>14151</v>
      </c>
      <c r="E138" s="163">
        <v>4104</v>
      </c>
      <c r="F138" s="163">
        <v>5349</v>
      </c>
      <c r="G138" s="163">
        <v>6741</v>
      </c>
      <c r="H138" s="163">
        <v>6155</v>
      </c>
      <c r="I138" s="165">
        <f>IFERROR(H138/G138-1,"-")</f>
        <v>-8.6930722444741093E-2</v>
      </c>
      <c r="J138" s="164">
        <f t="shared" si="72"/>
        <v>-0.56504840647304078</v>
      </c>
      <c r="K138" s="162">
        <f t="shared" si="73"/>
        <v>-586</v>
      </c>
      <c r="L138" s="163">
        <f t="shared" si="74"/>
        <v>-7996</v>
      </c>
      <c r="M138" s="164">
        <f t="shared" si="71"/>
        <v>1.9246259565281561E-3</v>
      </c>
    </row>
    <row r="139" spans="2:13" x14ac:dyDescent="0.25">
      <c r="B139" s="157" t="s">
        <v>107</v>
      </c>
      <c r="C139" s="158">
        <v>101796</v>
      </c>
      <c r="D139" s="158">
        <v>104662</v>
      </c>
      <c r="E139" s="158">
        <v>43580</v>
      </c>
      <c r="F139" s="158">
        <v>139430</v>
      </c>
      <c r="G139" s="158">
        <v>150006</v>
      </c>
      <c r="H139" s="158">
        <v>159869</v>
      </c>
      <c r="I139" s="160">
        <f>IFERROR(H139/G139-1,"-")</f>
        <v>6.5750703305201164E-2</v>
      </c>
      <c r="J139" s="159">
        <f t="shared" si="72"/>
        <v>0.52747893218168973</v>
      </c>
      <c r="K139" s="157">
        <f t="shared" si="73"/>
        <v>9863</v>
      </c>
      <c r="L139" s="158">
        <f t="shared" si="74"/>
        <v>55207</v>
      </c>
      <c r="M139" s="159">
        <f t="shared" si="71"/>
        <v>4.9989931282566985E-2</v>
      </c>
    </row>
    <row r="140" spans="2:13" x14ac:dyDescent="0.25">
      <c r="B140" s="162" t="s">
        <v>110</v>
      </c>
      <c r="C140" s="163">
        <v>48281</v>
      </c>
      <c r="D140" s="163">
        <v>50071</v>
      </c>
      <c r="E140" s="163">
        <v>15952</v>
      </c>
      <c r="F140" s="163">
        <v>61036</v>
      </c>
      <c r="G140" s="163">
        <v>65615</v>
      </c>
      <c r="H140" s="163">
        <v>72783</v>
      </c>
      <c r="I140" s="165">
        <f t="shared" ref="I140:I147" si="75">IFERROR(H140/G140-1,"-")</f>
        <v>0.1092433132667836</v>
      </c>
      <c r="J140" s="164">
        <f t="shared" si="72"/>
        <v>0.45359589383076027</v>
      </c>
      <c r="K140" s="162">
        <f t="shared" si="73"/>
        <v>7168</v>
      </c>
      <c r="L140" s="163">
        <f t="shared" si="74"/>
        <v>22712</v>
      </c>
      <c r="M140" s="164">
        <f t="shared" si="71"/>
        <v>2.2758741022581443E-2</v>
      </c>
    </row>
    <row r="141" spans="2:13" x14ac:dyDescent="0.25">
      <c r="B141" s="162" t="s">
        <v>113</v>
      </c>
      <c r="C141" s="163">
        <v>8636</v>
      </c>
      <c r="D141" s="163">
        <v>8942</v>
      </c>
      <c r="E141" s="163">
        <v>3597</v>
      </c>
      <c r="F141" s="163">
        <v>8746</v>
      </c>
      <c r="G141" s="163">
        <v>12856</v>
      </c>
      <c r="H141" s="163">
        <v>13363</v>
      </c>
      <c r="I141" s="165">
        <f t="shared" si="75"/>
        <v>3.9436838830118282E-2</v>
      </c>
      <c r="J141" s="164">
        <f t="shared" si="72"/>
        <v>0.49440840975173339</v>
      </c>
      <c r="K141" s="162">
        <f t="shared" si="73"/>
        <v>507</v>
      </c>
      <c r="L141" s="163">
        <f t="shared" si="74"/>
        <v>4421</v>
      </c>
      <c r="M141" s="164">
        <f t="shared" si="71"/>
        <v>4.178517734701178E-3</v>
      </c>
    </row>
    <row r="142" spans="2:13" x14ac:dyDescent="0.25">
      <c r="B142" s="162" t="s">
        <v>116</v>
      </c>
      <c r="C142" s="163">
        <v>13095</v>
      </c>
      <c r="D142" s="163">
        <v>12570</v>
      </c>
      <c r="E142" s="163">
        <v>4152</v>
      </c>
      <c r="F142" s="163">
        <v>17705</v>
      </c>
      <c r="G142" s="163">
        <v>16022</v>
      </c>
      <c r="H142" s="163">
        <v>16112</v>
      </c>
      <c r="I142" s="165">
        <f t="shared" si="75"/>
        <v>5.6172762451629499E-3</v>
      </c>
      <c r="J142" s="164">
        <f t="shared" si="72"/>
        <v>0.28178202068416858</v>
      </c>
      <c r="K142" s="162">
        <f t="shared" si="73"/>
        <v>90</v>
      </c>
      <c r="L142" s="163">
        <f t="shared" si="74"/>
        <v>3542</v>
      </c>
      <c r="M142" s="164">
        <f t="shared" si="71"/>
        <v>5.0381110335632256E-3</v>
      </c>
    </row>
    <row r="143" spans="2:13" x14ac:dyDescent="0.25">
      <c r="B143" s="162" t="s">
        <v>123</v>
      </c>
      <c r="C143" s="163">
        <v>2203</v>
      </c>
      <c r="D143" s="163">
        <v>1965</v>
      </c>
      <c r="E143" s="163">
        <v>562</v>
      </c>
      <c r="F143" s="163">
        <v>6612</v>
      </c>
      <c r="G143" s="163">
        <v>5654</v>
      </c>
      <c r="H143" s="163">
        <v>3805</v>
      </c>
      <c r="I143" s="165">
        <f t="shared" si="75"/>
        <v>-0.32702511496285813</v>
      </c>
      <c r="J143" s="164">
        <f t="shared" si="72"/>
        <v>0.93638676844783708</v>
      </c>
      <c r="K143" s="162">
        <f t="shared" si="73"/>
        <v>-1849</v>
      </c>
      <c r="L143" s="163">
        <f t="shared" si="74"/>
        <v>1840</v>
      </c>
      <c r="M143" s="164">
        <f t="shared" si="71"/>
        <v>1.1897971997708585E-3</v>
      </c>
    </row>
    <row r="144" spans="2:13" x14ac:dyDescent="0.25">
      <c r="B144" s="162" t="s">
        <v>119</v>
      </c>
      <c r="C144" s="163">
        <v>2695</v>
      </c>
      <c r="D144" s="163">
        <v>2687</v>
      </c>
      <c r="E144" s="163">
        <v>1346</v>
      </c>
      <c r="F144" s="163">
        <v>2635</v>
      </c>
      <c r="G144" s="163">
        <v>3343</v>
      </c>
      <c r="H144" s="163">
        <v>3755</v>
      </c>
      <c r="I144" s="165">
        <f t="shared" si="75"/>
        <v>0.12324259647023639</v>
      </c>
      <c r="J144" s="164">
        <f t="shared" si="72"/>
        <v>0.39746929661332331</v>
      </c>
      <c r="K144" s="162">
        <f t="shared" si="73"/>
        <v>412</v>
      </c>
      <c r="L144" s="163">
        <f t="shared" si="74"/>
        <v>1068</v>
      </c>
      <c r="M144" s="164">
        <f t="shared" si="71"/>
        <v>1.1741625453717671E-3</v>
      </c>
    </row>
    <row r="145" spans="2:13" x14ac:dyDescent="0.25">
      <c r="B145" s="162" t="s">
        <v>128</v>
      </c>
      <c r="C145" s="163">
        <v>807</v>
      </c>
      <c r="D145" s="163">
        <v>963</v>
      </c>
      <c r="E145" s="163">
        <v>1581</v>
      </c>
      <c r="F145" s="163">
        <v>1657</v>
      </c>
      <c r="G145" s="163">
        <v>1964</v>
      </c>
      <c r="H145" s="163">
        <v>1842</v>
      </c>
      <c r="I145" s="165">
        <f t="shared" si="75"/>
        <v>-6.2118126272912466E-2</v>
      </c>
      <c r="J145" s="164">
        <f t="shared" si="72"/>
        <v>0.91277258566978192</v>
      </c>
      <c r="K145" s="162">
        <f t="shared" si="73"/>
        <v>-122</v>
      </c>
      <c r="L145" s="163">
        <f t="shared" si="74"/>
        <v>879</v>
      </c>
      <c r="M145" s="164">
        <f t="shared" si="71"/>
        <v>5.7598066806252861E-4</v>
      </c>
    </row>
    <row r="146" spans="2:13" x14ac:dyDescent="0.25">
      <c r="B146" s="162" t="s">
        <v>131</v>
      </c>
      <c r="C146" s="163">
        <v>4018</v>
      </c>
      <c r="D146" s="163">
        <v>3193</v>
      </c>
      <c r="E146" s="163">
        <v>3280</v>
      </c>
      <c r="F146" s="163">
        <v>742</v>
      </c>
      <c r="G146" s="163">
        <v>1329</v>
      </c>
      <c r="H146" s="163">
        <v>1170</v>
      </c>
      <c r="I146" s="165">
        <f t="shared" si="75"/>
        <v>-0.11963882618510158</v>
      </c>
      <c r="J146" s="164">
        <f t="shared" si="72"/>
        <v>-0.63357344190416542</v>
      </c>
      <c r="K146" s="162">
        <f t="shared" si="73"/>
        <v>-159</v>
      </c>
      <c r="L146" s="163">
        <f t="shared" si="74"/>
        <v>-2023</v>
      </c>
      <c r="M146" s="164">
        <f t="shared" si="71"/>
        <v>3.6585091293873966E-4</v>
      </c>
    </row>
    <row r="147" spans="2:13" x14ac:dyDescent="0.25">
      <c r="B147" s="168" t="s">
        <v>145</v>
      </c>
      <c r="C147" s="169">
        <f t="shared" ref="C147:H147" si="76">C139-SUM(C140:C146)</f>
        <v>22061</v>
      </c>
      <c r="D147" s="169">
        <f t="shared" si="76"/>
        <v>24271</v>
      </c>
      <c r="E147" s="169">
        <f t="shared" si="76"/>
        <v>13110</v>
      </c>
      <c r="F147" s="169">
        <f t="shared" si="76"/>
        <v>40297</v>
      </c>
      <c r="G147" s="169">
        <f t="shared" si="76"/>
        <v>43223</v>
      </c>
      <c r="H147" s="169">
        <f t="shared" si="76"/>
        <v>47039</v>
      </c>
      <c r="I147" s="171">
        <f t="shared" si="75"/>
        <v>8.8286329037780886E-2</v>
      </c>
      <c r="J147" s="170">
        <f t="shared" si="72"/>
        <v>0.93807424498372538</v>
      </c>
      <c r="K147" s="168">
        <f>H147-G147</f>
        <v>3816</v>
      </c>
      <c r="L147" s="169">
        <f t="shared" si="74"/>
        <v>22768</v>
      </c>
      <c r="M147" s="170">
        <f t="shared" si="71"/>
        <v>1.4708770165577244E-2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91875</v>
      </c>
      <c r="D149" s="176">
        <f t="shared" ref="D149:H149" si="77">D150+D153</f>
        <v>92030</v>
      </c>
      <c r="E149" s="176">
        <f t="shared" si="77"/>
        <v>30427</v>
      </c>
      <c r="F149" s="176">
        <f t="shared" si="77"/>
        <v>78991</v>
      </c>
      <c r="G149" s="176">
        <f t="shared" si="77"/>
        <v>82998</v>
      </c>
      <c r="H149" s="176">
        <f t="shared" si="77"/>
        <v>86316</v>
      </c>
      <c r="I149" s="177">
        <f>IFERROR(H149/G149-1,"-")</f>
        <v>3.9976866912455611E-2</v>
      </c>
      <c r="J149" s="177">
        <f>IFERROR(H149/D149-1,"-")</f>
        <v>-6.2088449418667868E-2</v>
      </c>
      <c r="K149" s="176">
        <f>H149-G149</f>
        <v>3318</v>
      </c>
      <c r="L149" s="176">
        <f>H149-D149</f>
        <v>-5714</v>
      </c>
      <c r="M149" s="177">
        <f t="shared" ref="M149:M161" si="78">H149/H$9</f>
        <v>2.6990416582239534E-2</v>
      </c>
    </row>
    <row r="150" spans="2:13" x14ac:dyDescent="0.25">
      <c r="B150" s="157" t="s">
        <v>97</v>
      </c>
      <c r="C150" s="158">
        <v>38967</v>
      </c>
      <c r="D150" s="158">
        <v>41635</v>
      </c>
      <c r="E150" s="158">
        <v>13736</v>
      </c>
      <c r="F150" s="158">
        <v>43308</v>
      </c>
      <c r="G150" s="158">
        <v>44260</v>
      </c>
      <c r="H150" s="158">
        <v>40512</v>
      </c>
      <c r="I150" s="160">
        <f>IFERROR(H150/G150-1,"-")</f>
        <v>-8.4681427925892505E-2</v>
      </c>
      <c r="J150" s="159">
        <f t="shared" ref="J150:J161" si="79">IFERROR(H150/D150-1,"-")</f>
        <v>-2.6972499099315428E-2</v>
      </c>
      <c r="K150" s="157">
        <f t="shared" ref="K150:K160" si="80">H150-G150</f>
        <v>-3748</v>
      </c>
      <c r="L150" s="158">
        <f t="shared" ref="L150:L161" si="81">H150-D150</f>
        <v>-1123</v>
      </c>
      <c r="M150" s="159">
        <f t="shared" si="78"/>
        <v>1.2667822380319847E-2</v>
      </c>
    </row>
    <row r="151" spans="2:13" x14ac:dyDescent="0.25">
      <c r="B151" s="162" t="s">
        <v>103</v>
      </c>
      <c r="C151" s="163">
        <v>24010</v>
      </c>
      <c r="D151" s="163">
        <v>25217</v>
      </c>
      <c r="E151" s="163">
        <v>7506</v>
      </c>
      <c r="F151" s="163">
        <v>31628</v>
      </c>
      <c r="G151" s="163">
        <v>32698</v>
      </c>
      <c r="H151" s="163">
        <v>28035</v>
      </c>
      <c r="I151" s="165">
        <f>IFERROR(H151/G151-1,"-")</f>
        <v>-0.14260811058780354</v>
      </c>
      <c r="J151" s="164">
        <f t="shared" si="79"/>
        <v>0.11175000991394701</v>
      </c>
      <c r="K151" s="162">
        <f t="shared" si="80"/>
        <v>-4663</v>
      </c>
      <c r="L151" s="163">
        <f t="shared" si="81"/>
        <v>2818</v>
      </c>
      <c r="M151" s="164">
        <f t="shared" si="78"/>
        <v>8.7663507215705698E-3</v>
      </c>
    </row>
    <row r="152" spans="2:13" x14ac:dyDescent="0.25">
      <c r="B152" s="162" t="s">
        <v>100</v>
      </c>
      <c r="C152" s="163">
        <v>14957</v>
      </c>
      <c r="D152" s="163">
        <v>16418</v>
      </c>
      <c r="E152" s="163">
        <v>6230</v>
      </c>
      <c r="F152" s="163">
        <v>11680</v>
      </c>
      <c r="G152" s="163">
        <v>11562</v>
      </c>
      <c r="H152" s="163">
        <v>12477</v>
      </c>
      <c r="I152" s="165">
        <f>IFERROR(H152/G152-1,"-")</f>
        <v>7.9138557343020333E-2</v>
      </c>
      <c r="J152" s="164">
        <f t="shared" si="79"/>
        <v>-0.24004141795590206</v>
      </c>
      <c r="K152" s="162">
        <f t="shared" si="80"/>
        <v>915</v>
      </c>
      <c r="L152" s="163">
        <f t="shared" si="81"/>
        <v>-3941</v>
      </c>
      <c r="M152" s="164">
        <f t="shared" si="78"/>
        <v>3.9014716587492779E-3</v>
      </c>
    </row>
    <row r="153" spans="2:13" x14ac:dyDescent="0.25">
      <c r="B153" s="157" t="s">
        <v>107</v>
      </c>
      <c r="C153" s="158">
        <v>52908</v>
      </c>
      <c r="D153" s="158">
        <v>50395</v>
      </c>
      <c r="E153" s="158">
        <v>16691</v>
      </c>
      <c r="F153" s="158">
        <v>35683</v>
      </c>
      <c r="G153" s="158">
        <v>38738</v>
      </c>
      <c r="H153" s="158">
        <v>45804</v>
      </c>
      <c r="I153" s="160">
        <f>IFERROR(H153/G153-1,"-")</f>
        <v>0.18240487376736025</v>
      </c>
      <c r="J153" s="159">
        <f t="shared" si="79"/>
        <v>-9.1100307570195493E-2</v>
      </c>
      <c r="K153" s="157">
        <f t="shared" si="80"/>
        <v>7066</v>
      </c>
      <c r="L153" s="158">
        <f t="shared" si="81"/>
        <v>-4591</v>
      </c>
      <c r="M153" s="159">
        <f t="shared" si="78"/>
        <v>1.4322594201919685E-2</v>
      </c>
    </row>
    <row r="154" spans="2:13" x14ac:dyDescent="0.25">
      <c r="B154" s="162" t="s">
        <v>110</v>
      </c>
      <c r="C154" s="163">
        <v>16433</v>
      </c>
      <c r="D154" s="163">
        <v>15957</v>
      </c>
      <c r="E154" s="163">
        <v>4971</v>
      </c>
      <c r="F154" s="163">
        <v>13562</v>
      </c>
      <c r="G154" s="163">
        <v>13219</v>
      </c>
      <c r="H154" s="163">
        <v>14840</v>
      </c>
      <c r="I154" s="165">
        <f t="shared" ref="I154:I161" si="82">IFERROR(H154/G154-1,"-")</f>
        <v>0.12262652242983574</v>
      </c>
      <c r="J154" s="164">
        <f t="shared" si="79"/>
        <v>-7.0000626684213807E-2</v>
      </c>
      <c r="K154" s="162">
        <f t="shared" si="80"/>
        <v>1621</v>
      </c>
      <c r="L154" s="163">
        <f t="shared" si="81"/>
        <v>-1117</v>
      </c>
      <c r="M154" s="164">
        <f t="shared" si="78"/>
        <v>4.6403654256503392E-3</v>
      </c>
    </row>
    <row r="155" spans="2:13" x14ac:dyDescent="0.25">
      <c r="B155" s="162" t="s">
        <v>113</v>
      </c>
      <c r="C155" s="163">
        <v>15080</v>
      </c>
      <c r="D155" s="163">
        <v>12139</v>
      </c>
      <c r="E155" s="163">
        <v>4075</v>
      </c>
      <c r="F155" s="163">
        <v>6586</v>
      </c>
      <c r="G155" s="163">
        <v>6774</v>
      </c>
      <c r="H155" s="163">
        <v>6659</v>
      </c>
      <c r="I155" s="165">
        <f t="shared" si="82"/>
        <v>-1.6976675524062568E-2</v>
      </c>
      <c r="J155" s="164">
        <f t="shared" si="79"/>
        <v>-0.4514375154460829</v>
      </c>
      <c r="K155" s="162">
        <f t="shared" si="80"/>
        <v>-115</v>
      </c>
      <c r="L155" s="163">
        <f t="shared" si="81"/>
        <v>-5480</v>
      </c>
      <c r="M155" s="164">
        <f t="shared" si="78"/>
        <v>2.0822232728709977E-3</v>
      </c>
    </row>
    <row r="156" spans="2:13" x14ac:dyDescent="0.25">
      <c r="B156" s="162" t="s">
        <v>116</v>
      </c>
      <c r="C156" s="163">
        <v>8312</v>
      </c>
      <c r="D156" s="163">
        <v>7619</v>
      </c>
      <c r="E156" s="163">
        <v>1941</v>
      </c>
      <c r="F156" s="163">
        <v>4498</v>
      </c>
      <c r="G156" s="163">
        <v>6381</v>
      </c>
      <c r="H156" s="163">
        <v>8091</v>
      </c>
      <c r="I156" s="165">
        <f t="shared" si="82"/>
        <v>0.26798307475317351</v>
      </c>
      <c r="J156" s="164">
        <f t="shared" si="79"/>
        <v>6.1950387189919853E-2</v>
      </c>
      <c r="K156" s="162">
        <f t="shared" si="80"/>
        <v>1710</v>
      </c>
      <c r="L156" s="163">
        <f t="shared" si="81"/>
        <v>472</v>
      </c>
      <c r="M156" s="164">
        <f t="shared" si="78"/>
        <v>2.5299997748609768E-3</v>
      </c>
    </row>
    <row r="157" spans="2:13" x14ac:dyDescent="0.25">
      <c r="B157" s="162" t="s">
        <v>123</v>
      </c>
      <c r="C157" s="163">
        <v>912</v>
      </c>
      <c r="D157" s="163">
        <v>1008</v>
      </c>
      <c r="E157" s="163">
        <v>538</v>
      </c>
      <c r="F157" s="163">
        <v>1073</v>
      </c>
      <c r="G157" s="163">
        <v>981</v>
      </c>
      <c r="H157" s="163">
        <v>1306</v>
      </c>
      <c r="I157" s="165">
        <f t="shared" si="82"/>
        <v>0.33129459734964328</v>
      </c>
      <c r="J157" s="164">
        <f t="shared" si="79"/>
        <v>0.29563492063492069</v>
      </c>
      <c r="K157" s="162">
        <f t="shared" si="80"/>
        <v>325</v>
      </c>
      <c r="L157" s="163">
        <f t="shared" si="81"/>
        <v>298</v>
      </c>
      <c r="M157" s="164">
        <f t="shared" si="78"/>
        <v>4.083771729042684E-4</v>
      </c>
    </row>
    <row r="158" spans="2:13" x14ac:dyDescent="0.25">
      <c r="B158" s="162" t="s">
        <v>119</v>
      </c>
      <c r="C158" s="163">
        <v>1693</v>
      </c>
      <c r="D158" s="163">
        <v>2306</v>
      </c>
      <c r="E158" s="163">
        <v>1049</v>
      </c>
      <c r="F158" s="163">
        <v>2288</v>
      </c>
      <c r="G158" s="163">
        <v>2061</v>
      </c>
      <c r="H158" s="163">
        <v>2535</v>
      </c>
      <c r="I158" s="165">
        <f t="shared" si="82"/>
        <v>0.22998544395924303</v>
      </c>
      <c r="J158" s="164">
        <f t="shared" si="79"/>
        <v>9.9306157849089249E-2</v>
      </c>
      <c r="K158" s="162">
        <f t="shared" si="80"/>
        <v>474</v>
      </c>
      <c r="L158" s="163">
        <f t="shared" si="81"/>
        <v>229</v>
      </c>
      <c r="M158" s="164">
        <f t="shared" si="78"/>
        <v>7.9267697803393593E-4</v>
      </c>
    </row>
    <row r="159" spans="2:13" x14ac:dyDescent="0.25">
      <c r="B159" s="162" t="s">
        <v>128</v>
      </c>
      <c r="C159" s="163">
        <v>281</v>
      </c>
      <c r="D159" s="163">
        <v>320</v>
      </c>
      <c r="E159" s="163">
        <v>217</v>
      </c>
      <c r="F159" s="163">
        <v>277</v>
      </c>
      <c r="G159" s="163">
        <v>267</v>
      </c>
      <c r="H159" s="163">
        <v>285</v>
      </c>
      <c r="I159" s="165">
        <f t="shared" si="82"/>
        <v>6.7415730337078594E-2</v>
      </c>
      <c r="J159" s="164">
        <f t="shared" si="79"/>
        <v>-0.109375</v>
      </c>
      <c r="K159" s="162">
        <f t="shared" si="80"/>
        <v>18</v>
      </c>
      <c r="L159" s="163">
        <f t="shared" si="81"/>
        <v>-35</v>
      </c>
      <c r="M159" s="164">
        <f t="shared" si="78"/>
        <v>8.9117530074821202E-5</v>
      </c>
    </row>
    <row r="160" spans="2:13" x14ac:dyDescent="0.25">
      <c r="B160" s="162" t="s">
        <v>131</v>
      </c>
      <c r="C160" s="163">
        <v>775</v>
      </c>
      <c r="D160" s="163">
        <v>576</v>
      </c>
      <c r="E160" s="163">
        <v>277</v>
      </c>
      <c r="F160" s="163">
        <v>403</v>
      </c>
      <c r="G160" s="163">
        <v>540</v>
      </c>
      <c r="H160" s="163">
        <v>396</v>
      </c>
      <c r="I160" s="165">
        <f t="shared" si="82"/>
        <v>-0.26666666666666672</v>
      </c>
      <c r="J160" s="164">
        <f t="shared" si="79"/>
        <v>-0.3125</v>
      </c>
      <c r="K160" s="162">
        <f t="shared" si="80"/>
        <v>-144</v>
      </c>
      <c r="L160" s="163">
        <f t="shared" si="81"/>
        <v>-180</v>
      </c>
      <c r="M160" s="164">
        <f t="shared" si="78"/>
        <v>1.2382646284080421E-4</v>
      </c>
    </row>
    <row r="161" spans="2:13" x14ac:dyDescent="0.25">
      <c r="B161" s="168" t="s">
        <v>145</v>
      </c>
      <c r="C161" s="169">
        <f t="shared" ref="C161:H161" si="83">C153-SUM(C154:C160)</f>
        <v>9422</v>
      </c>
      <c r="D161" s="169">
        <f t="shared" si="83"/>
        <v>10470</v>
      </c>
      <c r="E161" s="169">
        <f t="shared" si="83"/>
        <v>3623</v>
      </c>
      <c r="F161" s="169">
        <f t="shared" si="83"/>
        <v>6996</v>
      </c>
      <c r="G161" s="169">
        <f t="shared" si="83"/>
        <v>8515</v>
      </c>
      <c r="H161" s="169">
        <f t="shared" si="83"/>
        <v>11692</v>
      </c>
      <c r="I161" s="171">
        <f t="shared" si="82"/>
        <v>0.37310628302994719</v>
      </c>
      <c r="J161" s="170">
        <f t="shared" si="79"/>
        <v>0.11671442215854833</v>
      </c>
      <c r="K161" s="168">
        <f>H161-G161</f>
        <v>3177</v>
      </c>
      <c r="L161" s="169">
        <f t="shared" si="81"/>
        <v>1222</v>
      </c>
      <c r="M161" s="170">
        <f t="shared" si="78"/>
        <v>3.6560075846835422E-3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B9A8-CA02-4505-BA68-FB247C7F45B1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48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1003834</v>
      </c>
      <c r="D9" s="176">
        <f t="shared" ref="D9:H9" si="0">D10+D13</f>
        <v>967793</v>
      </c>
      <c r="E9" s="176">
        <f t="shared" si="0"/>
        <v>303151</v>
      </c>
      <c r="F9" s="176">
        <f t="shared" si="0"/>
        <v>721826</v>
      </c>
      <c r="G9" s="176">
        <f t="shared" si="0"/>
        <v>817155</v>
      </c>
      <c r="H9" s="176">
        <f t="shared" si="0"/>
        <v>897594</v>
      </c>
      <c r="I9" s="177">
        <f>IFERROR(H9/G9-1,"-")</f>
        <v>9.8437872863777365E-2</v>
      </c>
      <c r="J9" s="177">
        <f>IFERROR(H9/D9-1,"-")</f>
        <v>-7.2535139229153334E-2</v>
      </c>
      <c r="K9" s="176">
        <f>H9-G9</f>
        <v>80439</v>
      </c>
      <c r="L9" s="176">
        <f>H9-D9</f>
        <v>-70199</v>
      </c>
      <c r="M9" s="177">
        <f t="shared" ref="M9:M21" si="1">H9/H$9</f>
        <v>1</v>
      </c>
      <c r="P9" s="154" t="s">
        <v>68</v>
      </c>
      <c r="Q9" s="176">
        <f>Q10+Q13</f>
        <v>132103</v>
      </c>
      <c r="R9" s="176">
        <f t="shared" ref="R9:V9" si="2">R10+R13</f>
        <v>122266</v>
      </c>
      <c r="S9" s="176">
        <f t="shared" si="2"/>
        <v>34032</v>
      </c>
      <c r="T9" s="176">
        <f t="shared" si="2"/>
        <v>99532</v>
      </c>
      <c r="U9" s="176">
        <f t="shared" si="2"/>
        <v>111181</v>
      </c>
      <c r="V9" s="176">
        <f t="shared" si="2"/>
        <v>134105</v>
      </c>
      <c r="W9" s="177">
        <f>IFERROR(V9/U9-1,"-")</f>
        <v>0.20618630881175748</v>
      </c>
      <c r="X9" s="177">
        <f>IFERROR(V9/R9-1,"-")</f>
        <v>9.6829862758248453E-2</v>
      </c>
      <c r="Y9" s="176">
        <f>V9-U9</f>
        <v>22924</v>
      </c>
      <c r="Z9" s="176">
        <f>V9-R9</f>
        <v>11839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165326</v>
      </c>
      <c r="D10" s="158">
        <v>153883</v>
      </c>
      <c r="E10" s="158">
        <v>59454</v>
      </c>
      <c r="F10" s="158">
        <v>128004</v>
      </c>
      <c r="G10" s="158">
        <v>133108</v>
      </c>
      <c r="H10" s="158">
        <v>140162</v>
      </c>
      <c r="I10" s="160">
        <f>IFERROR(H10/G10-1,"-")</f>
        <v>5.2994560807765101E-2</v>
      </c>
      <c r="J10" s="159">
        <f t="shared" ref="J10:J21" si="4">IFERROR(H10/D10-1,"-")</f>
        <v>-8.9165144947785047E-2</v>
      </c>
      <c r="K10" s="157">
        <f t="shared" ref="K10:K20" si="5">H10-G10</f>
        <v>7054</v>
      </c>
      <c r="L10" s="158">
        <f t="shared" ref="L10:L21" si="6">H10-D10</f>
        <v>-13721</v>
      </c>
      <c r="M10" s="159">
        <f t="shared" si="1"/>
        <v>0.15615300458782033</v>
      </c>
      <c r="P10" s="157" t="s">
        <v>97</v>
      </c>
      <c r="Q10" s="158">
        <v>64092</v>
      </c>
      <c r="R10" s="158">
        <v>59570</v>
      </c>
      <c r="S10" s="158">
        <v>11706</v>
      </c>
      <c r="T10" s="158">
        <v>49826</v>
      </c>
      <c r="U10" s="158">
        <v>52337</v>
      </c>
      <c r="V10" s="158">
        <v>68628</v>
      </c>
      <c r="W10" s="160">
        <f>IFERROR(V10/U10-1,"-")</f>
        <v>0.31127118482144556</v>
      </c>
      <c r="X10" s="159">
        <f t="shared" ref="X10:X21" si="7">IFERROR(V10/R10-1,"-")</f>
        <v>0.15205640423031719</v>
      </c>
      <c r="Y10" s="157">
        <f t="shared" ref="Y10:Y20" si="8">V10-U10</f>
        <v>16291</v>
      </c>
      <c r="Z10" s="158">
        <f t="shared" ref="Z10:Z21" si="9">V10-R10</f>
        <v>9058</v>
      </c>
      <c r="AA10" s="159">
        <f t="shared" si="3"/>
        <v>0.51174825696282766</v>
      </c>
    </row>
    <row r="11" spans="1:27" x14ac:dyDescent="0.25">
      <c r="A11" s="161" t="s">
        <v>100</v>
      </c>
      <c r="B11" s="162" t="s">
        <v>103</v>
      </c>
      <c r="C11" s="163">
        <v>87492</v>
      </c>
      <c r="D11" s="163">
        <v>85019</v>
      </c>
      <c r="E11" s="163">
        <v>41346</v>
      </c>
      <c r="F11" s="163">
        <v>76324</v>
      </c>
      <c r="G11" s="163">
        <v>75288</v>
      </c>
      <c r="H11" s="163">
        <v>68554</v>
      </c>
      <c r="I11" s="165">
        <f>IFERROR(H11/G11-1,"-")</f>
        <v>-8.9443204760386807E-2</v>
      </c>
      <c r="J11" s="164">
        <f t="shared" si="4"/>
        <v>-0.19366259306743194</v>
      </c>
      <c r="K11" s="162">
        <f t="shared" si="5"/>
        <v>-6734</v>
      </c>
      <c r="L11" s="163">
        <f t="shared" si="6"/>
        <v>-16465</v>
      </c>
      <c r="M11" s="164">
        <f t="shared" si="1"/>
        <v>7.6375287713598805E-2</v>
      </c>
      <c r="P11" s="162" t="s">
        <v>103</v>
      </c>
      <c r="Q11" s="163">
        <v>21239</v>
      </c>
      <c r="R11" s="163">
        <v>18274</v>
      </c>
      <c r="S11" s="163">
        <v>3396</v>
      </c>
      <c r="T11" s="163">
        <v>24083</v>
      </c>
      <c r="U11" s="163">
        <v>27250</v>
      </c>
      <c r="V11" s="163">
        <v>28068</v>
      </c>
      <c r="W11" s="165">
        <f>IFERROR(V11/U11-1,"-")</f>
        <v>3.0018348623853219E-2</v>
      </c>
      <c r="X11" s="164">
        <f t="shared" si="7"/>
        <v>0.53595271971106495</v>
      </c>
      <c r="Y11" s="162">
        <f t="shared" si="8"/>
        <v>818</v>
      </c>
      <c r="Z11" s="163">
        <f t="shared" si="9"/>
        <v>9794</v>
      </c>
      <c r="AA11" s="164">
        <f>V11/V$9</f>
        <v>0.20929868386711906</v>
      </c>
    </row>
    <row r="12" spans="1:27" x14ac:dyDescent="0.25">
      <c r="A12" s="1"/>
      <c r="B12" s="162" t="s">
        <v>100</v>
      </c>
      <c r="C12" s="163">
        <v>77834</v>
      </c>
      <c r="D12" s="163">
        <v>68864</v>
      </c>
      <c r="E12" s="163">
        <v>18108</v>
      </c>
      <c r="F12" s="163">
        <v>51680</v>
      </c>
      <c r="G12" s="163">
        <v>57820</v>
      </c>
      <c r="H12" s="163">
        <v>71608</v>
      </c>
      <c r="I12" s="165">
        <f>IFERROR(H12/G12-1,"-")</f>
        <v>0.23846419923901774</v>
      </c>
      <c r="J12" s="164">
        <f t="shared" si="4"/>
        <v>3.9846654275093041E-2</v>
      </c>
      <c r="K12" s="162">
        <f t="shared" si="5"/>
        <v>13788</v>
      </c>
      <c r="L12" s="163">
        <f t="shared" si="6"/>
        <v>2744</v>
      </c>
      <c r="M12" s="164">
        <f t="shared" si="1"/>
        <v>7.9777716874221527E-2</v>
      </c>
      <c r="P12" s="162" t="s">
        <v>100</v>
      </c>
      <c r="Q12" s="163">
        <v>42853</v>
      </c>
      <c r="R12" s="163">
        <v>41296</v>
      </c>
      <c r="S12" s="163">
        <v>8310</v>
      </c>
      <c r="T12" s="163">
        <v>25743</v>
      </c>
      <c r="U12" s="163">
        <v>25087</v>
      </c>
      <c r="V12" s="163">
        <v>40560</v>
      </c>
      <c r="W12" s="165">
        <f>IFERROR(V12/U12-1,"-")</f>
        <v>0.61677362777534173</v>
      </c>
      <c r="X12" s="164">
        <f t="shared" si="7"/>
        <v>-1.7822549399457599E-2</v>
      </c>
      <c r="Y12" s="162">
        <f t="shared" si="8"/>
        <v>15473</v>
      </c>
      <c r="Z12" s="163">
        <f t="shared" si="9"/>
        <v>-736</v>
      </c>
      <c r="AA12" s="164">
        <f t="shared" si="3"/>
        <v>0.30244957309570858</v>
      </c>
    </row>
    <row r="13" spans="1:27" s="56" customFormat="1" x14ac:dyDescent="0.25">
      <c r="B13" s="157" t="s">
        <v>107</v>
      </c>
      <c r="C13" s="158">
        <v>838508</v>
      </c>
      <c r="D13" s="158">
        <v>813910</v>
      </c>
      <c r="E13" s="158">
        <v>243697</v>
      </c>
      <c r="F13" s="158">
        <v>593822</v>
      </c>
      <c r="G13" s="158">
        <v>684047</v>
      </c>
      <c r="H13" s="158">
        <v>757432</v>
      </c>
      <c r="I13" s="160">
        <f>IFERROR(H13/G13-1,"-")</f>
        <v>0.10728064007297755</v>
      </c>
      <c r="J13" s="159">
        <f t="shared" si="4"/>
        <v>-6.9390964602965899E-2</v>
      </c>
      <c r="K13" s="157">
        <f t="shared" si="5"/>
        <v>73385</v>
      </c>
      <c r="L13" s="158">
        <f t="shared" si="6"/>
        <v>-56478</v>
      </c>
      <c r="M13" s="159">
        <f t="shared" si="1"/>
        <v>0.84384699541217967</v>
      </c>
      <c r="P13" s="157" t="s">
        <v>107</v>
      </c>
      <c r="Q13" s="158">
        <v>68011</v>
      </c>
      <c r="R13" s="158">
        <v>62696</v>
      </c>
      <c r="S13" s="158">
        <v>22326</v>
      </c>
      <c r="T13" s="158">
        <v>49706</v>
      </c>
      <c r="U13" s="158">
        <v>58844</v>
      </c>
      <c r="V13" s="158">
        <v>65477</v>
      </c>
      <c r="W13" s="160">
        <f>IFERROR(V13/U13-1,"-")</f>
        <v>0.11272177282305762</v>
      </c>
      <c r="X13" s="159">
        <f t="shared" si="7"/>
        <v>4.435689677172383E-2</v>
      </c>
      <c r="Y13" s="157">
        <f t="shared" si="8"/>
        <v>6633</v>
      </c>
      <c r="Z13" s="158">
        <f t="shared" si="9"/>
        <v>2781</v>
      </c>
      <c r="AA13" s="159">
        <f t="shared" si="3"/>
        <v>0.48825174303717239</v>
      </c>
    </row>
    <row r="14" spans="1:27" s="56" customFormat="1" x14ac:dyDescent="0.25">
      <c r="B14" s="162" t="s">
        <v>110</v>
      </c>
      <c r="C14" s="163">
        <v>452355</v>
      </c>
      <c r="D14" s="163">
        <v>448645</v>
      </c>
      <c r="E14" s="163">
        <v>101481</v>
      </c>
      <c r="F14" s="163">
        <v>292265</v>
      </c>
      <c r="G14" s="163">
        <v>357572</v>
      </c>
      <c r="H14" s="163">
        <v>411822</v>
      </c>
      <c r="I14" s="165">
        <f t="shared" ref="I14:I21" si="10">IFERROR(H14/G14-1,"-")</f>
        <v>0.15171769601646656</v>
      </c>
      <c r="J14" s="164">
        <f t="shared" si="4"/>
        <v>-8.207602893156063E-2</v>
      </c>
      <c r="K14" s="162">
        <f t="shared" si="5"/>
        <v>54250</v>
      </c>
      <c r="L14" s="163">
        <f t="shared" si="6"/>
        <v>-36823</v>
      </c>
      <c r="M14" s="164">
        <f t="shared" si="1"/>
        <v>0.45880654282448413</v>
      </c>
      <c r="P14" s="162" t="s">
        <v>110</v>
      </c>
      <c r="Q14" s="163">
        <v>9958</v>
      </c>
      <c r="R14" s="163">
        <v>8937</v>
      </c>
      <c r="S14" s="163">
        <v>2019</v>
      </c>
      <c r="T14" s="163">
        <v>7139</v>
      </c>
      <c r="U14" s="163">
        <v>9138</v>
      </c>
      <c r="V14" s="163">
        <v>11162</v>
      </c>
      <c r="W14" s="165">
        <f t="shared" ref="W14:W21" si="11">IFERROR(V14/U14-1,"-")</f>
        <v>0.22149266797986433</v>
      </c>
      <c r="X14" s="164">
        <f t="shared" si="7"/>
        <v>0.24896497706165377</v>
      </c>
      <c r="Y14" s="162">
        <f t="shared" si="8"/>
        <v>2024</v>
      </c>
      <c r="Z14" s="163">
        <f t="shared" si="9"/>
        <v>2225</v>
      </c>
      <c r="AA14" s="164">
        <f t="shared" si="3"/>
        <v>8.3233287349464974E-2</v>
      </c>
    </row>
    <row r="15" spans="1:27" x14ac:dyDescent="0.25">
      <c r="A15" s="1"/>
      <c r="B15" s="162" t="s">
        <v>113</v>
      </c>
      <c r="C15" s="163">
        <v>69783</v>
      </c>
      <c r="D15" s="163">
        <v>56046</v>
      </c>
      <c r="E15" s="163">
        <v>18597</v>
      </c>
      <c r="F15" s="163">
        <v>32477</v>
      </c>
      <c r="G15" s="163">
        <v>34422</v>
      </c>
      <c r="H15" s="163">
        <v>38679</v>
      </c>
      <c r="I15" s="165">
        <f t="shared" si="10"/>
        <v>0.12367090814014303</v>
      </c>
      <c r="J15" s="164">
        <f t="shared" si="4"/>
        <v>-0.30987046354780001</v>
      </c>
      <c r="K15" s="162">
        <f t="shared" si="5"/>
        <v>4257</v>
      </c>
      <c r="L15" s="163">
        <f t="shared" si="6"/>
        <v>-17367</v>
      </c>
      <c r="M15" s="164">
        <f t="shared" si="1"/>
        <v>4.3091865587336811E-2</v>
      </c>
      <c r="P15" s="162" t="s">
        <v>113</v>
      </c>
      <c r="Q15" s="163">
        <v>19152</v>
      </c>
      <c r="R15" s="163">
        <v>15739</v>
      </c>
      <c r="S15" s="163">
        <v>5194</v>
      </c>
      <c r="T15" s="163">
        <v>10877</v>
      </c>
      <c r="U15" s="163">
        <v>10973</v>
      </c>
      <c r="V15" s="163">
        <v>12929</v>
      </c>
      <c r="W15" s="165">
        <f t="shared" si="11"/>
        <v>0.17825571858197398</v>
      </c>
      <c r="X15" s="164">
        <f t="shared" si="7"/>
        <v>-0.1785373911938497</v>
      </c>
      <c r="Y15" s="162">
        <f t="shared" si="8"/>
        <v>1956</v>
      </c>
      <c r="Z15" s="163">
        <f t="shared" si="9"/>
        <v>-2810</v>
      </c>
      <c r="AA15" s="164">
        <f t="shared" si="3"/>
        <v>9.6409529846016181E-2</v>
      </c>
    </row>
    <row r="16" spans="1:27" x14ac:dyDescent="0.25">
      <c r="A16" s="1"/>
      <c r="B16" s="162" t="s">
        <v>116</v>
      </c>
      <c r="C16" s="163">
        <v>23297</v>
      </c>
      <c r="D16" s="163">
        <v>21697</v>
      </c>
      <c r="E16" s="163">
        <v>7192</v>
      </c>
      <c r="F16" s="163">
        <v>22104</v>
      </c>
      <c r="G16" s="163">
        <v>29027</v>
      </c>
      <c r="H16" s="163">
        <v>28862</v>
      </c>
      <c r="I16" s="165">
        <f t="shared" si="10"/>
        <v>-5.6843628346022745E-3</v>
      </c>
      <c r="J16" s="164">
        <f t="shared" si="4"/>
        <v>0.33022998571231055</v>
      </c>
      <c r="K16" s="162">
        <f t="shared" si="5"/>
        <v>-165</v>
      </c>
      <c r="L16" s="163">
        <f t="shared" si="6"/>
        <v>7165</v>
      </c>
      <c r="M16" s="164">
        <f t="shared" si="1"/>
        <v>3.2154849519938862E-2</v>
      </c>
      <c r="P16" s="162" t="s">
        <v>116</v>
      </c>
      <c r="Q16" s="163">
        <v>4430</v>
      </c>
      <c r="R16" s="163">
        <v>3478</v>
      </c>
      <c r="S16" s="163">
        <v>965</v>
      </c>
      <c r="T16" s="163">
        <v>3618</v>
      </c>
      <c r="U16" s="163">
        <v>3721</v>
      </c>
      <c r="V16" s="163">
        <v>4319</v>
      </c>
      <c r="W16" s="165">
        <f t="shared" si="11"/>
        <v>0.16070948669712437</v>
      </c>
      <c r="X16" s="164">
        <f t="shared" si="7"/>
        <v>0.24180563542265676</v>
      </c>
      <c r="Y16" s="162">
        <f t="shared" si="8"/>
        <v>598</v>
      </c>
      <c r="Z16" s="163">
        <f t="shared" si="9"/>
        <v>841</v>
      </c>
      <c r="AA16" s="164">
        <f t="shared" si="3"/>
        <v>3.2206107154841353E-2</v>
      </c>
    </row>
    <row r="17" spans="1:27" x14ac:dyDescent="0.25">
      <c r="A17" s="1"/>
      <c r="B17" s="162" t="s">
        <v>123</v>
      </c>
      <c r="C17" s="163">
        <v>36277</v>
      </c>
      <c r="D17" s="163">
        <v>36384</v>
      </c>
      <c r="E17" s="163">
        <v>10797</v>
      </c>
      <c r="F17" s="163">
        <v>37157</v>
      </c>
      <c r="G17" s="163">
        <v>35380</v>
      </c>
      <c r="H17" s="163">
        <v>35233</v>
      </c>
      <c r="I17" s="165">
        <f t="shared" si="10"/>
        <v>-4.1548897682306407E-3</v>
      </c>
      <c r="J17" s="164">
        <f t="shared" si="4"/>
        <v>-3.163478452066848E-2</v>
      </c>
      <c r="K17" s="162">
        <f t="shared" si="5"/>
        <v>-147</v>
      </c>
      <c r="L17" s="163">
        <f t="shared" si="6"/>
        <v>-1151</v>
      </c>
      <c r="M17" s="164">
        <f t="shared" si="1"/>
        <v>3.9252713364839785E-2</v>
      </c>
      <c r="P17" s="162" t="s">
        <v>123</v>
      </c>
      <c r="Q17" s="163">
        <v>3428</v>
      </c>
      <c r="R17" s="163">
        <v>2647</v>
      </c>
      <c r="S17" s="163">
        <v>382</v>
      </c>
      <c r="T17" s="163">
        <v>3902</v>
      </c>
      <c r="U17" s="163">
        <v>3732</v>
      </c>
      <c r="V17" s="163">
        <v>4397</v>
      </c>
      <c r="W17" s="165">
        <f t="shared" si="11"/>
        <v>0.17818863879957125</v>
      </c>
      <c r="X17" s="164">
        <f t="shared" si="7"/>
        <v>0.66112580279561772</v>
      </c>
      <c r="Y17" s="162">
        <f t="shared" si="8"/>
        <v>665</v>
      </c>
      <c r="Z17" s="163">
        <f t="shared" si="9"/>
        <v>1750</v>
      </c>
      <c r="AA17" s="164">
        <f t="shared" si="3"/>
        <v>3.2787740949256183E-2</v>
      </c>
    </row>
    <row r="18" spans="1:27" x14ac:dyDescent="0.25">
      <c r="A18" s="1"/>
      <c r="B18" s="162" t="s">
        <v>119</v>
      </c>
      <c r="C18" s="163">
        <v>11818</v>
      </c>
      <c r="D18" s="163">
        <v>10972</v>
      </c>
      <c r="E18" s="163">
        <v>5388</v>
      </c>
      <c r="F18" s="163">
        <v>11054</v>
      </c>
      <c r="G18" s="163">
        <v>11638</v>
      </c>
      <c r="H18" s="163">
        <v>12245</v>
      </c>
      <c r="I18" s="165">
        <f t="shared" si="10"/>
        <v>5.2156727960130711E-2</v>
      </c>
      <c r="J18" s="164">
        <f t="shared" si="4"/>
        <v>0.11602260298942757</v>
      </c>
      <c r="K18" s="162">
        <f t="shared" si="5"/>
        <v>607</v>
      </c>
      <c r="L18" s="163">
        <f t="shared" si="6"/>
        <v>1273</v>
      </c>
      <c r="M18" s="164">
        <f t="shared" si="1"/>
        <v>1.3642025236354076E-2</v>
      </c>
      <c r="P18" s="162" t="s">
        <v>119</v>
      </c>
      <c r="Q18" s="163">
        <v>518</v>
      </c>
      <c r="R18" s="163">
        <v>539</v>
      </c>
      <c r="S18" s="163">
        <v>174</v>
      </c>
      <c r="T18" s="163">
        <v>608</v>
      </c>
      <c r="U18" s="163">
        <v>496</v>
      </c>
      <c r="V18" s="163">
        <v>699</v>
      </c>
      <c r="W18" s="165">
        <f t="shared" si="11"/>
        <v>0.40927419354838701</v>
      </c>
      <c r="X18" s="164">
        <f t="shared" si="7"/>
        <v>0.29684601113172548</v>
      </c>
      <c r="Y18" s="162">
        <f t="shared" si="8"/>
        <v>203</v>
      </c>
      <c r="Z18" s="163">
        <f t="shared" si="9"/>
        <v>160</v>
      </c>
      <c r="AA18" s="164">
        <f t="shared" si="3"/>
        <v>5.2123336191790019E-3</v>
      </c>
    </row>
    <row r="19" spans="1:27" x14ac:dyDescent="0.25">
      <c r="A19" s="161" t="s">
        <v>144</v>
      </c>
      <c r="B19" s="162" t="s">
        <v>128</v>
      </c>
      <c r="C19" s="163">
        <v>17426</v>
      </c>
      <c r="D19" s="163">
        <v>20014</v>
      </c>
      <c r="E19" s="163">
        <v>10413</v>
      </c>
      <c r="F19" s="163">
        <v>13218</v>
      </c>
      <c r="G19" s="163">
        <v>15473</v>
      </c>
      <c r="H19" s="163">
        <v>14129</v>
      </c>
      <c r="I19" s="165">
        <f t="shared" si="10"/>
        <v>-8.6860983648936907E-2</v>
      </c>
      <c r="J19" s="164">
        <f t="shared" si="4"/>
        <v>-0.29404416908164288</v>
      </c>
      <c r="K19" s="162">
        <f t="shared" si="5"/>
        <v>-1344</v>
      </c>
      <c r="L19" s="163">
        <f t="shared" si="6"/>
        <v>-5885</v>
      </c>
      <c r="M19" s="164">
        <f t="shared" si="1"/>
        <v>1.5740969748015251E-2</v>
      </c>
      <c r="P19" s="162" t="s">
        <v>128</v>
      </c>
      <c r="Q19" s="163">
        <v>2379</v>
      </c>
      <c r="R19" s="163">
        <v>2943</v>
      </c>
      <c r="S19" s="163">
        <v>1327</v>
      </c>
      <c r="T19" s="163">
        <v>2261</v>
      </c>
      <c r="U19" s="163">
        <v>3082</v>
      </c>
      <c r="V19" s="163">
        <v>2310</v>
      </c>
      <c r="W19" s="165">
        <f t="shared" si="11"/>
        <v>-0.25048669695003245</v>
      </c>
      <c r="X19" s="164">
        <f t="shared" si="7"/>
        <v>-0.21508664627930685</v>
      </c>
      <c r="Y19" s="162">
        <f t="shared" si="8"/>
        <v>-772</v>
      </c>
      <c r="Z19" s="163">
        <f t="shared" si="9"/>
        <v>-633</v>
      </c>
      <c r="AA19" s="164">
        <f t="shared" si="3"/>
        <v>1.7225308526900563E-2</v>
      </c>
    </row>
    <row r="20" spans="1:27" x14ac:dyDescent="0.25">
      <c r="A20" s="167" t="s">
        <v>145</v>
      </c>
      <c r="B20" s="162" t="s">
        <v>131</v>
      </c>
      <c r="C20" s="163">
        <v>31578</v>
      </c>
      <c r="D20" s="163">
        <v>27070</v>
      </c>
      <c r="E20" s="163">
        <v>16060</v>
      </c>
      <c r="F20" s="163">
        <v>11008</v>
      </c>
      <c r="G20" s="163">
        <v>14875</v>
      </c>
      <c r="H20" s="163">
        <v>17005</v>
      </c>
      <c r="I20" s="165">
        <f t="shared" si="10"/>
        <v>0.14319327731092435</v>
      </c>
      <c r="J20" s="164">
        <f t="shared" si="4"/>
        <v>-0.37181381603250829</v>
      </c>
      <c r="K20" s="162">
        <f t="shared" si="5"/>
        <v>2130</v>
      </c>
      <c r="L20" s="163">
        <f t="shared" si="6"/>
        <v>-10065</v>
      </c>
      <c r="M20" s="164">
        <f t="shared" si="1"/>
        <v>1.8945090987684855E-2</v>
      </c>
      <c r="P20" s="162" t="s">
        <v>131</v>
      </c>
      <c r="Q20" s="163">
        <v>3532</v>
      </c>
      <c r="R20" s="163">
        <v>3306</v>
      </c>
      <c r="S20" s="163">
        <v>2399</v>
      </c>
      <c r="T20" s="163">
        <v>1871</v>
      </c>
      <c r="U20" s="163">
        <v>3383</v>
      </c>
      <c r="V20" s="163">
        <v>3121</v>
      </c>
      <c r="W20" s="165">
        <f t="shared" si="11"/>
        <v>-7.7446053798403747E-2</v>
      </c>
      <c r="X20" s="164">
        <f t="shared" si="7"/>
        <v>-5.5958862673926246E-2</v>
      </c>
      <c r="Y20" s="162">
        <f t="shared" si="8"/>
        <v>-262</v>
      </c>
      <c r="Z20" s="163">
        <f t="shared" si="9"/>
        <v>-185</v>
      </c>
      <c r="AA20" s="164">
        <f t="shared" si="3"/>
        <v>2.3272808620111107E-2</v>
      </c>
    </row>
    <row r="21" spans="1:27" x14ac:dyDescent="0.25">
      <c r="B21" s="168" t="s">
        <v>145</v>
      </c>
      <c r="C21" s="169">
        <f t="shared" ref="C21:H21" si="12">C13-SUM(C14:C20)</f>
        <v>195974</v>
      </c>
      <c r="D21" s="169">
        <f t="shared" si="12"/>
        <v>193082</v>
      </c>
      <c r="E21" s="169">
        <f t="shared" si="12"/>
        <v>73769</v>
      </c>
      <c r="F21" s="169">
        <f t="shared" si="12"/>
        <v>174539</v>
      </c>
      <c r="G21" s="169">
        <f t="shared" si="12"/>
        <v>185660</v>
      </c>
      <c r="H21" s="169">
        <f t="shared" si="12"/>
        <v>199457</v>
      </c>
      <c r="I21" s="171">
        <f t="shared" si="10"/>
        <v>7.4313260799310665E-2</v>
      </c>
      <c r="J21" s="170">
        <f t="shared" si="4"/>
        <v>3.3017060109176377E-2</v>
      </c>
      <c r="K21" s="168">
        <f>H21-G21</f>
        <v>13797</v>
      </c>
      <c r="L21" s="169">
        <f t="shared" si="6"/>
        <v>6375</v>
      </c>
      <c r="M21" s="170">
        <f t="shared" si="1"/>
        <v>0.22221293814352591</v>
      </c>
      <c r="P21" s="168" t="s">
        <v>145</v>
      </c>
      <c r="Q21" s="169">
        <f t="shared" ref="Q21:V21" si="13">Q13-SUM(Q14:Q20)</f>
        <v>24614</v>
      </c>
      <c r="R21" s="169">
        <f t="shared" si="13"/>
        <v>25107</v>
      </c>
      <c r="S21" s="169">
        <f t="shared" si="13"/>
        <v>9866</v>
      </c>
      <c r="T21" s="169">
        <f t="shared" si="13"/>
        <v>19430</v>
      </c>
      <c r="U21" s="169">
        <f t="shared" si="13"/>
        <v>24319</v>
      </c>
      <c r="V21" s="169">
        <f t="shared" si="13"/>
        <v>26540</v>
      </c>
      <c r="W21" s="171">
        <f t="shared" si="11"/>
        <v>9.1327768411530119E-2</v>
      </c>
      <c r="X21" s="170">
        <f t="shared" si="7"/>
        <v>5.7075715935794857E-2</v>
      </c>
      <c r="Y21" s="168">
        <f>V21-U21</f>
        <v>2221</v>
      </c>
      <c r="Z21" s="169">
        <f t="shared" si="9"/>
        <v>1433</v>
      </c>
      <c r="AA21" s="170">
        <f t="shared" si="3"/>
        <v>0.19790462697140301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280946</v>
      </c>
      <c r="D23" s="176">
        <f t="shared" ref="D23:H23" si="14">D24+D27</f>
        <v>303292</v>
      </c>
      <c r="E23" s="176">
        <f t="shared" si="14"/>
        <v>81469</v>
      </c>
      <c r="F23" s="176">
        <f t="shared" si="14"/>
        <v>190775</v>
      </c>
      <c r="G23" s="176">
        <f t="shared" si="14"/>
        <v>255103</v>
      </c>
      <c r="H23" s="176">
        <f t="shared" si="14"/>
        <v>269491</v>
      </c>
      <c r="I23" s="177">
        <f>IFERROR(H23/G23-1,"-")</f>
        <v>5.6400747933187834E-2</v>
      </c>
      <c r="J23" s="177">
        <f>IFERROR(H23/D23-1,"-")</f>
        <v>-0.11144705432388591</v>
      </c>
      <c r="K23" s="176">
        <f>H23-G23</f>
        <v>14388</v>
      </c>
      <c r="L23" s="176">
        <f>H23-D23</f>
        <v>-33801</v>
      </c>
      <c r="M23" s="177">
        <f t="shared" ref="M23:M35" si="15">H23/H$9</f>
        <v>0.30023707823358892</v>
      </c>
    </row>
    <row r="24" spans="1:27" x14ac:dyDescent="0.25">
      <c r="B24" s="157" t="s">
        <v>97</v>
      </c>
      <c r="C24" s="158">
        <v>22847</v>
      </c>
      <c r="D24" s="158">
        <v>34383</v>
      </c>
      <c r="E24" s="158">
        <v>14523</v>
      </c>
      <c r="F24" s="158">
        <v>28134</v>
      </c>
      <c r="G24" s="158">
        <v>32334</v>
      </c>
      <c r="H24" s="158">
        <v>27615</v>
      </c>
      <c r="I24" s="160">
        <f>IFERROR(H24/G24-1,"-")</f>
        <v>-0.14594544442382629</v>
      </c>
      <c r="J24" s="159">
        <f t="shared" ref="J24:J35" si="16">IFERROR(H24/D24-1,"-")</f>
        <v>-0.1968414623505802</v>
      </c>
      <c r="K24" s="157">
        <f t="shared" ref="K24:K34" si="17">H24-G24</f>
        <v>-4719</v>
      </c>
      <c r="L24" s="158">
        <f t="shared" ref="L24:L35" si="18">H24-D24</f>
        <v>-6768</v>
      </c>
      <c r="M24" s="159">
        <f t="shared" si="15"/>
        <v>3.076557998382342E-2</v>
      </c>
    </row>
    <row r="25" spans="1:27" x14ac:dyDescent="0.25">
      <c r="B25" s="162" t="s">
        <v>103</v>
      </c>
      <c r="C25" s="163">
        <v>14758</v>
      </c>
      <c r="D25" s="163">
        <v>24688</v>
      </c>
      <c r="E25" s="163">
        <v>12553</v>
      </c>
      <c r="F25" s="163">
        <v>15790</v>
      </c>
      <c r="G25" s="163">
        <v>17325</v>
      </c>
      <c r="H25" s="163">
        <v>13907</v>
      </c>
      <c r="I25" s="165">
        <f>IFERROR(H25/G25-1,"-")</f>
        <v>-0.19728715728715729</v>
      </c>
      <c r="J25" s="164">
        <f t="shared" si="16"/>
        <v>-0.43668988982501622</v>
      </c>
      <c r="K25" s="162">
        <f t="shared" si="17"/>
        <v>-3418</v>
      </c>
      <c r="L25" s="163">
        <f t="shared" si="18"/>
        <v>-10781</v>
      </c>
      <c r="M25" s="164">
        <f t="shared" si="15"/>
        <v>1.5493641891545621E-2</v>
      </c>
    </row>
    <row r="26" spans="1:27" x14ac:dyDescent="0.25">
      <c r="B26" s="162" t="s">
        <v>100</v>
      </c>
      <c r="C26" s="163">
        <v>8089</v>
      </c>
      <c r="D26" s="163">
        <v>9695</v>
      </c>
      <c r="E26" s="163">
        <v>1970</v>
      </c>
      <c r="F26" s="163">
        <v>12344</v>
      </c>
      <c r="G26" s="163">
        <v>15009</v>
      </c>
      <c r="H26" s="163">
        <v>13708</v>
      </c>
      <c r="I26" s="165">
        <f>IFERROR(H26/G26-1,"-")</f>
        <v>-8.6681324538610216E-2</v>
      </c>
      <c r="J26" s="164">
        <f t="shared" si="16"/>
        <v>0.41392470345538945</v>
      </c>
      <c r="K26" s="162">
        <f t="shared" si="17"/>
        <v>-1301</v>
      </c>
      <c r="L26" s="163">
        <f t="shared" si="18"/>
        <v>4013</v>
      </c>
      <c r="M26" s="164">
        <f t="shared" si="15"/>
        <v>1.5271938092277801E-2</v>
      </c>
    </row>
    <row r="27" spans="1:27" x14ac:dyDescent="0.25">
      <c r="B27" s="157" t="s">
        <v>107</v>
      </c>
      <c r="C27" s="158">
        <v>258099</v>
      </c>
      <c r="D27" s="158">
        <v>268909</v>
      </c>
      <c r="E27" s="158">
        <v>66946</v>
      </c>
      <c r="F27" s="158">
        <v>162641</v>
      </c>
      <c r="G27" s="158">
        <v>222769</v>
      </c>
      <c r="H27" s="158">
        <v>241876</v>
      </c>
      <c r="I27" s="160">
        <f>IFERROR(H27/G27-1,"-")</f>
        <v>8.5770461778793328E-2</v>
      </c>
      <c r="J27" s="159">
        <f t="shared" si="16"/>
        <v>-0.10052843155119395</v>
      </c>
      <c r="K27" s="157">
        <f t="shared" si="17"/>
        <v>19107</v>
      </c>
      <c r="L27" s="158">
        <f t="shared" si="18"/>
        <v>-27033</v>
      </c>
      <c r="M27" s="159">
        <f t="shared" si="15"/>
        <v>0.26947149824976546</v>
      </c>
    </row>
    <row r="28" spans="1:27" x14ac:dyDescent="0.25">
      <c r="B28" s="162" t="s">
        <v>110</v>
      </c>
      <c r="C28" s="163">
        <v>158330</v>
      </c>
      <c r="D28" s="163">
        <v>165470</v>
      </c>
      <c r="E28" s="163">
        <v>35287</v>
      </c>
      <c r="F28" s="163">
        <v>87103</v>
      </c>
      <c r="G28" s="163">
        <v>127768</v>
      </c>
      <c r="H28" s="163">
        <v>145501</v>
      </c>
      <c r="I28" s="165">
        <f t="shared" ref="I28:I35" si="19">IFERROR(H28/G28-1,"-")</f>
        <v>0.13879062049965563</v>
      </c>
      <c r="J28" s="164">
        <f t="shared" si="16"/>
        <v>-0.12068048588868074</v>
      </c>
      <c r="K28" s="162">
        <f t="shared" si="17"/>
        <v>17733</v>
      </c>
      <c r="L28" s="163">
        <f t="shared" si="18"/>
        <v>-19969</v>
      </c>
      <c r="M28" s="164">
        <f t="shared" si="15"/>
        <v>0.16210112812697056</v>
      </c>
    </row>
    <row r="29" spans="1:27" x14ac:dyDescent="0.25">
      <c r="B29" s="162" t="s">
        <v>113</v>
      </c>
      <c r="C29" s="163">
        <v>24375</v>
      </c>
      <c r="D29" s="163">
        <v>21816</v>
      </c>
      <c r="E29" s="163">
        <v>6060</v>
      </c>
      <c r="F29" s="163">
        <v>9589</v>
      </c>
      <c r="G29" s="163">
        <v>10642</v>
      </c>
      <c r="H29" s="163">
        <v>11584</v>
      </c>
      <c r="I29" s="165">
        <f t="shared" si="19"/>
        <v>8.8517196015786448E-2</v>
      </c>
      <c r="J29" s="164">
        <f t="shared" si="16"/>
        <v>-0.46901356802346905</v>
      </c>
      <c r="K29" s="162">
        <f t="shared" si="17"/>
        <v>942</v>
      </c>
      <c r="L29" s="163">
        <f t="shared" si="18"/>
        <v>-10232</v>
      </c>
      <c r="M29" s="164">
        <f t="shared" si="15"/>
        <v>1.2905612114162973E-2</v>
      </c>
    </row>
    <row r="30" spans="1:27" x14ac:dyDescent="0.25">
      <c r="B30" s="162" t="s">
        <v>116</v>
      </c>
      <c r="C30" s="163">
        <v>4224</v>
      </c>
      <c r="D30" s="163">
        <v>7087</v>
      </c>
      <c r="E30" s="163">
        <v>2310</v>
      </c>
      <c r="F30" s="163">
        <v>7384</v>
      </c>
      <c r="G30" s="163">
        <v>13162</v>
      </c>
      <c r="H30" s="163">
        <v>12260</v>
      </c>
      <c r="I30" s="165">
        <f t="shared" si="19"/>
        <v>-6.8530618447044556E-2</v>
      </c>
      <c r="J30" s="164">
        <f t="shared" si="16"/>
        <v>0.72992803725130528</v>
      </c>
      <c r="K30" s="162">
        <f t="shared" si="17"/>
        <v>-902</v>
      </c>
      <c r="L30" s="163">
        <f t="shared" si="18"/>
        <v>5173</v>
      </c>
      <c r="M30" s="164">
        <f t="shared" si="15"/>
        <v>1.365873657800743E-2</v>
      </c>
    </row>
    <row r="31" spans="1:27" x14ac:dyDescent="0.25">
      <c r="B31" s="162" t="s">
        <v>123</v>
      </c>
      <c r="C31" s="163">
        <v>9140</v>
      </c>
      <c r="D31" s="163">
        <v>10334</v>
      </c>
      <c r="E31" s="163">
        <v>2594</v>
      </c>
      <c r="F31" s="163">
        <v>9242</v>
      </c>
      <c r="G31" s="163">
        <v>10119</v>
      </c>
      <c r="H31" s="163">
        <v>7745</v>
      </c>
      <c r="I31" s="165">
        <f t="shared" si="19"/>
        <v>-0.23460816286194286</v>
      </c>
      <c r="J31" s="164">
        <f t="shared" si="16"/>
        <v>-0.2505322237275015</v>
      </c>
      <c r="K31" s="162">
        <f t="shared" si="17"/>
        <v>-2374</v>
      </c>
      <c r="L31" s="163">
        <f t="shared" si="18"/>
        <v>-2589</v>
      </c>
      <c r="M31" s="164">
        <f t="shared" si="15"/>
        <v>8.6286227403480856E-3</v>
      </c>
    </row>
    <row r="32" spans="1:27" x14ac:dyDescent="0.25">
      <c r="B32" s="162" t="s">
        <v>119</v>
      </c>
      <c r="C32" s="163">
        <v>3247</v>
      </c>
      <c r="D32" s="163">
        <v>3719</v>
      </c>
      <c r="E32" s="163">
        <v>1704</v>
      </c>
      <c r="F32" s="163">
        <v>3655</v>
      </c>
      <c r="G32" s="163">
        <v>3957</v>
      </c>
      <c r="H32" s="163">
        <v>3859</v>
      </c>
      <c r="I32" s="165">
        <f t="shared" si="19"/>
        <v>-2.4766237048268858E-2</v>
      </c>
      <c r="J32" s="164">
        <f t="shared" si="16"/>
        <v>3.7644528098951247E-2</v>
      </c>
      <c r="K32" s="162">
        <f t="shared" si="17"/>
        <v>-98</v>
      </c>
      <c r="L32" s="163">
        <f t="shared" si="18"/>
        <v>140</v>
      </c>
      <c r="M32" s="164">
        <f t="shared" si="15"/>
        <v>4.2992711626860247E-3</v>
      </c>
    </row>
    <row r="33" spans="2:13" x14ac:dyDescent="0.25">
      <c r="B33" s="162" t="s">
        <v>128</v>
      </c>
      <c r="C33" s="163">
        <v>2477</v>
      </c>
      <c r="D33" s="163">
        <v>3120</v>
      </c>
      <c r="E33" s="163">
        <v>1994</v>
      </c>
      <c r="F33" s="163">
        <v>1623</v>
      </c>
      <c r="G33" s="163">
        <v>2475</v>
      </c>
      <c r="H33" s="163">
        <v>1946</v>
      </c>
      <c r="I33" s="165">
        <f t="shared" si="19"/>
        <v>-0.21373737373737378</v>
      </c>
      <c r="J33" s="164">
        <f t="shared" si="16"/>
        <v>-0.37628205128205128</v>
      </c>
      <c r="K33" s="162">
        <f t="shared" si="17"/>
        <v>-529</v>
      </c>
      <c r="L33" s="163">
        <f t="shared" si="18"/>
        <v>-1174</v>
      </c>
      <c r="M33" s="164">
        <f t="shared" si="15"/>
        <v>2.168018057161701E-3</v>
      </c>
    </row>
    <row r="34" spans="2:13" x14ac:dyDescent="0.25">
      <c r="B34" s="162" t="s">
        <v>131</v>
      </c>
      <c r="C34" s="163">
        <v>3892</v>
      </c>
      <c r="D34" s="163">
        <v>3867</v>
      </c>
      <c r="E34" s="163">
        <v>1709</v>
      </c>
      <c r="F34" s="163">
        <v>919</v>
      </c>
      <c r="G34" s="163">
        <v>2007</v>
      </c>
      <c r="H34" s="163">
        <v>2239</v>
      </c>
      <c r="I34" s="165">
        <f t="shared" si="19"/>
        <v>0.1155954160438466</v>
      </c>
      <c r="J34" s="164">
        <f t="shared" si="16"/>
        <v>-0.42099818981122317</v>
      </c>
      <c r="K34" s="162">
        <f t="shared" si="17"/>
        <v>232</v>
      </c>
      <c r="L34" s="163">
        <f t="shared" si="18"/>
        <v>-1628</v>
      </c>
      <c r="M34" s="164">
        <f t="shared" si="15"/>
        <v>2.494446264123869E-3</v>
      </c>
    </row>
    <row r="35" spans="2:13" x14ac:dyDescent="0.25">
      <c r="B35" s="168" t="s">
        <v>145</v>
      </c>
      <c r="C35" s="169">
        <f t="shared" ref="C35:H35" si="20">C27-SUM(C28:C34)</f>
        <v>52414</v>
      </c>
      <c r="D35" s="169">
        <f t="shared" si="20"/>
        <v>53496</v>
      </c>
      <c r="E35" s="169">
        <f t="shared" si="20"/>
        <v>15288</v>
      </c>
      <c r="F35" s="169">
        <f t="shared" si="20"/>
        <v>43126</v>
      </c>
      <c r="G35" s="169">
        <f t="shared" si="20"/>
        <v>52639</v>
      </c>
      <c r="H35" s="169">
        <f t="shared" si="20"/>
        <v>56742</v>
      </c>
      <c r="I35" s="171">
        <f t="shared" si="19"/>
        <v>7.7946009612644529E-2</v>
      </c>
      <c r="J35" s="170">
        <f t="shared" si="16"/>
        <v>6.0677433826828109E-2</v>
      </c>
      <c r="K35" s="168">
        <f>H35-G35</f>
        <v>4103</v>
      </c>
      <c r="L35" s="169">
        <f t="shared" si="18"/>
        <v>3246</v>
      </c>
      <c r="M35" s="170">
        <f t="shared" si="15"/>
        <v>6.3215663206304853E-2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457298</v>
      </c>
      <c r="D37" s="176">
        <f t="shared" ref="D37:H37" si="21">D38+D41</f>
        <v>436171</v>
      </c>
      <c r="E37" s="176">
        <f t="shared" si="21"/>
        <v>128188</v>
      </c>
      <c r="F37" s="176">
        <f t="shared" si="21"/>
        <v>367054</v>
      </c>
      <c r="G37" s="176">
        <f t="shared" si="21"/>
        <v>376530</v>
      </c>
      <c r="H37" s="176">
        <f t="shared" si="21"/>
        <v>394071</v>
      </c>
      <c r="I37" s="177">
        <f>IFERROR(H37/G37-1,"-")</f>
        <v>4.6585929408015314E-2</v>
      </c>
      <c r="J37" s="177">
        <f>IFERROR(H37/D37-1,"-")</f>
        <v>-9.6521777009475618E-2</v>
      </c>
      <c r="K37" s="176">
        <f>H37-G37</f>
        <v>17541</v>
      </c>
      <c r="L37" s="176">
        <f>H37-D37</f>
        <v>-42100</v>
      </c>
      <c r="M37" s="177">
        <f t="shared" ref="M37:M49" si="22">H37/H$9</f>
        <v>0.43903034111190581</v>
      </c>
    </row>
    <row r="38" spans="2:13" x14ac:dyDescent="0.25">
      <c r="B38" s="157" t="s">
        <v>97</v>
      </c>
      <c r="C38" s="158">
        <v>46018</v>
      </c>
      <c r="D38" s="158">
        <v>38460</v>
      </c>
      <c r="E38" s="158">
        <v>16968</v>
      </c>
      <c r="F38" s="158">
        <v>34751</v>
      </c>
      <c r="G38" s="158">
        <v>31088</v>
      </c>
      <c r="H38" s="158">
        <v>27628</v>
      </c>
      <c r="I38" s="160">
        <f>IFERROR(H38/G38-1,"-")</f>
        <v>-0.11129696345856921</v>
      </c>
      <c r="J38" s="159">
        <f t="shared" ref="J38:J49" si="23">IFERROR(H38/D38-1,"-")</f>
        <v>-0.28164326573062926</v>
      </c>
      <c r="K38" s="157">
        <f t="shared" ref="K38:K48" si="24">H38-G38</f>
        <v>-3460</v>
      </c>
      <c r="L38" s="158">
        <f t="shared" ref="L38:L49" si="25">H38-D38</f>
        <v>-10832</v>
      </c>
      <c r="M38" s="159">
        <f t="shared" si="22"/>
        <v>3.078006314658966E-2</v>
      </c>
    </row>
    <row r="39" spans="2:13" x14ac:dyDescent="0.25">
      <c r="B39" s="162" t="s">
        <v>103</v>
      </c>
      <c r="C39" s="163">
        <v>25510</v>
      </c>
      <c r="D39" s="163">
        <v>27149</v>
      </c>
      <c r="E39" s="163">
        <v>12932</v>
      </c>
      <c r="F39" s="163">
        <v>26190</v>
      </c>
      <c r="G39" s="163">
        <v>19276</v>
      </c>
      <c r="H39" s="163">
        <v>15736</v>
      </c>
      <c r="I39" s="165">
        <f>IFERROR(H39/G39-1,"-")</f>
        <v>-0.18364805976343634</v>
      </c>
      <c r="J39" s="164">
        <f t="shared" si="23"/>
        <v>-0.4203838078750598</v>
      </c>
      <c r="K39" s="162">
        <f t="shared" si="24"/>
        <v>-3540</v>
      </c>
      <c r="L39" s="163">
        <f t="shared" si="25"/>
        <v>-11413</v>
      </c>
      <c r="M39" s="164">
        <f t="shared" si="22"/>
        <v>1.7531311483811166E-2</v>
      </c>
    </row>
    <row r="40" spans="2:13" x14ac:dyDescent="0.25">
      <c r="B40" s="162" t="s">
        <v>100</v>
      </c>
      <c r="C40" s="163">
        <v>20508</v>
      </c>
      <c r="D40" s="163">
        <v>11311</v>
      </c>
      <c r="E40" s="163">
        <v>4036</v>
      </c>
      <c r="F40" s="163">
        <v>8561</v>
      </c>
      <c r="G40" s="163">
        <v>11812</v>
      </c>
      <c r="H40" s="163">
        <v>11892</v>
      </c>
      <c r="I40" s="165">
        <f>IFERROR(H40/G40-1,"-")</f>
        <v>6.7727734507281312E-3</v>
      </c>
      <c r="J40" s="164">
        <f t="shared" si="23"/>
        <v>5.1365926973742315E-2</v>
      </c>
      <c r="K40" s="162">
        <f t="shared" si="24"/>
        <v>80</v>
      </c>
      <c r="L40" s="163">
        <f t="shared" si="25"/>
        <v>581</v>
      </c>
      <c r="M40" s="164">
        <f t="shared" si="22"/>
        <v>1.3248751662778495E-2</v>
      </c>
    </row>
    <row r="41" spans="2:13" x14ac:dyDescent="0.25">
      <c r="B41" s="157" t="s">
        <v>107</v>
      </c>
      <c r="C41" s="158">
        <v>411280</v>
      </c>
      <c r="D41" s="158">
        <v>397711</v>
      </c>
      <c r="E41" s="158">
        <v>111220</v>
      </c>
      <c r="F41" s="158">
        <v>332303</v>
      </c>
      <c r="G41" s="158">
        <v>345442</v>
      </c>
      <c r="H41" s="158">
        <v>366443</v>
      </c>
      <c r="I41" s="160">
        <f>IFERROR(H41/G41-1,"-")</f>
        <v>6.0794576224084018E-2</v>
      </c>
      <c r="J41" s="159">
        <f t="shared" si="23"/>
        <v>-7.8619902391435015E-2</v>
      </c>
      <c r="K41" s="157">
        <f t="shared" si="24"/>
        <v>21001</v>
      </c>
      <c r="L41" s="158">
        <f t="shared" si="25"/>
        <v>-31268</v>
      </c>
      <c r="M41" s="159">
        <f t="shared" si="22"/>
        <v>0.40825027796531616</v>
      </c>
    </row>
    <row r="42" spans="2:13" x14ac:dyDescent="0.25">
      <c r="B42" s="162" t="s">
        <v>110</v>
      </c>
      <c r="C42" s="163">
        <v>228421</v>
      </c>
      <c r="D42" s="163">
        <v>231354</v>
      </c>
      <c r="E42" s="163">
        <v>44612</v>
      </c>
      <c r="F42" s="163">
        <v>175774</v>
      </c>
      <c r="G42" s="163">
        <v>195891</v>
      </c>
      <c r="H42" s="163">
        <v>208977</v>
      </c>
      <c r="I42" s="165">
        <f t="shared" ref="I42:I49" si="26">IFERROR(H42/G42-1,"-")</f>
        <v>6.6802456468137983E-2</v>
      </c>
      <c r="J42" s="164">
        <f t="shared" si="23"/>
        <v>-9.6721906688451487E-2</v>
      </c>
      <c r="K42" s="162">
        <f t="shared" si="24"/>
        <v>13086</v>
      </c>
      <c r="L42" s="163">
        <f t="shared" si="25"/>
        <v>-22377</v>
      </c>
      <c r="M42" s="164">
        <f t="shared" si="22"/>
        <v>0.23281906964618748</v>
      </c>
    </row>
    <row r="43" spans="2:13" x14ac:dyDescent="0.25">
      <c r="B43" s="162" t="s">
        <v>113</v>
      </c>
      <c r="C43" s="163">
        <v>15854</v>
      </c>
      <c r="D43" s="163">
        <v>10594</v>
      </c>
      <c r="E43" s="163">
        <v>3745</v>
      </c>
      <c r="F43" s="163">
        <v>7928</v>
      </c>
      <c r="G43" s="163">
        <v>7930</v>
      </c>
      <c r="H43" s="163">
        <v>8733</v>
      </c>
      <c r="I43" s="165">
        <f t="shared" si="26"/>
        <v>0.1012610340479192</v>
      </c>
      <c r="J43" s="164">
        <f t="shared" si="23"/>
        <v>-0.17566547102133279</v>
      </c>
      <c r="K43" s="162">
        <f t="shared" si="24"/>
        <v>803</v>
      </c>
      <c r="L43" s="163">
        <f t="shared" si="25"/>
        <v>-1861</v>
      </c>
      <c r="M43" s="164">
        <f t="shared" si="22"/>
        <v>9.7293431105822895E-3</v>
      </c>
    </row>
    <row r="44" spans="2:13" x14ac:dyDescent="0.25">
      <c r="B44" s="162" t="s">
        <v>116</v>
      </c>
      <c r="C44" s="163">
        <v>6762</v>
      </c>
      <c r="D44" s="163">
        <v>6177</v>
      </c>
      <c r="E44" s="163">
        <v>2314</v>
      </c>
      <c r="F44" s="163">
        <v>7035</v>
      </c>
      <c r="G44" s="163">
        <v>6843</v>
      </c>
      <c r="H44" s="163">
        <v>7247</v>
      </c>
      <c r="I44" s="165">
        <f t="shared" si="26"/>
        <v>5.9038433435627757E-2</v>
      </c>
      <c r="J44" s="164">
        <f t="shared" si="23"/>
        <v>0.17322324753116392</v>
      </c>
      <c r="K44" s="162">
        <f t="shared" si="24"/>
        <v>404</v>
      </c>
      <c r="L44" s="163">
        <f t="shared" si="25"/>
        <v>1070</v>
      </c>
      <c r="M44" s="164">
        <f t="shared" si="22"/>
        <v>8.0738061974567569E-3</v>
      </c>
    </row>
    <row r="45" spans="2:13" x14ac:dyDescent="0.25">
      <c r="B45" s="162" t="s">
        <v>123</v>
      </c>
      <c r="C45" s="163">
        <v>21888</v>
      </c>
      <c r="D45" s="163">
        <v>21043</v>
      </c>
      <c r="E45" s="163">
        <v>5985</v>
      </c>
      <c r="F45" s="163">
        <v>21454</v>
      </c>
      <c r="G45" s="163">
        <v>19289</v>
      </c>
      <c r="H45" s="163">
        <v>19581</v>
      </c>
      <c r="I45" s="165">
        <f t="shared" si="26"/>
        <v>1.5138161646534254E-2</v>
      </c>
      <c r="J45" s="164">
        <f t="shared" si="23"/>
        <v>-6.9476785629425497E-2</v>
      </c>
      <c r="K45" s="162">
        <f t="shared" si="24"/>
        <v>292</v>
      </c>
      <c r="L45" s="163">
        <f t="shared" si="25"/>
        <v>-1462</v>
      </c>
      <c r="M45" s="164">
        <f t="shared" si="22"/>
        <v>2.1814985394287396E-2</v>
      </c>
    </row>
    <row r="46" spans="2:13" x14ac:dyDescent="0.25">
      <c r="B46" s="162" t="s">
        <v>119</v>
      </c>
      <c r="C46" s="163">
        <v>6941</v>
      </c>
      <c r="D46" s="163">
        <v>5653</v>
      </c>
      <c r="E46" s="163">
        <v>2351</v>
      </c>
      <c r="F46" s="163">
        <v>5580</v>
      </c>
      <c r="G46" s="163">
        <v>5813</v>
      </c>
      <c r="H46" s="163">
        <v>6392</v>
      </c>
      <c r="I46" s="165">
        <f t="shared" si="26"/>
        <v>9.960433511095812E-2</v>
      </c>
      <c r="J46" s="164">
        <f t="shared" si="23"/>
        <v>0.13072704758535281</v>
      </c>
      <c r="K46" s="162">
        <f t="shared" si="24"/>
        <v>579</v>
      </c>
      <c r="L46" s="163">
        <f t="shared" si="25"/>
        <v>739</v>
      </c>
      <c r="M46" s="164">
        <f t="shared" si="22"/>
        <v>7.1212597232156189E-3</v>
      </c>
    </row>
    <row r="47" spans="2:13" x14ac:dyDescent="0.25">
      <c r="B47" s="162" t="s">
        <v>128</v>
      </c>
      <c r="C47" s="163">
        <v>11666</v>
      </c>
      <c r="D47" s="163">
        <v>12987</v>
      </c>
      <c r="E47" s="163">
        <v>6283</v>
      </c>
      <c r="F47" s="163">
        <v>8842</v>
      </c>
      <c r="G47" s="163">
        <v>9305</v>
      </c>
      <c r="H47" s="163">
        <v>8982</v>
      </c>
      <c r="I47" s="165">
        <f t="shared" si="26"/>
        <v>-3.4712520150456783E-2</v>
      </c>
      <c r="J47" s="164">
        <f t="shared" si="23"/>
        <v>-0.30838530838530842</v>
      </c>
      <c r="K47" s="162">
        <f t="shared" si="24"/>
        <v>-323</v>
      </c>
      <c r="L47" s="163">
        <f t="shared" si="25"/>
        <v>-4005</v>
      </c>
      <c r="M47" s="164">
        <f t="shared" si="22"/>
        <v>1.0006751382027954E-2</v>
      </c>
    </row>
    <row r="48" spans="2:13" x14ac:dyDescent="0.25">
      <c r="B48" s="162" t="s">
        <v>131</v>
      </c>
      <c r="C48" s="163">
        <v>20912</v>
      </c>
      <c r="D48" s="163">
        <v>18456</v>
      </c>
      <c r="E48" s="163">
        <v>10653</v>
      </c>
      <c r="F48" s="163">
        <v>7799</v>
      </c>
      <c r="G48" s="163">
        <v>9027</v>
      </c>
      <c r="H48" s="163">
        <v>9633</v>
      </c>
      <c r="I48" s="165">
        <f t="shared" si="26"/>
        <v>6.7131937520771068E-2</v>
      </c>
      <c r="J48" s="164">
        <f t="shared" si="23"/>
        <v>-0.47805591677503256</v>
      </c>
      <c r="K48" s="162">
        <f t="shared" si="24"/>
        <v>606</v>
      </c>
      <c r="L48" s="163">
        <f t="shared" si="25"/>
        <v>-8823</v>
      </c>
      <c r="M48" s="164">
        <f t="shared" si="22"/>
        <v>1.0732023609783488E-2</v>
      </c>
    </row>
    <row r="49" spans="2:13" x14ac:dyDescent="0.25">
      <c r="B49" s="168" t="s">
        <v>145</v>
      </c>
      <c r="C49" s="169">
        <f t="shared" ref="C49:H49" si="27">C41-SUM(C42:C48)</f>
        <v>98836</v>
      </c>
      <c r="D49" s="169">
        <f t="shared" si="27"/>
        <v>91447</v>
      </c>
      <c r="E49" s="169">
        <f t="shared" si="27"/>
        <v>35277</v>
      </c>
      <c r="F49" s="169">
        <f t="shared" si="27"/>
        <v>97891</v>
      </c>
      <c r="G49" s="169">
        <f t="shared" si="27"/>
        <v>91344</v>
      </c>
      <c r="H49" s="169">
        <f t="shared" si="27"/>
        <v>96898</v>
      </c>
      <c r="I49" s="171">
        <f t="shared" si="26"/>
        <v>6.080311788404269E-2</v>
      </c>
      <c r="J49" s="170">
        <f t="shared" si="23"/>
        <v>5.9608297702494317E-2</v>
      </c>
      <c r="K49" s="168">
        <f>H49-G49</f>
        <v>5554</v>
      </c>
      <c r="L49" s="169">
        <f t="shared" si="25"/>
        <v>5451</v>
      </c>
      <c r="M49" s="170">
        <f t="shared" si="22"/>
        <v>0.10795303890177518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4462</v>
      </c>
      <c r="D51" s="176">
        <f t="shared" ref="D51:H51" si="28">IFERROR(D52+D55,"nd")</f>
        <v>4345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-4345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1178</v>
      </c>
      <c r="D52" s="158">
        <v>1438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-1438</v>
      </c>
      <c r="M52" s="159">
        <f t="shared" si="29"/>
        <v>0</v>
      </c>
    </row>
    <row r="53" spans="2:13" x14ac:dyDescent="0.25">
      <c r="B53" s="162" t="s">
        <v>103</v>
      </c>
      <c r="C53" s="163">
        <v>912</v>
      </c>
      <c r="D53" s="163">
        <v>963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-963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475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-475</v>
      </c>
      <c r="M54" s="164">
        <f t="shared" si="29"/>
        <v>0</v>
      </c>
    </row>
    <row r="55" spans="2:13" x14ac:dyDescent="0.25">
      <c r="B55" s="157" t="s">
        <v>107</v>
      </c>
      <c r="C55" s="158">
        <v>3284</v>
      </c>
      <c r="D55" s="158">
        <v>2907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-2907</v>
      </c>
      <c r="M55" s="159">
        <f t="shared" si="29"/>
        <v>0</v>
      </c>
    </row>
    <row r="56" spans="2:13" x14ac:dyDescent="0.25">
      <c r="B56" s="162" t="s">
        <v>110</v>
      </c>
      <c r="C56" s="163">
        <v>1119</v>
      </c>
      <c r="D56" s="163">
        <v>1211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-1211</v>
      </c>
      <c r="M56" s="164">
        <f t="shared" si="29"/>
        <v>0</v>
      </c>
    </row>
    <row r="57" spans="2:13" x14ac:dyDescent="0.25">
      <c r="B57" s="162" t="s">
        <v>113</v>
      </c>
      <c r="C57" s="163">
        <v>770</v>
      </c>
      <c r="D57" s="163">
        <v>457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-457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179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-179</v>
      </c>
      <c r="M58" s="164">
        <f t="shared" si="29"/>
        <v>0</v>
      </c>
    </row>
    <row r="59" spans="2:13" x14ac:dyDescent="0.25">
      <c r="B59" s="162" t="s">
        <v>123</v>
      </c>
      <c r="C59" s="163">
        <v>53</v>
      </c>
      <c r="D59" s="163">
        <v>149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-149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33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-33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-41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73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-73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764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-764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132103</v>
      </c>
      <c r="D79" s="176">
        <f t="shared" ref="D79:H79" si="42">IFERROR(D80+D83,"nd")</f>
        <v>122266</v>
      </c>
      <c r="E79" s="176">
        <f t="shared" si="42"/>
        <v>34032</v>
      </c>
      <c r="F79" s="176">
        <f t="shared" si="42"/>
        <v>99532</v>
      </c>
      <c r="G79" s="176">
        <f t="shared" si="42"/>
        <v>111181</v>
      </c>
      <c r="H79" s="176">
        <f t="shared" si="42"/>
        <v>134105</v>
      </c>
      <c r="I79" s="177">
        <f>IFERROR(H79/G79-1,"-")</f>
        <v>0.20618630881175748</v>
      </c>
      <c r="J79" s="177">
        <f>IFERROR(H79/D79-1,"-")</f>
        <v>9.6829862758248453E-2</v>
      </c>
      <c r="K79" s="176">
        <f>IFERROR(H79-G79,"-")</f>
        <v>22924</v>
      </c>
      <c r="L79" s="176">
        <f>IFERROR(H79-D79,"-")</f>
        <v>11839</v>
      </c>
      <c r="M79" s="177">
        <f>IFERROR(H79/H$9,"-")</f>
        <v>0.14940496482819626</v>
      </c>
    </row>
    <row r="80" spans="2:13" x14ac:dyDescent="0.25">
      <c r="B80" s="157" t="s">
        <v>97</v>
      </c>
      <c r="C80" s="158">
        <v>64092</v>
      </c>
      <c r="D80" s="158">
        <v>59570</v>
      </c>
      <c r="E80" s="158">
        <v>11706</v>
      </c>
      <c r="F80" s="158">
        <v>49826</v>
      </c>
      <c r="G80" s="158">
        <v>52337</v>
      </c>
      <c r="H80" s="158">
        <v>68628</v>
      </c>
      <c r="I80" s="160">
        <f>IFERROR(H80/G80-1,"-")</f>
        <v>0.31127118482144556</v>
      </c>
      <c r="J80" s="159">
        <f t="shared" ref="J80:J91" si="43">IFERROR(H80/D80-1,"-")</f>
        <v>0.15205640423031719</v>
      </c>
      <c r="K80" s="178">
        <f t="shared" ref="K80:K91" si="44">IFERROR(H80-G80,"-")</f>
        <v>16291</v>
      </c>
      <c r="L80" s="158">
        <f t="shared" ref="L80:L91" si="45">IFERROR(H80-D80,"-")</f>
        <v>9058</v>
      </c>
      <c r="M80" s="159">
        <f t="shared" ref="M80:M91" si="46">IFERROR(H80/H$9,"-")</f>
        <v>7.6457730332422008E-2</v>
      </c>
    </row>
    <row r="81" spans="2:13" x14ac:dyDescent="0.25">
      <c r="B81" s="162" t="s">
        <v>103</v>
      </c>
      <c r="C81" s="163">
        <v>21239</v>
      </c>
      <c r="D81" s="163">
        <v>18274</v>
      </c>
      <c r="E81" s="163">
        <v>3396</v>
      </c>
      <c r="F81" s="163">
        <v>24083</v>
      </c>
      <c r="G81" s="163">
        <v>27250</v>
      </c>
      <c r="H81" s="163">
        <v>28068</v>
      </c>
      <c r="I81" s="165">
        <f>IFERROR(H81/G81-1,"-")</f>
        <v>3.0018348623853219E-2</v>
      </c>
      <c r="J81" s="164">
        <f t="shared" si="43"/>
        <v>0.53595271971106495</v>
      </c>
      <c r="K81" s="179">
        <f t="shared" si="44"/>
        <v>818</v>
      </c>
      <c r="L81" s="163">
        <f t="shared" si="45"/>
        <v>9794</v>
      </c>
      <c r="M81" s="164">
        <f t="shared" si="46"/>
        <v>3.1270262501754693E-2</v>
      </c>
    </row>
    <row r="82" spans="2:13" x14ac:dyDescent="0.25">
      <c r="B82" s="162" t="s">
        <v>100</v>
      </c>
      <c r="C82" s="163">
        <v>42853</v>
      </c>
      <c r="D82" s="163">
        <v>41296</v>
      </c>
      <c r="E82" s="163">
        <v>8310</v>
      </c>
      <c r="F82" s="163">
        <v>25743</v>
      </c>
      <c r="G82" s="163">
        <v>25087</v>
      </c>
      <c r="H82" s="163">
        <v>40560</v>
      </c>
      <c r="I82" s="165">
        <f>IFERROR(H82/G82-1,"-")</f>
        <v>0.61677362777534173</v>
      </c>
      <c r="J82" s="164">
        <f t="shared" si="43"/>
        <v>-1.7822549399457599E-2</v>
      </c>
      <c r="K82" s="179">
        <f t="shared" si="44"/>
        <v>15473</v>
      </c>
      <c r="L82" s="163">
        <f t="shared" si="45"/>
        <v>-736</v>
      </c>
      <c r="M82" s="164">
        <f t="shared" si="46"/>
        <v>4.5187467830667315E-2</v>
      </c>
    </row>
    <row r="83" spans="2:13" x14ac:dyDescent="0.25">
      <c r="B83" s="157" t="s">
        <v>107</v>
      </c>
      <c r="C83" s="158">
        <v>68011</v>
      </c>
      <c r="D83" s="158">
        <v>62696</v>
      </c>
      <c r="E83" s="158">
        <v>22326</v>
      </c>
      <c r="F83" s="158">
        <v>49706</v>
      </c>
      <c r="G83" s="158">
        <v>58844</v>
      </c>
      <c r="H83" s="158">
        <v>65477</v>
      </c>
      <c r="I83" s="160">
        <f>IFERROR(H83/G83-1,"-")</f>
        <v>0.11272177282305762</v>
      </c>
      <c r="J83" s="159">
        <f t="shared" si="43"/>
        <v>4.435689677172383E-2</v>
      </c>
      <c r="K83" s="178">
        <f t="shared" si="44"/>
        <v>6633</v>
      </c>
      <c r="L83" s="158">
        <f t="shared" si="45"/>
        <v>2781</v>
      </c>
      <c r="M83" s="159">
        <f t="shared" si="46"/>
        <v>7.2947234495774255E-2</v>
      </c>
    </row>
    <row r="84" spans="2:13" x14ac:dyDescent="0.25">
      <c r="B84" s="162" t="s">
        <v>110</v>
      </c>
      <c r="C84" s="163">
        <v>9958</v>
      </c>
      <c r="D84" s="163">
        <v>8937</v>
      </c>
      <c r="E84" s="163">
        <v>2019</v>
      </c>
      <c r="F84" s="163">
        <v>7139</v>
      </c>
      <c r="G84" s="163">
        <v>9138</v>
      </c>
      <c r="H84" s="163">
        <v>11162</v>
      </c>
      <c r="I84" s="165">
        <f t="shared" ref="I84:I91" si="47">IFERROR(H84/G84-1,"-")</f>
        <v>0.22149266797986433</v>
      </c>
      <c r="J84" s="164">
        <f t="shared" si="43"/>
        <v>0.24896497706165377</v>
      </c>
      <c r="K84" s="179">
        <f t="shared" si="44"/>
        <v>2024</v>
      </c>
      <c r="L84" s="163">
        <f t="shared" si="45"/>
        <v>2225</v>
      </c>
      <c r="M84" s="164">
        <f t="shared" si="46"/>
        <v>1.2435466368981967E-2</v>
      </c>
    </row>
    <row r="85" spans="2:13" x14ac:dyDescent="0.25">
      <c r="B85" s="162" t="s">
        <v>113</v>
      </c>
      <c r="C85" s="163">
        <v>19152</v>
      </c>
      <c r="D85" s="163">
        <v>15739</v>
      </c>
      <c r="E85" s="163">
        <v>5194</v>
      </c>
      <c r="F85" s="163">
        <v>10877</v>
      </c>
      <c r="G85" s="163">
        <v>10973</v>
      </c>
      <c r="H85" s="163">
        <v>12929</v>
      </c>
      <c r="I85" s="165">
        <f t="shared" si="47"/>
        <v>0.17825571858197398</v>
      </c>
      <c r="J85" s="164">
        <f t="shared" si="43"/>
        <v>-0.1785373911938497</v>
      </c>
      <c r="K85" s="179">
        <f t="shared" si="44"/>
        <v>1956</v>
      </c>
      <c r="L85" s="163">
        <f t="shared" si="45"/>
        <v>-2810</v>
      </c>
      <c r="M85" s="164">
        <f t="shared" si="46"/>
        <v>1.4404062415746986E-2</v>
      </c>
    </row>
    <row r="86" spans="2:13" x14ac:dyDescent="0.25">
      <c r="B86" s="162" t="s">
        <v>116</v>
      </c>
      <c r="C86" s="163">
        <v>4430</v>
      </c>
      <c r="D86" s="163">
        <v>3478</v>
      </c>
      <c r="E86" s="163">
        <v>965</v>
      </c>
      <c r="F86" s="163">
        <v>3618</v>
      </c>
      <c r="G86" s="163">
        <v>3721</v>
      </c>
      <c r="H86" s="163">
        <v>4319</v>
      </c>
      <c r="I86" s="165">
        <f t="shared" si="47"/>
        <v>0.16070948669712437</v>
      </c>
      <c r="J86" s="164">
        <f t="shared" si="43"/>
        <v>0.24180563542265676</v>
      </c>
      <c r="K86" s="179">
        <f t="shared" si="44"/>
        <v>598</v>
      </c>
      <c r="L86" s="163">
        <f t="shared" si="45"/>
        <v>841</v>
      </c>
      <c r="M86" s="164">
        <f t="shared" si="46"/>
        <v>4.8117523067221927E-3</v>
      </c>
    </row>
    <row r="87" spans="2:13" x14ac:dyDescent="0.25">
      <c r="B87" s="162" t="s">
        <v>123</v>
      </c>
      <c r="C87" s="163">
        <v>3428</v>
      </c>
      <c r="D87" s="163">
        <v>2647</v>
      </c>
      <c r="E87" s="163">
        <v>382</v>
      </c>
      <c r="F87" s="163">
        <v>3902</v>
      </c>
      <c r="G87" s="163">
        <v>3732</v>
      </c>
      <c r="H87" s="163">
        <v>4397</v>
      </c>
      <c r="I87" s="165">
        <f t="shared" si="47"/>
        <v>0.17818863879957125</v>
      </c>
      <c r="J87" s="164">
        <f t="shared" si="43"/>
        <v>0.66112580279561772</v>
      </c>
      <c r="K87" s="179">
        <f t="shared" si="44"/>
        <v>665</v>
      </c>
      <c r="L87" s="163">
        <f t="shared" si="45"/>
        <v>1750</v>
      </c>
      <c r="M87" s="164">
        <f t="shared" si="46"/>
        <v>4.8986512833196303E-3</v>
      </c>
    </row>
    <row r="88" spans="2:13" x14ac:dyDescent="0.25">
      <c r="B88" s="162" t="s">
        <v>119</v>
      </c>
      <c r="C88" s="163">
        <v>518</v>
      </c>
      <c r="D88" s="163">
        <v>539</v>
      </c>
      <c r="E88" s="163">
        <v>174</v>
      </c>
      <c r="F88" s="163">
        <v>608</v>
      </c>
      <c r="G88" s="163">
        <v>496</v>
      </c>
      <c r="H88" s="163">
        <v>699</v>
      </c>
      <c r="I88" s="165">
        <f t="shared" si="47"/>
        <v>0.40927419354838701</v>
      </c>
      <c r="J88" s="164">
        <f t="shared" si="43"/>
        <v>0.29684601113172548</v>
      </c>
      <c r="K88" s="179">
        <f t="shared" si="44"/>
        <v>203</v>
      </c>
      <c r="L88" s="163">
        <f t="shared" si="45"/>
        <v>160</v>
      </c>
      <c r="M88" s="164">
        <f t="shared" si="46"/>
        <v>7.7874852104626365E-4</v>
      </c>
    </row>
    <row r="89" spans="2:13" x14ac:dyDescent="0.25">
      <c r="B89" s="162" t="s">
        <v>128</v>
      </c>
      <c r="C89" s="163">
        <v>2379</v>
      </c>
      <c r="D89" s="163">
        <v>2943</v>
      </c>
      <c r="E89" s="163">
        <v>1327</v>
      </c>
      <c r="F89" s="163">
        <v>2261</v>
      </c>
      <c r="G89" s="163">
        <v>3082</v>
      </c>
      <c r="H89" s="163">
        <v>2310</v>
      </c>
      <c r="I89" s="165">
        <f t="shared" si="47"/>
        <v>-0.25048669695003245</v>
      </c>
      <c r="J89" s="164">
        <f t="shared" si="43"/>
        <v>-0.21508664627930685</v>
      </c>
      <c r="K89" s="179">
        <f t="shared" si="44"/>
        <v>-772</v>
      </c>
      <c r="L89" s="163">
        <f t="shared" si="45"/>
        <v>-633</v>
      </c>
      <c r="M89" s="164">
        <f t="shared" si="46"/>
        <v>2.573546614616408E-3</v>
      </c>
    </row>
    <row r="90" spans="2:13" x14ac:dyDescent="0.25">
      <c r="B90" s="162" t="s">
        <v>131</v>
      </c>
      <c r="C90" s="163">
        <v>3532</v>
      </c>
      <c r="D90" s="163">
        <v>3306</v>
      </c>
      <c r="E90" s="163">
        <v>2399</v>
      </c>
      <c r="F90" s="163">
        <v>1871</v>
      </c>
      <c r="G90" s="163">
        <v>3383</v>
      </c>
      <c r="H90" s="163">
        <v>3121</v>
      </c>
      <c r="I90" s="165">
        <f t="shared" si="47"/>
        <v>-7.7446053798403747E-2</v>
      </c>
      <c r="J90" s="164">
        <f t="shared" si="43"/>
        <v>-5.5958862673926246E-2</v>
      </c>
      <c r="K90" s="179">
        <f t="shared" si="44"/>
        <v>-262</v>
      </c>
      <c r="L90" s="163">
        <f t="shared" si="45"/>
        <v>-185</v>
      </c>
      <c r="M90" s="164">
        <f t="shared" si="46"/>
        <v>3.4770731533410428E-3</v>
      </c>
    </row>
    <row r="91" spans="2:13" x14ac:dyDescent="0.25">
      <c r="B91" s="168" t="s">
        <v>145</v>
      </c>
      <c r="C91" s="169">
        <f>IFERROR(C83-SUM(C84:C90),"nd")</f>
        <v>24614</v>
      </c>
      <c r="D91" s="169">
        <f t="shared" ref="D91:H91" si="48">IFERROR(D83-SUM(D84:D90),"nd")</f>
        <v>25107</v>
      </c>
      <c r="E91" s="169">
        <f t="shared" si="48"/>
        <v>9866</v>
      </c>
      <c r="F91" s="169">
        <f t="shared" si="48"/>
        <v>19430</v>
      </c>
      <c r="G91" s="169">
        <f t="shared" si="48"/>
        <v>24319</v>
      </c>
      <c r="H91" s="169">
        <f t="shared" si="48"/>
        <v>26540</v>
      </c>
      <c r="I91" s="171">
        <f t="shared" si="47"/>
        <v>9.1327768411530119E-2</v>
      </c>
      <c r="J91" s="170">
        <f t="shared" si="43"/>
        <v>5.7075715935794857E-2</v>
      </c>
      <c r="K91" s="180">
        <f t="shared" si="44"/>
        <v>2221</v>
      </c>
      <c r="L91" s="169">
        <f t="shared" si="45"/>
        <v>1433</v>
      </c>
      <c r="M91" s="170">
        <f t="shared" si="46"/>
        <v>2.9567933831999769E-2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44853</v>
      </c>
      <c r="D107" s="176">
        <f t="shared" ref="D107:H107" si="56">IFERROR(D108+D111,"nd")</f>
        <v>43686</v>
      </c>
      <c r="E107" s="176">
        <f t="shared" si="56"/>
        <v>13758</v>
      </c>
      <c r="F107" s="176">
        <f t="shared" si="56"/>
        <v>21487</v>
      </c>
      <c r="G107" s="176">
        <f t="shared" si="56"/>
        <v>24305</v>
      </c>
      <c r="H107" s="176">
        <f t="shared" si="56"/>
        <v>24056</v>
      </c>
      <c r="I107" s="177">
        <f>IFERROR(H107/G107-1,"-")</f>
        <v>-1.0244805595556516E-2</v>
      </c>
      <c r="J107" s="177">
        <f>IFERROR(H107/D107-1,"-")</f>
        <v>-0.44934303895984984</v>
      </c>
      <c r="K107" s="176">
        <f>IFERROR(H107-G107,"-")</f>
        <v>-249</v>
      </c>
      <c r="L107" s="176">
        <f>IFERROR(H107-D107,"-")</f>
        <v>-19630</v>
      </c>
      <c r="M107" s="177">
        <f>IFERROR(H107/H$9,"-")</f>
        <v>2.6800535654204462E-2</v>
      </c>
    </row>
    <row r="108" spans="2:13" x14ac:dyDescent="0.25">
      <c r="B108" s="157" t="s">
        <v>97</v>
      </c>
      <c r="C108" s="158">
        <v>12001</v>
      </c>
      <c r="D108" s="158">
        <v>10177</v>
      </c>
      <c r="E108" s="158">
        <v>2060</v>
      </c>
      <c r="F108" s="158">
        <v>6556</v>
      </c>
      <c r="G108" s="158">
        <v>5983</v>
      </c>
      <c r="H108" s="158">
        <v>5125</v>
      </c>
      <c r="I108" s="160">
        <f>IFERROR(H108/G108-1,"-")</f>
        <v>-0.14340631790071867</v>
      </c>
      <c r="J108" s="159">
        <f t="shared" ref="J108:J119" si="57">IFERROR(H108/D108-1,"-")</f>
        <v>-0.49641348137958141</v>
      </c>
      <c r="K108" s="178">
        <f t="shared" ref="K108:K119" si="58">IFERROR(H108-G108,"-")</f>
        <v>-858</v>
      </c>
      <c r="L108" s="158">
        <f t="shared" ref="L108:L119" si="59">IFERROR(H108-D108,"-")</f>
        <v>-5052</v>
      </c>
      <c r="M108" s="159">
        <f t="shared" ref="M108:M119" si="60">IFERROR(H108/H$9,"-")</f>
        <v>5.7097083982290435E-3</v>
      </c>
    </row>
    <row r="109" spans="2:13" x14ac:dyDescent="0.25">
      <c r="B109" s="162" t="s">
        <v>103</v>
      </c>
      <c r="C109" s="163">
        <v>9269</v>
      </c>
      <c r="D109" s="163">
        <v>6746</v>
      </c>
      <c r="E109" s="163">
        <v>1452</v>
      </c>
      <c r="F109" s="163">
        <v>4894</v>
      </c>
      <c r="G109" s="163">
        <v>4333</v>
      </c>
      <c r="H109" s="163">
        <v>3197</v>
      </c>
      <c r="I109" s="165">
        <f>IFERROR(H109/G109-1,"-")</f>
        <v>-0.26217401338564505</v>
      </c>
      <c r="J109" s="164">
        <f t="shared" si="57"/>
        <v>-0.52608953453898599</v>
      </c>
      <c r="K109" s="179">
        <f t="shared" si="58"/>
        <v>-1136</v>
      </c>
      <c r="L109" s="163">
        <f t="shared" si="59"/>
        <v>-3549</v>
      </c>
      <c r="M109" s="164">
        <f t="shared" si="60"/>
        <v>3.5617439510513662E-3</v>
      </c>
    </row>
    <row r="110" spans="2:13" x14ac:dyDescent="0.25">
      <c r="B110" s="162" t="s">
        <v>100</v>
      </c>
      <c r="C110" s="163">
        <v>2732</v>
      </c>
      <c r="D110" s="163">
        <v>3431</v>
      </c>
      <c r="E110" s="163">
        <v>608</v>
      </c>
      <c r="F110" s="163">
        <v>1662</v>
      </c>
      <c r="G110" s="163">
        <v>1650</v>
      </c>
      <c r="H110" s="163">
        <v>1928</v>
      </c>
      <c r="I110" s="165">
        <f>IFERROR(H110/G110-1,"-")</f>
        <v>0.16848484848484846</v>
      </c>
      <c r="J110" s="164">
        <f t="shared" si="57"/>
        <v>-0.43806470416788112</v>
      </c>
      <c r="K110" s="179">
        <f t="shared" si="58"/>
        <v>278</v>
      </c>
      <c r="L110" s="163">
        <f t="shared" si="59"/>
        <v>-1503</v>
      </c>
      <c r="M110" s="164">
        <f t="shared" si="60"/>
        <v>2.1479644471776773E-3</v>
      </c>
    </row>
    <row r="111" spans="2:13" x14ac:dyDescent="0.25">
      <c r="B111" s="157" t="s">
        <v>107</v>
      </c>
      <c r="C111" s="158">
        <v>32852</v>
      </c>
      <c r="D111" s="158">
        <v>33509</v>
      </c>
      <c r="E111" s="158">
        <v>11698</v>
      </c>
      <c r="F111" s="158">
        <v>14931</v>
      </c>
      <c r="G111" s="158">
        <v>18322</v>
      </c>
      <c r="H111" s="158">
        <v>18931</v>
      </c>
      <c r="I111" s="160">
        <f>IFERROR(H111/G111-1,"-")</f>
        <v>3.3238729396354083E-2</v>
      </c>
      <c r="J111" s="159">
        <f t="shared" si="57"/>
        <v>-0.43504730072517828</v>
      </c>
      <c r="K111" s="178">
        <f t="shared" si="58"/>
        <v>609</v>
      </c>
      <c r="L111" s="158">
        <f t="shared" si="59"/>
        <v>-14578</v>
      </c>
      <c r="M111" s="159">
        <f t="shared" si="60"/>
        <v>2.1090827255975417E-2</v>
      </c>
    </row>
    <row r="112" spans="2:13" x14ac:dyDescent="0.25">
      <c r="B112" s="162" t="s">
        <v>110</v>
      </c>
      <c r="C112" s="163">
        <v>19450</v>
      </c>
      <c r="D112" s="163">
        <v>18098</v>
      </c>
      <c r="E112" s="163">
        <v>6095</v>
      </c>
      <c r="F112" s="163">
        <v>9320</v>
      </c>
      <c r="G112" s="163">
        <v>11377</v>
      </c>
      <c r="H112" s="163">
        <v>10875</v>
      </c>
      <c r="I112" s="165">
        <f t="shared" ref="I112:I119" si="61">IFERROR(H112/G112-1,"-")</f>
        <v>-4.412411004658523E-2</v>
      </c>
      <c r="J112" s="164">
        <f t="shared" si="57"/>
        <v>-0.39910487346668144</v>
      </c>
      <c r="K112" s="179">
        <f t="shared" si="58"/>
        <v>-502</v>
      </c>
      <c r="L112" s="163">
        <f t="shared" si="59"/>
        <v>-7223</v>
      </c>
      <c r="M112" s="164">
        <f t="shared" si="60"/>
        <v>1.2115722698681141E-2</v>
      </c>
    </row>
    <row r="113" spans="2:13" x14ac:dyDescent="0.25">
      <c r="B113" s="162" t="s">
        <v>113</v>
      </c>
      <c r="C113" s="163">
        <v>5201</v>
      </c>
      <c r="D113" s="163">
        <v>3772</v>
      </c>
      <c r="E113" s="163">
        <v>474</v>
      </c>
      <c r="F113" s="163">
        <v>563</v>
      </c>
      <c r="G113" s="163">
        <v>873</v>
      </c>
      <c r="H113" s="163">
        <v>904</v>
      </c>
      <c r="I113" s="165">
        <f t="shared" si="61"/>
        <v>3.5509736540664472E-2</v>
      </c>
      <c r="J113" s="164">
        <f t="shared" si="57"/>
        <v>-0.76033934252386004</v>
      </c>
      <c r="K113" s="179">
        <f t="shared" si="58"/>
        <v>31</v>
      </c>
      <c r="L113" s="163">
        <f t="shared" si="59"/>
        <v>-2868</v>
      </c>
      <c r="M113" s="164">
        <f t="shared" si="60"/>
        <v>1.0071368569754254E-3</v>
      </c>
    </row>
    <row r="114" spans="2:13" x14ac:dyDescent="0.25">
      <c r="B114" s="162" t="s">
        <v>116</v>
      </c>
      <c r="C114" s="163">
        <v>1020</v>
      </c>
      <c r="D114" s="163">
        <v>1901</v>
      </c>
      <c r="E114" s="163">
        <v>623</v>
      </c>
      <c r="F114" s="163">
        <v>801</v>
      </c>
      <c r="G114" s="163">
        <v>1027</v>
      </c>
      <c r="H114" s="163">
        <v>1133</v>
      </c>
      <c r="I114" s="165">
        <f t="shared" si="61"/>
        <v>0.10321324245374885</v>
      </c>
      <c r="J114" s="164">
        <f t="shared" si="57"/>
        <v>-0.40399789584429247</v>
      </c>
      <c r="K114" s="179">
        <f t="shared" si="58"/>
        <v>106</v>
      </c>
      <c r="L114" s="163">
        <f t="shared" si="59"/>
        <v>-768</v>
      </c>
      <c r="M114" s="164">
        <f t="shared" si="60"/>
        <v>1.2622633395499524E-3</v>
      </c>
    </row>
    <row r="115" spans="2:13" x14ac:dyDescent="0.25">
      <c r="B115" s="162" t="s">
        <v>123</v>
      </c>
      <c r="C115" s="163">
        <v>457</v>
      </c>
      <c r="D115" s="163">
        <v>1047</v>
      </c>
      <c r="E115" s="163">
        <v>167</v>
      </c>
      <c r="F115" s="163">
        <v>272</v>
      </c>
      <c r="G115" s="163">
        <v>364</v>
      </c>
      <c r="H115" s="163">
        <v>414</v>
      </c>
      <c r="I115" s="165">
        <f t="shared" si="61"/>
        <v>0.13736263736263732</v>
      </c>
      <c r="J115" s="164">
        <f t="shared" si="57"/>
        <v>-0.60458452722063039</v>
      </c>
      <c r="K115" s="179">
        <f t="shared" si="58"/>
        <v>50</v>
      </c>
      <c r="L115" s="163">
        <f t="shared" si="59"/>
        <v>-633</v>
      </c>
      <c r="M115" s="164">
        <f t="shared" si="60"/>
        <v>4.6123302963255105E-4</v>
      </c>
    </row>
    <row r="116" spans="2:13" x14ac:dyDescent="0.25">
      <c r="B116" s="162" t="s">
        <v>119</v>
      </c>
      <c r="C116" s="163">
        <v>505</v>
      </c>
      <c r="D116" s="163">
        <v>494</v>
      </c>
      <c r="E116" s="163">
        <v>262</v>
      </c>
      <c r="F116" s="163">
        <v>295</v>
      </c>
      <c r="G116" s="163">
        <v>347</v>
      </c>
      <c r="H116" s="163">
        <v>325</v>
      </c>
      <c r="I116" s="165">
        <f t="shared" si="61"/>
        <v>-6.3400576368876083E-2</v>
      </c>
      <c r="J116" s="164">
        <f t="shared" si="57"/>
        <v>-0.34210526315789469</v>
      </c>
      <c r="K116" s="179">
        <f t="shared" si="58"/>
        <v>-22</v>
      </c>
      <c r="L116" s="163">
        <f t="shared" si="59"/>
        <v>-169</v>
      </c>
      <c r="M116" s="164">
        <f t="shared" si="60"/>
        <v>3.6207906915598813E-4</v>
      </c>
    </row>
    <row r="117" spans="2:13" x14ac:dyDescent="0.25">
      <c r="B117" s="162" t="s">
        <v>128</v>
      </c>
      <c r="C117" s="163">
        <v>167</v>
      </c>
      <c r="D117" s="163">
        <v>266</v>
      </c>
      <c r="E117" s="163">
        <v>180</v>
      </c>
      <c r="F117" s="163">
        <v>68</v>
      </c>
      <c r="G117" s="163">
        <v>116</v>
      </c>
      <c r="H117" s="163">
        <v>72</v>
      </c>
      <c r="I117" s="165">
        <f t="shared" si="61"/>
        <v>-0.37931034482758619</v>
      </c>
      <c r="J117" s="164">
        <f t="shared" si="57"/>
        <v>-0.72932330827067671</v>
      </c>
      <c r="K117" s="179">
        <f t="shared" si="58"/>
        <v>-44</v>
      </c>
      <c r="L117" s="163">
        <f t="shared" si="59"/>
        <v>-194</v>
      </c>
      <c r="M117" s="164">
        <f t="shared" si="60"/>
        <v>8.0214439936095828E-5</v>
      </c>
    </row>
    <row r="118" spans="2:13" x14ac:dyDescent="0.25">
      <c r="B118" s="162" t="s">
        <v>131</v>
      </c>
      <c r="C118" s="163">
        <v>284</v>
      </c>
      <c r="D118" s="163">
        <v>237</v>
      </c>
      <c r="E118" s="163">
        <v>383</v>
      </c>
      <c r="F118" s="163">
        <v>80</v>
      </c>
      <c r="G118" s="163">
        <v>76</v>
      </c>
      <c r="H118" s="163">
        <v>90</v>
      </c>
      <c r="I118" s="165">
        <f t="shared" si="61"/>
        <v>0.18421052631578938</v>
      </c>
      <c r="J118" s="164">
        <f t="shared" si="57"/>
        <v>-0.620253164556962</v>
      </c>
      <c r="K118" s="179">
        <f t="shared" si="58"/>
        <v>14</v>
      </c>
      <c r="L118" s="163">
        <f t="shared" si="59"/>
        <v>-147</v>
      </c>
      <c r="M118" s="164">
        <f t="shared" si="60"/>
        <v>1.0026804992011979E-4</v>
      </c>
    </row>
    <row r="119" spans="2:13" x14ac:dyDescent="0.25">
      <c r="B119" s="168" t="s">
        <v>145</v>
      </c>
      <c r="C119" s="169">
        <f>IFERROR(C111-SUM(C112:C118),"nd")</f>
        <v>5768</v>
      </c>
      <c r="D119" s="169">
        <f t="shared" ref="D119:H119" si="62">IFERROR(D111-SUM(D112:D118),"nd")</f>
        <v>7694</v>
      </c>
      <c r="E119" s="169">
        <f t="shared" si="62"/>
        <v>3514</v>
      </c>
      <c r="F119" s="169">
        <f t="shared" si="62"/>
        <v>3532</v>
      </c>
      <c r="G119" s="169">
        <f t="shared" si="62"/>
        <v>4142</v>
      </c>
      <c r="H119" s="169">
        <f t="shared" si="62"/>
        <v>5118</v>
      </c>
      <c r="I119" s="171">
        <f t="shared" si="61"/>
        <v>0.23563495895702569</v>
      </c>
      <c r="J119" s="170">
        <f t="shared" si="57"/>
        <v>-0.33480634260462694</v>
      </c>
      <c r="K119" s="180">
        <f t="shared" si="58"/>
        <v>976</v>
      </c>
      <c r="L119" s="169">
        <f t="shared" si="59"/>
        <v>-2576</v>
      </c>
      <c r="M119" s="170">
        <f t="shared" si="60"/>
        <v>5.7019097721241448E-3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78633</v>
      </c>
      <c r="D135" s="176">
        <f t="shared" ref="D135:H135" si="70">IFERROR(D136+D139,"nd")</f>
        <v>53371</v>
      </c>
      <c r="E135" s="176">
        <f t="shared" si="70"/>
        <v>15952</v>
      </c>
      <c r="F135" s="176">
        <f t="shared" si="70"/>
        <v>33151</v>
      </c>
      <c r="G135" s="176">
        <f t="shared" si="70"/>
        <v>36262</v>
      </c>
      <c r="H135" s="176">
        <f t="shared" si="70"/>
        <v>37504</v>
      </c>
      <c r="I135" s="177">
        <f>IFERROR(H135/G135-1,"-")</f>
        <v>3.4250730792565243E-2</v>
      </c>
      <c r="J135" s="177">
        <f>IFERROR(H135/D135-1,"-")</f>
        <v>-0.29729628449907253</v>
      </c>
      <c r="K135" s="176">
        <f>IFERROR(H135-G135,"-")</f>
        <v>1242</v>
      </c>
      <c r="L135" s="176">
        <f>IFERROR(H135-D135,"-")</f>
        <v>-15867</v>
      </c>
      <c r="M135" s="177">
        <f>IFERROR(H135/H$9,"-")</f>
        <v>4.1782810491157472E-2</v>
      </c>
    </row>
    <row r="136" spans="2:13" x14ac:dyDescent="0.25">
      <c r="B136" s="157" t="s">
        <v>97</v>
      </c>
      <c r="C136" s="158">
        <v>17761</v>
      </c>
      <c r="D136" s="158">
        <v>8721</v>
      </c>
      <c r="E136" s="158">
        <v>2865</v>
      </c>
      <c r="F136" s="158">
        <v>6655</v>
      </c>
      <c r="G136" s="158">
        <v>7504</v>
      </c>
      <c r="H136" s="158">
        <v>6553</v>
      </c>
      <c r="I136" s="160">
        <f>IFERROR(H136/G136-1,"-")</f>
        <v>-0.12673240938166308</v>
      </c>
      <c r="J136" s="159">
        <f t="shared" ref="J136:J147" si="71">IFERROR(H136/D136-1,"-")</f>
        <v>-0.24859534457057675</v>
      </c>
      <c r="K136" s="178">
        <f t="shared" ref="K136:K147" si="72">IFERROR(H136-G136,"-")</f>
        <v>-951</v>
      </c>
      <c r="L136" s="158">
        <f t="shared" ref="L136:L147" si="73">IFERROR(H136-D136,"-")</f>
        <v>-2168</v>
      </c>
      <c r="M136" s="159">
        <f t="shared" ref="M136:M147" si="74">IFERROR(H136/H$9,"-")</f>
        <v>7.3006281236282777E-3</v>
      </c>
    </row>
    <row r="137" spans="2:13" x14ac:dyDescent="0.25">
      <c r="B137" s="162" t="s">
        <v>103</v>
      </c>
      <c r="C137" s="163">
        <v>14864</v>
      </c>
      <c r="D137" s="163">
        <v>6465</v>
      </c>
      <c r="E137" s="163">
        <v>2382</v>
      </c>
      <c r="F137" s="163">
        <v>4748</v>
      </c>
      <c r="G137" s="163">
        <v>5235</v>
      </c>
      <c r="H137" s="163">
        <v>4717</v>
      </c>
      <c r="I137" s="165">
        <f>IFERROR(H137/G137-1,"-")</f>
        <v>-9.8949379178605579E-2</v>
      </c>
      <c r="J137" s="164">
        <f t="shared" si="71"/>
        <v>-0.27037896365042535</v>
      </c>
      <c r="K137" s="179">
        <f t="shared" si="72"/>
        <v>-518</v>
      </c>
      <c r="L137" s="163">
        <f t="shared" si="73"/>
        <v>-1748</v>
      </c>
      <c r="M137" s="164">
        <f t="shared" si="74"/>
        <v>5.2551599052578337E-3</v>
      </c>
    </row>
    <row r="138" spans="2:13" x14ac:dyDescent="0.25">
      <c r="B138" s="162" t="s">
        <v>100</v>
      </c>
      <c r="C138" s="163">
        <v>2897</v>
      </c>
      <c r="D138" s="163">
        <v>2256</v>
      </c>
      <c r="E138" s="163">
        <v>483</v>
      </c>
      <c r="F138" s="163">
        <v>1907</v>
      </c>
      <c r="G138" s="163">
        <v>2269</v>
      </c>
      <c r="H138" s="163">
        <v>1836</v>
      </c>
      <c r="I138" s="165">
        <f>IFERROR(H138/G138-1,"-")</f>
        <v>-0.19083296606434552</v>
      </c>
      <c r="J138" s="164">
        <f t="shared" si="71"/>
        <v>-0.18617021276595747</v>
      </c>
      <c r="K138" s="179">
        <f t="shared" si="72"/>
        <v>-433</v>
      </c>
      <c r="L138" s="163">
        <f t="shared" si="73"/>
        <v>-420</v>
      </c>
      <c r="M138" s="164">
        <f t="shared" si="74"/>
        <v>2.0454682183704436E-3</v>
      </c>
    </row>
    <row r="139" spans="2:13" x14ac:dyDescent="0.25">
      <c r="B139" s="157" t="s">
        <v>107</v>
      </c>
      <c r="C139" s="158">
        <v>60872</v>
      </c>
      <c r="D139" s="158">
        <v>44650</v>
      </c>
      <c r="E139" s="158">
        <v>13087</v>
      </c>
      <c r="F139" s="158">
        <v>26496</v>
      </c>
      <c r="G139" s="158">
        <v>28758</v>
      </c>
      <c r="H139" s="158">
        <v>30951</v>
      </c>
      <c r="I139" s="160">
        <f>IFERROR(H139/G139-1,"-")</f>
        <v>7.6257041518881685E-2</v>
      </c>
      <c r="J139" s="159">
        <f t="shared" si="71"/>
        <v>-0.30680851063829784</v>
      </c>
      <c r="K139" s="178">
        <f t="shared" si="72"/>
        <v>2193</v>
      </c>
      <c r="L139" s="158">
        <f t="shared" si="73"/>
        <v>-13699</v>
      </c>
      <c r="M139" s="159">
        <f t="shared" si="74"/>
        <v>3.4482182367529195E-2</v>
      </c>
    </row>
    <row r="140" spans="2:13" x14ac:dyDescent="0.25">
      <c r="B140" s="162" t="s">
        <v>110</v>
      </c>
      <c r="C140" s="163">
        <v>34678</v>
      </c>
      <c r="D140" s="163">
        <v>23277</v>
      </c>
      <c r="E140" s="163">
        <v>6329</v>
      </c>
      <c r="F140" s="163">
        <v>10268</v>
      </c>
      <c r="G140" s="163">
        <v>11443</v>
      </c>
      <c r="H140" s="163">
        <v>13604</v>
      </c>
      <c r="I140" s="165">
        <f t="shared" ref="I140:I147" si="75">IFERROR(H140/G140-1,"-")</f>
        <v>0.18884907803897577</v>
      </c>
      <c r="J140" s="164">
        <f t="shared" si="71"/>
        <v>-0.41556042445332297</v>
      </c>
      <c r="K140" s="179">
        <f t="shared" si="72"/>
        <v>2161</v>
      </c>
      <c r="L140" s="163">
        <f t="shared" si="73"/>
        <v>-9673</v>
      </c>
      <c r="M140" s="164">
        <f t="shared" si="74"/>
        <v>1.5156072790147884E-2</v>
      </c>
    </row>
    <row r="141" spans="2:13" x14ac:dyDescent="0.25">
      <c r="B141" s="162" t="s">
        <v>113</v>
      </c>
      <c r="C141" s="163">
        <v>2110</v>
      </c>
      <c r="D141" s="163">
        <v>1821</v>
      </c>
      <c r="E141" s="163">
        <v>720</v>
      </c>
      <c r="F141" s="163">
        <v>2056</v>
      </c>
      <c r="G141" s="163">
        <v>1799</v>
      </c>
      <c r="H141" s="163">
        <v>1872</v>
      </c>
      <c r="I141" s="165">
        <f t="shared" si="75"/>
        <v>4.0578098943857777E-2</v>
      </c>
      <c r="J141" s="164">
        <f t="shared" si="71"/>
        <v>2.8006589785831926E-2</v>
      </c>
      <c r="K141" s="179">
        <f t="shared" si="72"/>
        <v>73</v>
      </c>
      <c r="L141" s="163">
        <f t="shared" si="73"/>
        <v>51</v>
      </c>
      <c r="M141" s="164">
        <f t="shared" si="74"/>
        <v>2.0855754383384915E-3</v>
      </c>
    </row>
    <row r="142" spans="2:13" x14ac:dyDescent="0.25">
      <c r="B142" s="162" t="s">
        <v>116</v>
      </c>
      <c r="C142" s="163">
        <v>6626</v>
      </c>
      <c r="D142" s="163">
        <v>2654</v>
      </c>
      <c r="E142" s="163">
        <v>544</v>
      </c>
      <c r="F142" s="163">
        <v>2880</v>
      </c>
      <c r="G142" s="163">
        <v>3182</v>
      </c>
      <c r="H142" s="163">
        <v>2917</v>
      </c>
      <c r="I142" s="165">
        <f t="shared" si="75"/>
        <v>-8.3280955373978616E-2</v>
      </c>
      <c r="J142" s="164">
        <f t="shared" si="71"/>
        <v>9.9095704596835033E-2</v>
      </c>
      <c r="K142" s="179">
        <f t="shared" si="72"/>
        <v>-265</v>
      </c>
      <c r="L142" s="163">
        <f t="shared" si="73"/>
        <v>263</v>
      </c>
      <c r="M142" s="164">
        <f t="shared" si="74"/>
        <v>3.2497989068554379E-3</v>
      </c>
    </row>
    <row r="143" spans="2:13" x14ac:dyDescent="0.25">
      <c r="B143" s="162" t="s">
        <v>123</v>
      </c>
      <c r="C143" s="163">
        <v>1185</v>
      </c>
      <c r="D143" s="163">
        <v>1023</v>
      </c>
      <c r="E143" s="163">
        <v>374</v>
      </c>
      <c r="F143" s="163">
        <v>1374</v>
      </c>
      <c r="G143" s="163">
        <v>1142</v>
      </c>
      <c r="H143" s="163">
        <v>925</v>
      </c>
      <c r="I143" s="165">
        <f t="shared" si="75"/>
        <v>-0.19001751313485116</v>
      </c>
      <c r="J143" s="164">
        <f t="shared" si="71"/>
        <v>-9.5796676441837758E-2</v>
      </c>
      <c r="K143" s="179">
        <f t="shared" si="72"/>
        <v>-217</v>
      </c>
      <c r="L143" s="163">
        <f t="shared" si="73"/>
        <v>-98</v>
      </c>
      <c r="M143" s="164">
        <f t="shared" si="74"/>
        <v>1.03053273529012E-3</v>
      </c>
    </row>
    <row r="144" spans="2:13" x14ac:dyDescent="0.25">
      <c r="B144" s="162" t="s">
        <v>119</v>
      </c>
      <c r="C144" s="163">
        <v>541</v>
      </c>
      <c r="D144" s="163">
        <v>514</v>
      </c>
      <c r="E144" s="163">
        <v>221</v>
      </c>
      <c r="F144" s="163">
        <v>665</v>
      </c>
      <c r="G144" s="163">
        <v>550</v>
      </c>
      <c r="H144" s="163">
        <v>537</v>
      </c>
      <c r="I144" s="165">
        <f t="shared" si="75"/>
        <v>-2.3636363636363678E-2</v>
      </c>
      <c r="J144" s="164">
        <f t="shared" si="71"/>
        <v>4.474708171206232E-2</v>
      </c>
      <c r="K144" s="179">
        <f t="shared" si="72"/>
        <v>-13</v>
      </c>
      <c r="L144" s="163">
        <f t="shared" si="73"/>
        <v>23</v>
      </c>
      <c r="M144" s="164">
        <f t="shared" si="74"/>
        <v>5.9826603119004802E-4</v>
      </c>
    </row>
    <row r="145" spans="2:13" x14ac:dyDescent="0.25">
      <c r="B145" s="162" t="s">
        <v>128</v>
      </c>
      <c r="C145" s="163">
        <v>666</v>
      </c>
      <c r="D145" s="163">
        <v>590</v>
      </c>
      <c r="E145" s="163">
        <v>382</v>
      </c>
      <c r="F145" s="163">
        <v>241</v>
      </c>
      <c r="G145" s="163">
        <v>308</v>
      </c>
      <c r="H145" s="163">
        <v>194</v>
      </c>
      <c r="I145" s="165">
        <f t="shared" si="75"/>
        <v>-0.37012987012987009</v>
      </c>
      <c r="J145" s="164">
        <f t="shared" si="71"/>
        <v>-0.67118644067796618</v>
      </c>
      <c r="K145" s="179">
        <f t="shared" si="72"/>
        <v>-114</v>
      </c>
      <c r="L145" s="163">
        <f t="shared" si="73"/>
        <v>-396</v>
      </c>
      <c r="M145" s="164">
        <f t="shared" si="74"/>
        <v>2.1613335205003599E-4</v>
      </c>
    </row>
    <row r="146" spans="2:13" x14ac:dyDescent="0.25">
      <c r="B146" s="162" t="s">
        <v>131</v>
      </c>
      <c r="C146" s="163">
        <v>2885</v>
      </c>
      <c r="D146" s="163">
        <v>1068</v>
      </c>
      <c r="E146" s="163">
        <v>656</v>
      </c>
      <c r="F146" s="163">
        <v>184</v>
      </c>
      <c r="G146" s="163">
        <v>312</v>
      </c>
      <c r="H146" s="163">
        <v>329</v>
      </c>
      <c r="I146" s="165">
        <f t="shared" si="75"/>
        <v>5.4487179487179516E-2</v>
      </c>
      <c r="J146" s="164">
        <f t="shared" si="71"/>
        <v>-0.69194756554307113</v>
      </c>
      <c r="K146" s="179">
        <f t="shared" si="72"/>
        <v>17</v>
      </c>
      <c r="L146" s="163">
        <f t="shared" si="73"/>
        <v>-739</v>
      </c>
      <c r="M146" s="164">
        <f t="shared" si="74"/>
        <v>3.6653542693021565E-4</v>
      </c>
    </row>
    <row r="147" spans="2:13" x14ac:dyDescent="0.25">
      <c r="B147" s="168" t="s">
        <v>145</v>
      </c>
      <c r="C147" s="169">
        <f>IFERROR(C139-SUM(C140:C146),"nd")</f>
        <v>12181</v>
      </c>
      <c r="D147" s="169">
        <f t="shared" ref="D147:H147" si="76">IFERROR(D139-SUM(D140:D146),"nd")</f>
        <v>13703</v>
      </c>
      <c r="E147" s="169">
        <f t="shared" si="76"/>
        <v>3861</v>
      </c>
      <c r="F147" s="169">
        <f t="shared" si="76"/>
        <v>8828</v>
      </c>
      <c r="G147" s="169">
        <f t="shared" si="76"/>
        <v>10022</v>
      </c>
      <c r="H147" s="169">
        <f t="shared" si="76"/>
        <v>10573</v>
      </c>
      <c r="I147" s="171">
        <f t="shared" si="75"/>
        <v>5.4979046098583062E-2</v>
      </c>
      <c r="J147" s="170">
        <f t="shared" si="71"/>
        <v>-0.2284171349339561</v>
      </c>
      <c r="K147" s="180">
        <f t="shared" si="72"/>
        <v>551</v>
      </c>
      <c r="L147" s="169">
        <f t="shared" si="73"/>
        <v>-3130</v>
      </c>
      <c r="M147" s="170">
        <f t="shared" si="74"/>
        <v>1.1779267686726961E-2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5539</v>
      </c>
      <c r="D149" s="176">
        <f t="shared" ref="D149:H149" si="77">IFERROR(D150+D153,"nd")</f>
        <v>4662</v>
      </c>
      <c r="E149" s="176">
        <f t="shared" si="77"/>
        <v>2071</v>
      </c>
      <c r="F149" s="176">
        <f t="shared" si="77"/>
        <v>9827</v>
      </c>
      <c r="G149" s="176">
        <f t="shared" si="77"/>
        <v>13310</v>
      </c>
      <c r="H149" s="176">
        <f t="shared" si="77"/>
        <v>37891</v>
      </c>
      <c r="I149" s="177">
        <f>IFERROR(H149/G149-1,"-")</f>
        <v>1.8468069120961683</v>
      </c>
      <c r="J149" s="177">
        <f>IFERROR(H149/D149-1,"-")</f>
        <v>7.1276276276276285</v>
      </c>
      <c r="K149" s="176">
        <f>IFERROR(H149-G149,"-")</f>
        <v>24581</v>
      </c>
      <c r="L149" s="176">
        <f>IFERROR(H149-D149,"-")</f>
        <v>33229</v>
      </c>
      <c r="M149" s="177">
        <f>IFERROR(H149/H$9,"-")</f>
        <v>4.221396310581399E-2</v>
      </c>
    </row>
    <row r="150" spans="2:13" x14ac:dyDescent="0.25">
      <c r="B150" s="157" t="s">
        <v>97</v>
      </c>
      <c r="C150" s="158">
        <v>1429</v>
      </c>
      <c r="D150" s="158">
        <v>1134</v>
      </c>
      <c r="E150" s="158">
        <v>405</v>
      </c>
      <c r="F150" s="158">
        <v>2082</v>
      </c>
      <c r="G150" s="158">
        <v>3702</v>
      </c>
      <c r="H150" s="158">
        <v>4466</v>
      </c>
      <c r="I150" s="160">
        <f>IFERROR(H150/G150-1,"-")</f>
        <v>0.20637493246893568</v>
      </c>
      <c r="J150" s="159">
        <f t="shared" ref="J150:J161" si="78">IFERROR(H150/D150-1,"-")</f>
        <v>2.9382716049382718</v>
      </c>
      <c r="K150" s="178">
        <f t="shared" ref="K150:K161" si="79">IFERROR(H150-G150,"-")</f>
        <v>764</v>
      </c>
      <c r="L150" s="158">
        <f t="shared" ref="L150:L161" si="80">IFERROR(H150-D150,"-")</f>
        <v>3332</v>
      </c>
      <c r="M150" s="159">
        <f t="shared" ref="M150:M161" si="81">IFERROR(H150/H$9,"-")</f>
        <v>4.975523454925055E-3</v>
      </c>
    </row>
    <row r="151" spans="2:13" x14ac:dyDescent="0.25">
      <c r="B151" s="162" t="s">
        <v>103</v>
      </c>
      <c r="C151" s="163">
        <v>940</v>
      </c>
      <c r="D151" s="163">
        <v>734</v>
      </c>
      <c r="E151" s="163">
        <v>294</v>
      </c>
      <c r="F151" s="163">
        <v>619</v>
      </c>
      <c r="G151" s="163">
        <v>1764</v>
      </c>
      <c r="H151" s="163">
        <v>2825</v>
      </c>
      <c r="I151" s="165">
        <f>IFERROR(H151/G151-1,"-")</f>
        <v>0.60147392290249435</v>
      </c>
      <c r="J151" s="164">
        <f t="shared" si="78"/>
        <v>2.8487738419618527</v>
      </c>
      <c r="K151" s="179">
        <f t="shared" si="79"/>
        <v>1061</v>
      </c>
      <c r="L151" s="163">
        <f t="shared" si="80"/>
        <v>2091</v>
      </c>
      <c r="M151" s="164">
        <f t="shared" si="81"/>
        <v>3.1473026780482042E-3</v>
      </c>
    </row>
    <row r="152" spans="2:13" x14ac:dyDescent="0.25">
      <c r="B152" s="162" t="s">
        <v>100</v>
      </c>
      <c r="C152" s="163">
        <v>489</v>
      </c>
      <c r="D152" s="163">
        <v>400</v>
      </c>
      <c r="E152" s="163">
        <v>111</v>
      </c>
      <c r="F152" s="163">
        <v>1463</v>
      </c>
      <c r="G152" s="163">
        <v>1938</v>
      </c>
      <c r="H152" s="163">
        <v>1641</v>
      </c>
      <c r="I152" s="165">
        <f>IFERROR(H152/G152-1,"-")</f>
        <v>-0.15325077399380804</v>
      </c>
      <c r="J152" s="164">
        <f t="shared" si="78"/>
        <v>3.1025</v>
      </c>
      <c r="K152" s="179">
        <f t="shared" si="79"/>
        <v>-297</v>
      </c>
      <c r="L152" s="163">
        <f t="shared" si="80"/>
        <v>1241</v>
      </c>
      <c r="M152" s="164">
        <f t="shared" si="81"/>
        <v>1.8282207768768508E-3</v>
      </c>
    </row>
    <row r="153" spans="2:13" x14ac:dyDescent="0.25">
      <c r="B153" s="157" t="s">
        <v>107</v>
      </c>
      <c r="C153" s="158">
        <v>4110</v>
      </c>
      <c r="D153" s="158">
        <v>3528</v>
      </c>
      <c r="E153" s="158">
        <v>1666</v>
      </c>
      <c r="F153" s="158">
        <v>7745</v>
      </c>
      <c r="G153" s="158">
        <v>9608</v>
      </c>
      <c r="H153" s="158">
        <v>33425</v>
      </c>
      <c r="I153" s="160">
        <f>IFERROR(H153/G153-1,"-")</f>
        <v>2.4788717735220649</v>
      </c>
      <c r="J153" s="159">
        <f t="shared" si="78"/>
        <v>8.4742063492063497</v>
      </c>
      <c r="K153" s="178">
        <f t="shared" si="79"/>
        <v>23817</v>
      </c>
      <c r="L153" s="158">
        <f t="shared" si="80"/>
        <v>29897</v>
      </c>
      <c r="M153" s="159">
        <f t="shared" si="81"/>
        <v>3.7238439650888931E-2</v>
      </c>
    </row>
    <row r="154" spans="2:13" x14ac:dyDescent="0.25">
      <c r="B154" s="162" t="s">
        <v>110</v>
      </c>
      <c r="C154" s="163">
        <v>399</v>
      </c>
      <c r="D154" s="163">
        <v>298</v>
      </c>
      <c r="E154" s="163">
        <v>284</v>
      </c>
      <c r="F154" s="163">
        <v>2661</v>
      </c>
      <c r="G154" s="163">
        <v>1917</v>
      </c>
      <c r="H154" s="163">
        <v>21641</v>
      </c>
      <c r="I154" s="165">
        <f t="shared" ref="I154:I161" si="82">IFERROR(H154/G154-1,"-")</f>
        <v>10.288993218570683</v>
      </c>
      <c r="J154" s="164">
        <f t="shared" si="78"/>
        <v>71.62080536912751</v>
      </c>
      <c r="K154" s="179">
        <f t="shared" si="79"/>
        <v>19724</v>
      </c>
      <c r="L154" s="163">
        <f t="shared" si="80"/>
        <v>21343</v>
      </c>
      <c r="M154" s="164">
        <f t="shared" si="81"/>
        <v>2.4110009648014581E-2</v>
      </c>
    </row>
    <row r="155" spans="2:13" x14ac:dyDescent="0.25">
      <c r="B155" s="162" t="s">
        <v>113</v>
      </c>
      <c r="C155" s="163">
        <v>2321</v>
      </c>
      <c r="D155" s="163">
        <v>1847</v>
      </c>
      <c r="E155" s="163">
        <v>434</v>
      </c>
      <c r="F155" s="163">
        <v>1464</v>
      </c>
      <c r="G155" s="163">
        <v>2118</v>
      </c>
      <c r="H155" s="163">
        <v>2536</v>
      </c>
      <c r="I155" s="165">
        <f t="shared" si="82"/>
        <v>0.19735599622285172</v>
      </c>
      <c r="J155" s="164">
        <f t="shared" si="78"/>
        <v>0.37303735787763936</v>
      </c>
      <c r="K155" s="179">
        <f t="shared" si="79"/>
        <v>418</v>
      </c>
      <c r="L155" s="163">
        <f t="shared" si="80"/>
        <v>689</v>
      </c>
      <c r="M155" s="164">
        <f t="shared" si="81"/>
        <v>2.8253308288602643E-3</v>
      </c>
    </row>
    <row r="156" spans="2:13" x14ac:dyDescent="0.25">
      <c r="B156" s="162" t="s">
        <v>116</v>
      </c>
      <c r="C156" s="163">
        <v>161</v>
      </c>
      <c r="D156" s="163">
        <v>221</v>
      </c>
      <c r="E156" s="163">
        <v>61</v>
      </c>
      <c r="F156" s="163">
        <v>386</v>
      </c>
      <c r="G156" s="163">
        <v>1063</v>
      </c>
      <c r="H156" s="163">
        <v>975</v>
      </c>
      <c r="I156" s="165">
        <f t="shared" si="82"/>
        <v>-8.2784571966133536E-2</v>
      </c>
      <c r="J156" s="164">
        <f t="shared" si="78"/>
        <v>3.4117647058823533</v>
      </c>
      <c r="K156" s="179">
        <f t="shared" si="79"/>
        <v>-88</v>
      </c>
      <c r="L156" s="163">
        <f t="shared" si="80"/>
        <v>754</v>
      </c>
      <c r="M156" s="164">
        <f t="shared" si="81"/>
        <v>1.0862372074679643E-3</v>
      </c>
    </row>
    <row r="157" spans="2:13" x14ac:dyDescent="0.25">
      <c r="B157" s="162" t="s">
        <v>123</v>
      </c>
      <c r="C157" s="163">
        <v>126</v>
      </c>
      <c r="D157" s="163">
        <v>141</v>
      </c>
      <c r="E157" s="163">
        <v>30</v>
      </c>
      <c r="F157" s="163">
        <v>913</v>
      </c>
      <c r="G157" s="163">
        <v>716</v>
      </c>
      <c r="H157" s="163">
        <v>2156</v>
      </c>
      <c r="I157" s="165">
        <f t="shared" si="82"/>
        <v>2.011173184357542</v>
      </c>
      <c r="J157" s="164">
        <f t="shared" si="78"/>
        <v>14.290780141843971</v>
      </c>
      <c r="K157" s="179">
        <f t="shared" si="79"/>
        <v>1440</v>
      </c>
      <c r="L157" s="163">
        <f t="shared" si="80"/>
        <v>2015</v>
      </c>
      <c r="M157" s="164">
        <f t="shared" si="81"/>
        <v>2.4019768403086474E-3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39</v>
      </c>
      <c r="F158" s="163">
        <v>251</v>
      </c>
      <c r="G158" s="163">
        <v>449</v>
      </c>
      <c r="H158" s="163">
        <v>429</v>
      </c>
      <c r="I158" s="165">
        <f t="shared" si="82"/>
        <v>-4.4543429844097981E-2</v>
      </c>
      <c r="J158" s="164">
        <f t="shared" si="78"/>
        <v>20.45</v>
      </c>
      <c r="K158" s="179">
        <f t="shared" si="79"/>
        <v>-20</v>
      </c>
      <c r="L158" s="163">
        <f t="shared" si="80"/>
        <v>409</v>
      </c>
      <c r="M158" s="164">
        <f t="shared" si="81"/>
        <v>4.7794437128590431E-4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183</v>
      </c>
      <c r="G159" s="163">
        <v>185</v>
      </c>
      <c r="H159" s="163">
        <v>625</v>
      </c>
      <c r="I159" s="165">
        <f t="shared" si="82"/>
        <v>2.3783783783783785</v>
      </c>
      <c r="J159" s="164">
        <f t="shared" si="78"/>
        <v>8.3283582089552244</v>
      </c>
      <c r="K159" s="179">
        <f t="shared" si="79"/>
        <v>440</v>
      </c>
      <c r="L159" s="163">
        <f t="shared" si="80"/>
        <v>558</v>
      </c>
      <c r="M159" s="164">
        <f t="shared" si="81"/>
        <v>6.9630590222305412E-4</v>
      </c>
    </row>
    <row r="160" spans="2:13" x14ac:dyDescent="0.25">
      <c r="B160" s="162" t="s">
        <v>131</v>
      </c>
      <c r="C160" s="163">
        <v>18</v>
      </c>
      <c r="D160" s="163">
        <v>63</v>
      </c>
      <c r="E160" s="163">
        <v>159</v>
      </c>
      <c r="F160" s="163">
        <v>155</v>
      </c>
      <c r="G160" s="163">
        <v>70</v>
      </c>
      <c r="H160" s="163">
        <v>1591</v>
      </c>
      <c r="I160" s="165">
        <f t="shared" si="82"/>
        <v>21.728571428571428</v>
      </c>
      <c r="J160" s="164">
        <f t="shared" si="78"/>
        <v>24.253968253968253</v>
      </c>
      <c r="K160" s="179">
        <f t="shared" si="79"/>
        <v>1521</v>
      </c>
      <c r="L160" s="163">
        <f t="shared" si="80"/>
        <v>1528</v>
      </c>
      <c r="M160" s="164">
        <f t="shared" si="81"/>
        <v>1.7725163046990065E-3</v>
      </c>
    </row>
    <row r="161" spans="2:13" x14ac:dyDescent="0.25">
      <c r="B161" s="168" t="s">
        <v>145</v>
      </c>
      <c r="C161" s="169">
        <f>IFERROR(C153-SUM(C154:C160),"nd")</f>
        <v>999</v>
      </c>
      <c r="D161" s="169">
        <f t="shared" ref="D161:H161" si="83">IFERROR(D153-SUM(D154:D160),"nd")</f>
        <v>871</v>
      </c>
      <c r="E161" s="169">
        <f t="shared" si="83"/>
        <v>507</v>
      </c>
      <c r="F161" s="169">
        <f t="shared" si="83"/>
        <v>1732</v>
      </c>
      <c r="G161" s="169">
        <f t="shared" si="83"/>
        <v>3090</v>
      </c>
      <c r="H161" s="169">
        <f t="shared" si="83"/>
        <v>3472</v>
      </c>
      <c r="I161" s="171">
        <f t="shared" si="82"/>
        <v>0.12362459546925564</v>
      </c>
      <c r="J161" s="170">
        <f t="shared" si="78"/>
        <v>2.986222732491389</v>
      </c>
      <c r="K161" s="180">
        <f t="shared" si="79"/>
        <v>382</v>
      </c>
      <c r="L161" s="169">
        <f t="shared" si="80"/>
        <v>2601</v>
      </c>
      <c r="M161" s="170">
        <f t="shared" si="81"/>
        <v>3.86811854802951E-3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C1C9-B503-4AF6-A49F-D087439E63AE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262</v>
      </c>
      <c r="D6" s="172" t="s">
        <v>263</v>
      </c>
      <c r="E6" s="172" t="s">
        <v>269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262</v>
      </c>
      <c r="M6" s="172" t="s">
        <v>263</v>
      </c>
      <c r="N6" s="172" t="s">
        <v>269</v>
      </c>
      <c r="O6" s="172" t="s">
        <v>264</v>
      </c>
      <c r="P6" s="172" t="s">
        <v>265</v>
      </c>
      <c r="Q6" s="172" t="s">
        <v>266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262</v>
      </c>
      <c r="V6" s="172" t="s">
        <v>269</v>
      </c>
      <c r="W6" s="172" t="s">
        <v>264</v>
      </c>
      <c r="X6" s="172" t="s">
        <v>265</v>
      </c>
      <c r="Y6" s="172" t="s">
        <v>266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552847</v>
      </c>
      <c r="D8" s="176">
        <f t="shared" si="0"/>
        <v>206657</v>
      </c>
      <c r="E8" s="176">
        <f t="shared" si="0"/>
        <v>182034</v>
      </c>
      <c r="F8" s="176">
        <f t="shared" si="0"/>
        <v>490489</v>
      </c>
      <c r="G8" s="176">
        <f t="shared" si="0"/>
        <v>544113</v>
      </c>
      <c r="H8" s="176">
        <f t="shared" si="0"/>
        <v>563412</v>
      </c>
      <c r="I8" s="177">
        <f>IFERROR(H8/G8-1,"-")</f>
        <v>3.5468735354604597E-2</v>
      </c>
      <c r="J8" s="177">
        <f>IFERROR(H8/C8-1,"-")</f>
        <v>1.9110169721459958E-2</v>
      </c>
      <c r="K8" s="177">
        <f>H8/H$8</f>
        <v>1</v>
      </c>
      <c r="L8" s="176">
        <f t="shared" ref="L8:Q8" si="1">L9+L12</f>
        <v>2100189</v>
      </c>
      <c r="M8" s="176">
        <f t="shared" si="1"/>
        <v>795657</v>
      </c>
      <c r="N8" s="176">
        <f t="shared" si="1"/>
        <v>856378</v>
      </c>
      <c r="O8" s="176">
        <f t="shared" si="1"/>
        <v>2279770</v>
      </c>
      <c r="P8" s="176">
        <f t="shared" si="1"/>
        <v>2487865</v>
      </c>
      <c r="Q8" s="176">
        <f t="shared" si="1"/>
        <v>2634612</v>
      </c>
      <c r="R8" s="177">
        <f>IFERROR(Q8/P8-1,"-")</f>
        <v>5.8985113742104245E-2</v>
      </c>
      <c r="S8" s="177">
        <f>IFERROR(Q8/L8-1,"-")</f>
        <v>0.25446424107544607</v>
      </c>
      <c r="T8" s="177">
        <f>Q8/Q$8</f>
        <v>1</v>
      </c>
      <c r="U8" s="176">
        <f>U9+U12</f>
        <v>2653036</v>
      </c>
      <c r="V8" s="176">
        <f>V9+V12</f>
        <v>1038412</v>
      </c>
      <c r="W8" s="176">
        <f>W9+W12</f>
        <v>2770259</v>
      </c>
      <c r="X8" s="176">
        <f>X9+X12</f>
        <v>3031978</v>
      </c>
      <c r="Y8" s="176">
        <f>Y9+Y12</f>
        <v>3198024</v>
      </c>
      <c r="Z8" s="177">
        <f>IFERROR(Y8/X8-1,"-")</f>
        <v>5.4764909244064519E-2</v>
      </c>
      <c r="AA8" s="177">
        <f t="shared" ref="AA8:AA20" si="2">IFERROR(Y8/U8-1,"-")</f>
        <v>0.20542050692112723</v>
      </c>
      <c r="AB8" s="177">
        <f>Y8/Y$8</f>
        <v>1</v>
      </c>
    </row>
    <row r="9" spans="1:28" x14ac:dyDescent="0.25">
      <c r="A9" s="1"/>
      <c r="B9" s="157" t="s">
        <v>97</v>
      </c>
      <c r="C9" s="158">
        <v>143245</v>
      </c>
      <c r="D9" s="158">
        <v>63026</v>
      </c>
      <c r="E9" s="158">
        <v>85270</v>
      </c>
      <c r="F9" s="158">
        <v>133164</v>
      </c>
      <c r="G9" s="158">
        <v>160810</v>
      </c>
      <c r="H9" s="158">
        <v>166766</v>
      </c>
      <c r="I9" s="159">
        <f>IFERROR(H9/G9-1,"-")</f>
        <v>3.7037497668055419E-2</v>
      </c>
      <c r="J9" s="160">
        <f>IFERROR(H9/C9-1,"-")</f>
        <v>0.16420119375894449</v>
      </c>
      <c r="K9" s="159">
        <f>H9/H$8</f>
        <v>0.295992985594911</v>
      </c>
      <c r="L9" s="158">
        <v>526913</v>
      </c>
      <c r="M9" s="158">
        <v>228825</v>
      </c>
      <c r="N9" s="158">
        <v>412198</v>
      </c>
      <c r="O9" s="158">
        <v>540915</v>
      </c>
      <c r="P9" s="158">
        <v>536888</v>
      </c>
      <c r="Q9" s="158">
        <v>527976</v>
      </c>
      <c r="R9" s="159">
        <f>IFERROR(Q9/P9-1,"-")</f>
        <v>-1.6599365230737129E-2</v>
      </c>
      <c r="S9" s="160">
        <f>IFERROR(Q9/L9-1,"-")</f>
        <v>2.0174108439154903E-3</v>
      </c>
      <c r="T9" s="159">
        <f>Q9/Q$8</f>
        <v>0.2003999070830923</v>
      </c>
      <c r="U9" s="158">
        <v>670158</v>
      </c>
      <c r="V9" s="158">
        <v>497468</v>
      </c>
      <c r="W9" s="158">
        <v>674079</v>
      </c>
      <c r="X9" s="158">
        <v>697698</v>
      </c>
      <c r="Y9" s="158">
        <v>694742</v>
      </c>
      <c r="Z9" s="159">
        <f>IFERROR(Y9/X9-1,"-")</f>
        <v>-4.2367901298269173E-3</v>
      </c>
      <c r="AA9" s="160">
        <f t="shared" si="2"/>
        <v>3.6683886486470252E-2</v>
      </c>
      <c r="AB9" s="159">
        <f>Y9/Y$8</f>
        <v>0.21724102133067169</v>
      </c>
    </row>
    <row r="10" spans="1:28" x14ac:dyDescent="0.25">
      <c r="A10" s="161"/>
      <c r="B10" s="162" t="s">
        <v>103</v>
      </c>
      <c r="C10" s="163">
        <v>70115</v>
      </c>
      <c r="D10" s="163">
        <v>27532</v>
      </c>
      <c r="E10" s="163">
        <v>56364</v>
      </c>
      <c r="F10" s="163">
        <v>76620</v>
      </c>
      <c r="G10" s="163">
        <v>91437</v>
      </c>
      <c r="H10" s="163">
        <v>94400</v>
      </c>
      <c r="I10" s="164">
        <f>IFERROR(H10/G10-1,"-")</f>
        <v>3.2404825180178731E-2</v>
      </c>
      <c r="J10" s="165">
        <f>IFERROR(H10/C10-1,"-")</f>
        <v>0.34635955216430148</v>
      </c>
      <c r="K10" s="164">
        <f>H10/H$8</f>
        <v>0.16755056690308337</v>
      </c>
      <c r="L10" s="163">
        <v>173186</v>
      </c>
      <c r="M10" s="163">
        <v>80020</v>
      </c>
      <c r="N10" s="163">
        <v>192429</v>
      </c>
      <c r="O10" s="163">
        <v>189053</v>
      </c>
      <c r="P10" s="163">
        <v>182067</v>
      </c>
      <c r="Q10" s="163">
        <v>175239</v>
      </c>
      <c r="R10" s="164">
        <f>IFERROR(Q10/P10-1,"-")</f>
        <v>-3.7502677585723898E-2</v>
      </c>
      <c r="S10" s="165">
        <f>IFERROR(Q10/L10-1,"-")</f>
        <v>1.185430693012135E-2</v>
      </c>
      <c r="T10" s="164">
        <f>Q10/Q$8</f>
        <v>6.6514158441546609E-2</v>
      </c>
      <c r="U10" s="163">
        <v>243301</v>
      </c>
      <c r="V10" s="163">
        <v>248793</v>
      </c>
      <c r="W10" s="163">
        <v>265673</v>
      </c>
      <c r="X10" s="163">
        <v>273504</v>
      </c>
      <c r="Y10" s="163">
        <v>269639</v>
      </c>
      <c r="Z10" s="164">
        <f>IFERROR(Y10/X10-1,"-")</f>
        <v>-1.4131420381420345E-2</v>
      </c>
      <c r="AA10" s="165">
        <f t="shared" si="2"/>
        <v>0.10825274043263278</v>
      </c>
      <c r="AB10" s="164">
        <f>Y10/Y$8</f>
        <v>8.4314251550332328E-2</v>
      </c>
    </row>
    <row r="11" spans="1:28" x14ac:dyDescent="0.25">
      <c r="A11" s="161"/>
      <c r="B11" s="162" t="s">
        <v>100</v>
      </c>
      <c r="C11" s="163">
        <v>73130</v>
      </c>
      <c r="D11" s="163">
        <v>35494</v>
      </c>
      <c r="E11" s="163">
        <v>28906</v>
      </c>
      <c r="F11" s="163">
        <v>56544</v>
      </c>
      <c r="G11" s="163">
        <v>69373</v>
      </c>
      <c r="H11" s="163">
        <v>72366</v>
      </c>
      <c r="I11" s="164">
        <f>IFERROR(H11/G11-1,"-")</f>
        <v>4.3143586121401789E-2</v>
      </c>
      <c r="J11" s="165">
        <f>IFERROR(H11/C11-1,"-")</f>
        <v>-1.0447148912894888E-2</v>
      </c>
      <c r="K11" s="164">
        <f>H11/H$8</f>
        <v>0.12844241869182765</v>
      </c>
      <c r="L11" s="163">
        <v>353727</v>
      </c>
      <c r="M11" s="163">
        <v>148805</v>
      </c>
      <c r="N11" s="163">
        <v>219769</v>
      </c>
      <c r="O11" s="163">
        <v>351862</v>
      </c>
      <c r="P11" s="163">
        <v>354821</v>
      </c>
      <c r="Q11" s="163">
        <v>352737</v>
      </c>
      <c r="R11" s="164">
        <f>IFERROR(Q11/P11-1,"-")</f>
        <v>-5.873384044349117E-3</v>
      </c>
      <c r="S11" s="165">
        <f>IFERROR(Q11/L11-1,"-")</f>
        <v>-2.7987685418415786E-3</v>
      </c>
      <c r="T11" s="164">
        <f>Q11/Q$8</f>
        <v>0.1338857486415457</v>
      </c>
      <c r="U11" s="163">
        <v>426857</v>
      </c>
      <c r="V11" s="163">
        <v>248675</v>
      </c>
      <c r="W11" s="163">
        <v>408406</v>
      </c>
      <c r="X11" s="163">
        <v>424194</v>
      </c>
      <c r="Y11" s="163">
        <v>425103</v>
      </c>
      <c r="Z11" s="164">
        <f>IFERROR(Y11/X11-1,"-")</f>
        <v>2.1428874524391794E-3</v>
      </c>
      <c r="AA11" s="165">
        <f t="shared" si="2"/>
        <v>-4.1091044541848865E-3</v>
      </c>
      <c r="AB11" s="164">
        <f>Y11/Y$8</f>
        <v>0.13292676978033935</v>
      </c>
    </row>
    <row r="12" spans="1:28" x14ac:dyDescent="0.25">
      <c r="A12" s="1"/>
      <c r="B12" s="157" t="s">
        <v>107</v>
      </c>
      <c r="C12" s="158">
        <v>409602</v>
      </c>
      <c r="D12" s="158">
        <v>143631</v>
      </c>
      <c r="E12" s="158">
        <v>96764</v>
      </c>
      <c r="F12" s="158">
        <v>357325</v>
      </c>
      <c r="G12" s="158">
        <v>383303</v>
      </c>
      <c r="H12" s="158">
        <v>396646</v>
      </c>
      <c r="I12" s="159">
        <f>IFERROR(H12/G12-1,"-")</f>
        <v>3.4810580663339419E-2</v>
      </c>
      <c r="J12" s="160">
        <f>IFERROR(H12/C12-1,"-")</f>
        <v>-3.1630704928198639E-2</v>
      </c>
      <c r="K12" s="159">
        <f>H12/H$8</f>
        <v>0.70400701440508895</v>
      </c>
      <c r="L12" s="158">
        <v>1573276</v>
      </c>
      <c r="M12" s="158">
        <v>566832</v>
      </c>
      <c r="N12" s="158">
        <v>444180</v>
      </c>
      <c r="O12" s="158">
        <v>1738855</v>
      </c>
      <c r="P12" s="158">
        <v>1950977</v>
      </c>
      <c r="Q12" s="158">
        <v>2106636</v>
      </c>
      <c r="R12" s="159">
        <f>IFERROR(Q12/P12-1,"-")</f>
        <v>7.9785153797302666E-2</v>
      </c>
      <c r="S12" s="160">
        <f>IFERROR(Q12/L12-1,"-")</f>
        <v>0.33901235384001271</v>
      </c>
      <c r="T12" s="159">
        <f>Q12/Q$8</f>
        <v>0.7996000929169077</v>
      </c>
      <c r="U12" s="158">
        <v>1982878</v>
      </c>
      <c r="V12" s="158">
        <v>540944</v>
      </c>
      <c r="W12" s="158">
        <v>2096180</v>
      </c>
      <c r="X12" s="158">
        <v>2334280</v>
      </c>
      <c r="Y12" s="158">
        <v>2503282</v>
      </c>
      <c r="Z12" s="159">
        <f>IFERROR(Y12/X12-1,"-")</f>
        <v>7.2400054834895533E-2</v>
      </c>
      <c r="AA12" s="160">
        <f t="shared" si="2"/>
        <v>0.26244882438556472</v>
      </c>
      <c r="AB12" s="159">
        <f>Y12/Y$8</f>
        <v>0.78275897866932831</v>
      </c>
    </row>
    <row r="13" spans="1:28" s="56" customFormat="1" x14ac:dyDescent="0.25">
      <c r="B13" s="162" t="s">
        <v>110</v>
      </c>
      <c r="C13" s="163">
        <v>146700</v>
      </c>
      <c r="D13" s="163">
        <v>46785</v>
      </c>
      <c r="E13" s="163">
        <v>17307</v>
      </c>
      <c r="F13" s="163">
        <v>135105</v>
      </c>
      <c r="G13" s="163">
        <v>152246</v>
      </c>
      <c r="H13" s="163">
        <v>152422</v>
      </c>
      <c r="I13" s="164">
        <f t="shared" ref="I13:I20" si="3">IFERROR(H13/G13-1,"-")</f>
        <v>1.1560238035810411E-3</v>
      </c>
      <c r="J13" s="165">
        <f t="shared" ref="J13:J20" si="4">IFERROR(H13/C13-1,"-")</f>
        <v>3.9004771642808356E-2</v>
      </c>
      <c r="K13" s="164">
        <f t="shared" ref="K13:K20" si="5">H13/H$8</f>
        <v>0.27053381894599332</v>
      </c>
      <c r="L13" s="163">
        <v>712375</v>
      </c>
      <c r="M13" s="163">
        <v>220258</v>
      </c>
      <c r="N13" s="163">
        <v>88327</v>
      </c>
      <c r="O13" s="163">
        <v>834684</v>
      </c>
      <c r="P13" s="163">
        <v>928553</v>
      </c>
      <c r="Q13" s="163">
        <v>997105</v>
      </c>
      <c r="R13" s="164">
        <f t="shared" ref="R13:R20" si="6">IFERROR(Q13/P13-1,"-")</f>
        <v>7.382669594519653E-2</v>
      </c>
      <c r="S13" s="165">
        <f t="shared" ref="S13:S20" si="7">IFERROR(Q13/L13-1,"-")</f>
        <v>0.39969117389015607</v>
      </c>
      <c r="T13" s="164">
        <f t="shared" ref="T13:T20" si="8">Q13/Q$8</f>
        <v>0.37846369788037099</v>
      </c>
      <c r="U13" s="163">
        <v>859075</v>
      </c>
      <c r="V13" s="163">
        <v>105634</v>
      </c>
      <c r="W13" s="163">
        <v>969789</v>
      </c>
      <c r="X13" s="163">
        <v>1080799</v>
      </c>
      <c r="Y13" s="163">
        <v>1149527</v>
      </c>
      <c r="Z13" s="164">
        <f t="shared" ref="Z13:Z20" si="9">IFERROR(Y13/X13-1,"-")</f>
        <v>6.3589992218719749E-2</v>
      </c>
      <c r="AA13" s="165">
        <f t="shared" si="2"/>
        <v>0.33809853621627917</v>
      </c>
      <c r="AB13" s="164">
        <f t="shared" ref="AB13:AB20" si="10">Y13/Y$8</f>
        <v>0.35944914734848771</v>
      </c>
    </row>
    <row r="14" spans="1:28" s="56" customFormat="1" x14ac:dyDescent="0.25">
      <c r="B14" s="162" t="s">
        <v>113</v>
      </c>
      <c r="C14" s="163">
        <v>59580</v>
      </c>
      <c r="D14" s="163">
        <v>21287</v>
      </c>
      <c r="E14" s="163">
        <v>18420</v>
      </c>
      <c r="F14" s="163">
        <v>44395</v>
      </c>
      <c r="G14" s="163">
        <v>50829</v>
      </c>
      <c r="H14" s="163">
        <v>51984</v>
      </c>
      <c r="I14" s="164">
        <f t="shared" si="3"/>
        <v>2.2723248539219698E-2</v>
      </c>
      <c r="J14" s="165">
        <f t="shared" si="4"/>
        <v>-0.12749244712990937</v>
      </c>
      <c r="K14" s="164">
        <f t="shared" si="5"/>
        <v>9.2266405401375901E-2</v>
      </c>
      <c r="L14" s="163">
        <v>246578</v>
      </c>
      <c r="M14" s="163">
        <v>81653</v>
      </c>
      <c r="N14" s="163">
        <v>72712</v>
      </c>
      <c r="O14" s="163">
        <v>190050</v>
      </c>
      <c r="P14" s="163">
        <v>218113</v>
      </c>
      <c r="Q14" s="163">
        <v>225157</v>
      </c>
      <c r="R14" s="164">
        <f t="shared" si="6"/>
        <v>3.2295186440056245E-2</v>
      </c>
      <c r="S14" s="165">
        <f t="shared" si="7"/>
        <v>-8.6873119256381304E-2</v>
      </c>
      <c r="T14" s="164">
        <f t="shared" si="8"/>
        <v>8.5461160884411067E-2</v>
      </c>
      <c r="U14" s="163">
        <v>306158</v>
      </c>
      <c r="V14" s="163">
        <v>91132</v>
      </c>
      <c r="W14" s="163">
        <v>234445</v>
      </c>
      <c r="X14" s="163">
        <v>268942</v>
      </c>
      <c r="Y14" s="163">
        <v>277141</v>
      </c>
      <c r="Z14" s="164">
        <f t="shared" si="9"/>
        <v>3.0486127120345596E-2</v>
      </c>
      <c r="AA14" s="165">
        <f t="shared" si="2"/>
        <v>-9.4777859797882114E-2</v>
      </c>
      <c r="AB14" s="164">
        <f t="shared" si="10"/>
        <v>8.6660075096372011E-2</v>
      </c>
    </row>
    <row r="15" spans="1:28" x14ac:dyDescent="0.25">
      <c r="A15" s="1"/>
      <c r="B15" s="162" t="s">
        <v>116</v>
      </c>
      <c r="C15" s="163">
        <v>23544</v>
      </c>
      <c r="D15" s="163">
        <v>9288</v>
      </c>
      <c r="E15" s="163">
        <v>13149</v>
      </c>
      <c r="F15" s="163">
        <v>23828</v>
      </c>
      <c r="G15" s="163">
        <v>26293</v>
      </c>
      <c r="H15" s="163">
        <v>25148</v>
      </c>
      <c r="I15" s="164">
        <f t="shared" si="3"/>
        <v>-4.3547712318868115E-2</v>
      </c>
      <c r="J15" s="165">
        <f t="shared" si="4"/>
        <v>6.8127760788311287E-2</v>
      </c>
      <c r="K15" s="164">
        <f t="shared" si="5"/>
        <v>4.4635187038969709E-2</v>
      </c>
      <c r="L15" s="163">
        <v>82152</v>
      </c>
      <c r="M15" s="163">
        <v>30162</v>
      </c>
      <c r="N15" s="163">
        <v>52248</v>
      </c>
      <c r="O15" s="163">
        <v>97158</v>
      </c>
      <c r="P15" s="163">
        <v>105684</v>
      </c>
      <c r="Q15" s="163">
        <v>120242</v>
      </c>
      <c r="R15" s="164">
        <f t="shared" si="6"/>
        <v>0.13775027440293708</v>
      </c>
      <c r="S15" s="165">
        <f>IFERROR(Q15/L15-1,"-")</f>
        <v>0.46365274126010325</v>
      </c>
      <c r="T15" s="164">
        <f t="shared" si="8"/>
        <v>4.5639357901656866E-2</v>
      </c>
      <c r="U15" s="163">
        <v>105696</v>
      </c>
      <c r="V15" s="163">
        <v>65397</v>
      </c>
      <c r="W15" s="163">
        <v>120986</v>
      </c>
      <c r="X15" s="163">
        <v>131977</v>
      </c>
      <c r="Y15" s="163">
        <v>145390</v>
      </c>
      <c r="Z15" s="164">
        <f t="shared" si="9"/>
        <v>0.10163134485554304</v>
      </c>
      <c r="AA15" s="165">
        <f t="shared" si="2"/>
        <v>0.37554874356645485</v>
      </c>
      <c r="AB15" s="164">
        <f t="shared" si="10"/>
        <v>4.5462448061678089E-2</v>
      </c>
    </row>
    <row r="16" spans="1:28" x14ac:dyDescent="0.25">
      <c r="A16" s="1"/>
      <c r="B16" s="162" t="s">
        <v>123</v>
      </c>
      <c r="C16" s="163">
        <v>11675</v>
      </c>
      <c r="D16" s="163">
        <v>4149</v>
      </c>
      <c r="E16" s="163">
        <v>2771</v>
      </c>
      <c r="F16" s="163">
        <v>14530</v>
      </c>
      <c r="G16" s="163">
        <v>10452</v>
      </c>
      <c r="H16" s="163">
        <v>10045</v>
      </c>
      <c r="I16" s="164">
        <f t="shared" si="3"/>
        <v>-3.8939915805587422E-2</v>
      </c>
      <c r="J16" s="165">
        <f t="shared" si="4"/>
        <v>-0.13961456102783731</v>
      </c>
      <c r="K16" s="164">
        <f t="shared" si="5"/>
        <v>1.7828871234549494E-2</v>
      </c>
      <c r="L16" s="163">
        <v>56417</v>
      </c>
      <c r="M16" s="163">
        <v>21111</v>
      </c>
      <c r="N16" s="163">
        <v>28283</v>
      </c>
      <c r="O16" s="163">
        <v>81146</v>
      </c>
      <c r="P16" s="163">
        <v>76710</v>
      </c>
      <c r="Q16" s="163">
        <v>84668</v>
      </c>
      <c r="R16" s="164">
        <f t="shared" si="6"/>
        <v>0.1037413635771085</v>
      </c>
      <c r="S16" s="165">
        <f t="shared" si="7"/>
        <v>0.50075331903504261</v>
      </c>
      <c r="T16" s="164">
        <f t="shared" si="8"/>
        <v>3.2136800409320231E-2</v>
      </c>
      <c r="U16" s="163">
        <v>68092</v>
      </c>
      <c r="V16" s="163">
        <v>31054</v>
      </c>
      <c r="W16" s="163">
        <v>95676</v>
      </c>
      <c r="X16" s="163">
        <v>87162</v>
      </c>
      <c r="Y16" s="163">
        <v>94713</v>
      </c>
      <c r="Z16" s="164">
        <f t="shared" si="9"/>
        <v>8.6631789082398214E-2</v>
      </c>
      <c r="AA16" s="165">
        <f t="shared" si="2"/>
        <v>0.39095635316924171</v>
      </c>
      <c r="AB16" s="164">
        <f t="shared" si="10"/>
        <v>2.9616100442022949E-2</v>
      </c>
    </row>
    <row r="17" spans="1:28" x14ac:dyDescent="0.25">
      <c r="A17" s="56"/>
      <c r="B17" s="162" t="s">
        <v>119</v>
      </c>
      <c r="C17" s="163">
        <v>9511</v>
      </c>
      <c r="D17" s="163">
        <v>4665</v>
      </c>
      <c r="E17" s="163">
        <v>2821</v>
      </c>
      <c r="F17" s="163">
        <v>7603</v>
      </c>
      <c r="G17" s="163">
        <v>7311</v>
      </c>
      <c r="H17" s="163">
        <v>6802</v>
      </c>
      <c r="I17" s="164">
        <f t="shared" si="3"/>
        <v>-6.962111886198874E-2</v>
      </c>
      <c r="J17" s="165">
        <f t="shared" si="4"/>
        <v>-0.28482809378614238</v>
      </c>
      <c r="K17" s="164">
        <f t="shared" si="5"/>
        <v>1.2072870297402257E-2</v>
      </c>
      <c r="L17" s="163">
        <v>78091</v>
      </c>
      <c r="M17" s="163">
        <v>37509</v>
      </c>
      <c r="N17" s="163">
        <v>37313</v>
      </c>
      <c r="O17" s="163">
        <v>87782</v>
      </c>
      <c r="P17" s="163">
        <v>90041</v>
      </c>
      <c r="Q17" s="163">
        <v>95977</v>
      </c>
      <c r="R17" s="164">
        <f t="shared" si="6"/>
        <v>6.5925522817383175E-2</v>
      </c>
      <c r="S17" s="165">
        <f t="shared" si="7"/>
        <v>0.22904047841620678</v>
      </c>
      <c r="T17" s="164">
        <f t="shared" si="8"/>
        <v>3.6429273077022345E-2</v>
      </c>
      <c r="U17" s="163">
        <v>87602</v>
      </c>
      <c r="V17" s="163">
        <v>40134</v>
      </c>
      <c r="W17" s="163">
        <v>95385</v>
      </c>
      <c r="X17" s="163">
        <v>97352</v>
      </c>
      <c r="Y17" s="163">
        <v>102779</v>
      </c>
      <c r="Z17" s="164">
        <f t="shared" si="9"/>
        <v>5.5746158271016588E-2</v>
      </c>
      <c r="AA17" s="165">
        <f t="shared" si="2"/>
        <v>0.17324946919020112</v>
      </c>
      <c r="AB17" s="164">
        <f t="shared" si="10"/>
        <v>3.2138282889684379E-2</v>
      </c>
    </row>
    <row r="18" spans="1:28" x14ac:dyDescent="0.25">
      <c r="A18" s="56"/>
      <c r="B18" s="162" t="s">
        <v>128</v>
      </c>
      <c r="C18" s="163">
        <v>10342</v>
      </c>
      <c r="D18" s="163">
        <v>3296</v>
      </c>
      <c r="E18" s="163">
        <v>296</v>
      </c>
      <c r="F18" s="163">
        <v>3891</v>
      </c>
      <c r="G18" s="163">
        <v>4488</v>
      </c>
      <c r="H18" s="163">
        <v>3508</v>
      </c>
      <c r="I18" s="164">
        <f t="shared" si="3"/>
        <v>-0.21836007130124779</v>
      </c>
      <c r="J18" s="165">
        <f t="shared" si="4"/>
        <v>-0.66080061883581509</v>
      </c>
      <c r="K18" s="164">
        <f t="shared" si="5"/>
        <v>6.2263494565255977E-3</v>
      </c>
      <c r="L18" s="163">
        <v>21140</v>
      </c>
      <c r="M18" s="163">
        <v>14792</v>
      </c>
      <c r="N18" s="163">
        <v>1765</v>
      </c>
      <c r="O18" s="163">
        <v>20832</v>
      </c>
      <c r="P18" s="163">
        <v>26366</v>
      </c>
      <c r="Q18" s="163">
        <v>24615</v>
      </c>
      <c r="R18" s="164">
        <f t="shared" si="6"/>
        <v>-6.6411287263900443E-2</v>
      </c>
      <c r="S18" s="165">
        <f t="shared" si="7"/>
        <v>0.16438032166508987</v>
      </c>
      <c r="T18" s="164">
        <f t="shared" si="8"/>
        <v>9.3429317106275989E-3</v>
      </c>
      <c r="U18" s="163">
        <v>31482</v>
      </c>
      <c r="V18" s="163">
        <v>2061</v>
      </c>
      <c r="W18" s="163">
        <v>24723</v>
      </c>
      <c r="X18" s="163">
        <v>30854</v>
      </c>
      <c r="Y18" s="163">
        <v>28123</v>
      </c>
      <c r="Z18" s="164">
        <f t="shared" si="9"/>
        <v>-8.8513644908277733E-2</v>
      </c>
      <c r="AA18" s="165">
        <f t="shared" si="2"/>
        <v>-0.10669588971475763</v>
      </c>
      <c r="AB18" s="164">
        <f t="shared" si="10"/>
        <v>8.7938677133129715E-3</v>
      </c>
    </row>
    <row r="19" spans="1:28" x14ac:dyDescent="0.25">
      <c r="A19" s="56"/>
      <c r="B19" s="162" t="s">
        <v>131</v>
      </c>
      <c r="C19" s="163">
        <v>7240</v>
      </c>
      <c r="D19" s="163">
        <v>3329</v>
      </c>
      <c r="E19" s="163">
        <v>315</v>
      </c>
      <c r="F19" s="163">
        <v>2113</v>
      </c>
      <c r="G19" s="163">
        <v>2621</v>
      </c>
      <c r="H19" s="163">
        <v>2135</v>
      </c>
      <c r="I19" s="164">
        <f t="shared" si="3"/>
        <v>-0.18542541014879821</v>
      </c>
      <c r="J19" s="165">
        <f t="shared" si="4"/>
        <v>-0.70511049723756902</v>
      </c>
      <c r="K19" s="164">
        <f t="shared" si="5"/>
        <v>3.7894116561237603E-3</v>
      </c>
      <c r="L19" s="163">
        <v>27754</v>
      </c>
      <c r="M19" s="163">
        <v>20961</v>
      </c>
      <c r="N19" s="163">
        <v>1460</v>
      </c>
      <c r="O19" s="163">
        <v>14963</v>
      </c>
      <c r="P19" s="163">
        <v>23981</v>
      </c>
      <c r="Q19" s="163">
        <v>22747</v>
      </c>
      <c r="R19" s="164">
        <f t="shared" si="6"/>
        <v>-5.1457403777990907E-2</v>
      </c>
      <c r="S19" s="165">
        <f t="shared" si="7"/>
        <v>-0.18040642790228434</v>
      </c>
      <c r="T19" s="164">
        <f t="shared" si="8"/>
        <v>8.6339089019559622E-3</v>
      </c>
      <c r="U19" s="163">
        <v>34994</v>
      </c>
      <c r="V19" s="163">
        <v>1775</v>
      </c>
      <c r="W19" s="163">
        <v>17076</v>
      </c>
      <c r="X19" s="163">
        <v>26602</v>
      </c>
      <c r="Y19" s="163">
        <v>24882</v>
      </c>
      <c r="Z19" s="164">
        <f t="shared" si="9"/>
        <v>-6.4656792722351697E-2</v>
      </c>
      <c r="AA19" s="165">
        <f t="shared" si="2"/>
        <v>-0.28896382236954909</v>
      </c>
      <c r="AB19" s="164">
        <f t="shared" si="10"/>
        <v>7.7804294151638635E-3</v>
      </c>
    </row>
    <row r="20" spans="1:28" x14ac:dyDescent="0.25">
      <c r="A20" s="56"/>
      <c r="B20" s="168" t="s">
        <v>145</v>
      </c>
      <c r="C20" s="169">
        <f t="shared" ref="C20:H20" si="11">C12-SUM(C13:C19)</f>
        <v>141010</v>
      </c>
      <c r="D20" s="169">
        <f t="shared" si="11"/>
        <v>50832</v>
      </c>
      <c r="E20" s="169">
        <f t="shared" si="11"/>
        <v>41685</v>
      </c>
      <c r="F20" s="169">
        <f t="shared" si="11"/>
        <v>125860</v>
      </c>
      <c r="G20" s="169">
        <f t="shared" si="11"/>
        <v>129063</v>
      </c>
      <c r="H20" s="169">
        <f t="shared" si="11"/>
        <v>144602</v>
      </c>
      <c r="I20" s="170">
        <f t="shared" si="3"/>
        <v>0.12039856504187885</v>
      </c>
      <c r="J20" s="171">
        <f t="shared" si="4"/>
        <v>2.5473370682930208E-2</v>
      </c>
      <c r="K20" s="170">
        <f t="shared" si="5"/>
        <v>0.25665410037414893</v>
      </c>
      <c r="L20" s="169">
        <f t="shared" ref="L20:Q20" si="12">L12-SUM(L13:L19)</f>
        <v>348769</v>
      </c>
      <c r="M20" s="169">
        <f t="shared" si="12"/>
        <v>140386</v>
      </c>
      <c r="N20" s="169">
        <f t="shared" si="12"/>
        <v>162072</v>
      </c>
      <c r="O20" s="169">
        <f t="shared" si="12"/>
        <v>412240</v>
      </c>
      <c r="P20" s="169">
        <f t="shared" si="12"/>
        <v>481529</v>
      </c>
      <c r="Q20" s="169">
        <f t="shared" si="12"/>
        <v>536125</v>
      </c>
      <c r="R20" s="170">
        <f t="shared" si="6"/>
        <v>0.11338050252425091</v>
      </c>
      <c r="S20" s="171">
        <f t="shared" si="7"/>
        <v>0.53719223898913038</v>
      </c>
      <c r="T20" s="170">
        <f t="shared" si="8"/>
        <v>0.20349296215154261</v>
      </c>
      <c r="U20" s="169">
        <f>U12-SUM(U13:U19)</f>
        <v>489779</v>
      </c>
      <c r="V20" s="169">
        <f>V12-SUM(V13:V19)</f>
        <v>203757</v>
      </c>
      <c r="W20" s="169">
        <f>W12-SUM(W13:W19)</f>
        <v>538100</v>
      </c>
      <c r="X20" s="169">
        <f>X12-SUM(X13:X19)</f>
        <v>610592</v>
      </c>
      <c r="Y20" s="169">
        <f>Y12-SUM(Y13:Y19)</f>
        <v>680727</v>
      </c>
      <c r="Z20" s="170">
        <f t="shared" si="9"/>
        <v>0.11486393532833716</v>
      </c>
      <c r="AA20" s="171">
        <f t="shared" si="2"/>
        <v>0.38986563327541601</v>
      </c>
      <c r="AB20" s="170">
        <f t="shared" si="10"/>
        <v>0.21285862770260636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164853</v>
      </c>
      <c r="D22" s="176">
        <f t="shared" si="13"/>
        <v>39605</v>
      </c>
      <c r="E22" s="176">
        <f t="shared" si="13"/>
        <v>27018</v>
      </c>
      <c r="F22" s="176">
        <f t="shared" si="13"/>
        <v>119981</v>
      </c>
      <c r="G22" s="176">
        <f t="shared" si="13"/>
        <v>123731</v>
      </c>
      <c r="H22" s="176">
        <f t="shared" si="13"/>
        <v>115276</v>
      </c>
      <c r="I22" s="177">
        <f>IFERROR(H22/G22-1,"-")</f>
        <v>-6.8333723965699811E-2</v>
      </c>
      <c r="J22" s="177">
        <f>IFERROR(H22/C22-1,"-")</f>
        <v>-0.30073459385027879</v>
      </c>
      <c r="K22" s="177">
        <f>H22/H$8</f>
        <v>0.20460338082965929</v>
      </c>
      <c r="L22" s="176">
        <f t="shared" ref="L22:Q22" si="14">L23+L26</f>
        <v>858685</v>
      </c>
      <c r="M22" s="176">
        <f t="shared" si="14"/>
        <v>313172</v>
      </c>
      <c r="N22" s="176">
        <f t="shared" si="14"/>
        <v>398389</v>
      </c>
      <c r="O22" s="176">
        <f t="shared" si="14"/>
        <v>987366</v>
      </c>
      <c r="P22" s="176">
        <f t="shared" si="14"/>
        <v>1021223</v>
      </c>
      <c r="Q22" s="176">
        <f t="shared" si="14"/>
        <v>1064916</v>
      </c>
      <c r="R22" s="177">
        <f>IFERROR(Q22/P22-1,"-")</f>
        <v>4.278497448647367E-2</v>
      </c>
      <c r="S22" s="177">
        <f>IFERROR(Q22/L22-1,"-")</f>
        <v>0.24017072616850177</v>
      </c>
      <c r="T22" s="177">
        <f>Q22/Q$8</f>
        <v>0.4042022126977331</v>
      </c>
      <c r="U22" s="176">
        <f>U23+U26</f>
        <v>1023538</v>
      </c>
      <c r="V22" s="176">
        <f>V23+V26</f>
        <v>425407</v>
      </c>
      <c r="W22" s="176">
        <f>W23+W26</f>
        <v>1107347</v>
      </c>
      <c r="X22" s="176">
        <f>X23+X26</f>
        <v>1144954</v>
      </c>
      <c r="Y22" s="176">
        <f>Y23+Y26</f>
        <v>1180192</v>
      </c>
      <c r="Z22" s="177">
        <f>IFERROR(Y22/X22-1,"-")</f>
        <v>3.077678229867753E-2</v>
      </c>
      <c r="AA22" s="177">
        <f t="shared" ref="AA22:AA34" si="15">IFERROR(Y22/U22-1,"-")</f>
        <v>0.15305147439567457</v>
      </c>
      <c r="AB22" s="177">
        <f>Y22/Y$8</f>
        <v>0.36903788089145045</v>
      </c>
    </row>
    <row r="23" spans="1:28" x14ac:dyDescent="0.25">
      <c r="A23" s="56"/>
      <c r="B23" s="157" t="s">
        <v>97</v>
      </c>
      <c r="C23" s="158">
        <v>15889</v>
      </c>
      <c r="D23" s="158">
        <v>2625</v>
      </c>
      <c r="E23" s="158">
        <v>6575</v>
      </c>
      <c r="F23" s="158">
        <v>10466</v>
      </c>
      <c r="G23" s="158">
        <v>9524</v>
      </c>
      <c r="H23" s="158">
        <v>6419</v>
      </c>
      <c r="I23" s="159">
        <f>IFERROR(H23/G23-1,"-")</f>
        <v>-0.32601847963040742</v>
      </c>
      <c r="J23" s="160">
        <f>IFERROR(H23/C23-1,"-")</f>
        <v>-0.59600981811316012</v>
      </c>
      <c r="K23" s="159">
        <f>H23/H$8</f>
        <v>1.1393083569395043E-2</v>
      </c>
      <c r="L23" s="158">
        <v>132844</v>
      </c>
      <c r="M23" s="158">
        <v>59465</v>
      </c>
      <c r="N23" s="158">
        <v>165014</v>
      </c>
      <c r="O23" s="158">
        <v>133371</v>
      </c>
      <c r="P23" s="158">
        <v>106923</v>
      </c>
      <c r="Q23" s="158">
        <v>97975</v>
      </c>
      <c r="R23" s="159">
        <f>IFERROR(Q23/P23-1,"-")</f>
        <v>-8.3686391141288619E-2</v>
      </c>
      <c r="S23" s="160">
        <f>IFERROR(Q23/L23-1,"-")</f>
        <v>-0.26248080455270839</v>
      </c>
      <c r="T23" s="159">
        <f>Q23/Q$8</f>
        <v>3.7187639014777125E-2</v>
      </c>
      <c r="U23" s="158">
        <v>148733</v>
      </c>
      <c r="V23" s="158">
        <v>171589</v>
      </c>
      <c r="W23" s="158">
        <v>143837</v>
      </c>
      <c r="X23" s="158">
        <v>116447</v>
      </c>
      <c r="Y23" s="158">
        <v>104394</v>
      </c>
      <c r="Z23" s="159">
        <f>IFERROR(Y23/X23-1,"-")</f>
        <v>-0.10350631617817552</v>
      </c>
      <c r="AA23" s="160">
        <f t="shared" si="15"/>
        <v>-0.29811138079646082</v>
      </c>
      <c r="AB23" s="159">
        <f>Y23/Y$8</f>
        <v>3.2643282226775032E-2</v>
      </c>
    </row>
    <row r="24" spans="1:28" x14ac:dyDescent="0.25">
      <c r="A24" s="56"/>
      <c r="B24" s="162" t="s">
        <v>103</v>
      </c>
      <c r="C24" s="163">
        <v>8115</v>
      </c>
      <c r="D24" s="163">
        <v>1647</v>
      </c>
      <c r="E24" s="163">
        <v>3329</v>
      </c>
      <c r="F24" s="163">
        <v>5269</v>
      </c>
      <c r="G24" s="163">
        <v>4518</v>
      </c>
      <c r="H24" s="163">
        <v>2161</v>
      </c>
      <c r="I24" s="164">
        <f>IFERROR(H24/G24-1,"-")</f>
        <v>-0.52169101372288629</v>
      </c>
      <c r="J24" s="165">
        <f>IFERROR(H24/C24-1,"-")</f>
        <v>-0.73370301910043123</v>
      </c>
      <c r="K24" s="164">
        <f>H24/H$8</f>
        <v>3.8355590580250332E-3</v>
      </c>
      <c r="L24" s="163">
        <v>61781</v>
      </c>
      <c r="M24" s="163">
        <v>28642</v>
      </c>
      <c r="N24" s="163">
        <v>79997</v>
      </c>
      <c r="O24" s="163">
        <v>52981</v>
      </c>
      <c r="P24" s="163">
        <v>41548</v>
      </c>
      <c r="Q24" s="163">
        <v>34698</v>
      </c>
      <c r="R24" s="164">
        <f>IFERROR(Q24/P24-1,"-")</f>
        <v>-0.16486954847405411</v>
      </c>
      <c r="S24" s="165">
        <f>IFERROR(Q24/L24-1,"-")</f>
        <v>-0.43837102021657148</v>
      </c>
      <c r="T24" s="164">
        <f>Q24/Q$8</f>
        <v>1.3170060714822525E-2</v>
      </c>
      <c r="U24" s="163">
        <v>69896</v>
      </c>
      <c r="V24" s="163">
        <v>83326</v>
      </c>
      <c r="W24" s="163">
        <v>58250</v>
      </c>
      <c r="X24" s="163">
        <v>46066</v>
      </c>
      <c r="Y24" s="163">
        <v>36859</v>
      </c>
      <c r="Z24" s="164">
        <f>IFERROR(Y24/X24-1,"-")</f>
        <v>-0.19986541049798112</v>
      </c>
      <c r="AA24" s="165">
        <f t="shared" si="15"/>
        <v>-0.47265937964976534</v>
      </c>
      <c r="AB24" s="164">
        <f>Y24/Y$8</f>
        <v>1.1525554529922226E-2</v>
      </c>
    </row>
    <row r="25" spans="1:28" x14ac:dyDescent="0.25">
      <c r="A25" s="56"/>
      <c r="B25" s="162" t="s">
        <v>100</v>
      </c>
      <c r="C25" s="163">
        <v>7774</v>
      </c>
      <c r="D25" s="163">
        <v>978</v>
      </c>
      <c r="E25" s="163">
        <v>3246</v>
      </c>
      <c r="F25" s="163">
        <v>5197</v>
      </c>
      <c r="G25" s="163">
        <v>5006</v>
      </c>
      <c r="H25" s="163">
        <v>4258</v>
      </c>
      <c r="I25" s="164">
        <f>IFERROR(H25/G25-1,"-")</f>
        <v>-0.14942069516580103</v>
      </c>
      <c r="J25" s="165">
        <f>IFERROR(H25/C25-1,"-")</f>
        <v>-0.45227682016979676</v>
      </c>
      <c r="K25" s="164">
        <f>H25/H$8</f>
        <v>7.5575245113700101E-3</v>
      </c>
      <c r="L25" s="163">
        <v>71063</v>
      </c>
      <c r="M25" s="163">
        <v>30823</v>
      </c>
      <c r="N25" s="163">
        <v>85017</v>
      </c>
      <c r="O25" s="163">
        <v>80390</v>
      </c>
      <c r="P25" s="163">
        <v>65375</v>
      </c>
      <c r="Q25" s="163">
        <v>63277</v>
      </c>
      <c r="R25" s="164">
        <f>IFERROR(Q25/P25-1,"-")</f>
        <v>-3.2091778202676835E-2</v>
      </c>
      <c r="S25" s="165">
        <f>IFERROR(Q25/L25-1,"-")</f>
        <v>-0.10956475240279751</v>
      </c>
      <c r="T25" s="164">
        <f>Q25/Q$8</f>
        <v>2.4017578299954604E-2</v>
      </c>
      <c r="U25" s="163">
        <v>78837</v>
      </c>
      <c r="V25" s="163">
        <v>88263</v>
      </c>
      <c r="W25" s="163">
        <v>85587</v>
      </c>
      <c r="X25" s="163">
        <v>70381</v>
      </c>
      <c r="Y25" s="163">
        <v>67535</v>
      </c>
      <c r="Z25" s="164">
        <f>IFERROR(Y25/X25-1,"-")</f>
        <v>-4.0437049771955502E-2</v>
      </c>
      <c r="AA25" s="165">
        <f t="shared" si="15"/>
        <v>-0.14335908266423125</v>
      </c>
      <c r="AB25" s="164">
        <f>Y25/Y$8</f>
        <v>2.1117727696852807E-2</v>
      </c>
    </row>
    <row r="26" spans="1:28" x14ac:dyDescent="0.25">
      <c r="A26" s="56"/>
      <c r="B26" s="157" t="s">
        <v>107</v>
      </c>
      <c r="C26" s="158">
        <v>148964</v>
      </c>
      <c r="D26" s="158">
        <v>36980</v>
      </c>
      <c r="E26" s="158">
        <v>20443</v>
      </c>
      <c r="F26" s="158">
        <v>109515</v>
      </c>
      <c r="G26" s="158">
        <v>114207</v>
      </c>
      <c r="H26" s="158">
        <v>108857</v>
      </c>
      <c r="I26" s="159">
        <f>IFERROR(H26/G26-1,"-")</f>
        <v>-4.6844764331433253E-2</v>
      </c>
      <c r="J26" s="160">
        <f>IFERROR(H26/C26-1,"-")</f>
        <v>-0.2692395478102092</v>
      </c>
      <c r="K26" s="159">
        <f>H26/H$8</f>
        <v>0.19321029726026426</v>
      </c>
      <c r="L26" s="158">
        <v>725841</v>
      </c>
      <c r="M26" s="158">
        <v>253707</v>
      </c>
      <c r="N26" s="158">
        <v>233375</v>
      </c>
      <c r="O26" s="158">
        <v>853995</v>
      </c>
      <c r="P26" s="158">
        <v>914300</v>
      </c>
      <c r="Q26" s="158">
        <v>966941</v>
      </c>
      <c r="R26" s="159">
        <f>IFERROR(Q26/P26-1,"-")</f>
        <v>5.757519413759149E-2</v>
      </c>
      <c r="S26" s="160">
        <f>IFERROR(Q26/L26-1,"-")</f>
        <v>0.33216641110105383</v>
      </c>
      <c r="T26" s="159">
        <f>Q26/Q$8</f>
        <v>0.36701457368295598</v>
      </c>
      <c r="U26" s="158">
        <v>874805</v>
      </c>
      <c r="V26" s="158">
        <v>253818</v>
      </c>
      <c r="W26" s="158">
        <v>963510</v>
      </c>
      <c r="X26" s="158">
        <v>1028507</v>
      </c>
      <c r="Y26" s="158">
        <v>1075798</v>
      </c>
      <c r="Z26" s="159">
        <f>IFERROR(Y26/X26-1,"-")</f>
        <v>4.5980241262334687E-2</v>
      </c>
      <c r="AA26" s="160">
        <f t="shared" si="15"/>
        <v>0.22975748881179237</v>
      </c>
      <c r="AB26" s="159">
        <f>Y26/Y$8</f>
        <v>0.33639459866467541</v>
      </c>
    </row>
    <row r="27" spans="1:28" s="56" customFormat="1" x14ac:dyDescent="0.25">
      <c r="B27" s="162" t="s">
        <v>110</v>
      </c>
      <c r="C27" s="163">
        <v>59899</v>
      </c>
      <c r="D27" s="163">
        <v>14201</v>
      </c>
      <c r="E27" s="163">
        <v>3961</v>
      </c>
      <c r="F27" s="163">
        <v>47673</v>
      </c>
      <c r="G27" s="163">
        <v>51541</v>
      </c>
      <c r="H27" s="163">
        <v>48687</v>
      </c>
      <c r="I27" s="164">
        <f t="shared" ref="I27:I34" si="16">IFERROR(H27/G27-1,"-")</f>
        <v>-5.5373392056809134E-2</v>
      </c>
      <c r="J27" s="165">
        <f t="shared" ref="J27:J34" si="17">IFERROR(H27/C27-1,"-")</f>
        <v>-0.18718175595585906</v>
      </c>
      <c r="K27" s="164">
        <f t="shared" ref="K27:K34" si="18">H27/H$8</f>
        <v>8.6414559860279863E-2</v>
      </c>
      <c r="L27" s="163">
        <v>350275</v>
      </c>
      <c r="M27" s="163">
        <v>106273</v>
      </c>
      <c r="N27" s="163">
        <v>52433</v>
      </c>
      <c r="O27" s="163">
        <v>440530</v>
      </c>
      <c r="P27" s="163">
        <v>476716</v>
      </c>
      <c r="Q27" s="163">
        <v>502953</v>
      </c>
      <c r="R27" s="164">
        <f t="shared" ref="R27:R34" si="19">IFERROR(Q27/P27-1,"-")</f>
        <v>5.5036961209609103E-2</v>
      </c>
      <c r="S27" s="165">
        <f t="shared" ref="S27:S34" si="20">IFERROR(Q27/L27-1,"-")</f>
        <v>0.43588037970166305</v>
      </c>
      <c r="T27" s="164">
        <f t="shared" ref="T27:T34" si="21">Q27/Q$8</f>
        <v>0.19090211385964992</v>
      </c>
      <c r="U27" s="163">
        <v>410174</v>
      </c>
      <c r="V27" s="163">
        <v>56394</v>
      </c>
      <c r="W27" s="163">
        <v>488203</v>
      </c>
      <c r="X27" s="163">
        <v>528257</v>
      </c>
      <c r="Y27" s="163">
        <v>551640</v>
      </c>
      <c r="Z27" s="164">
        <f t="shared" ref="Z27:Z34" si="22">IFERROR(Y27/X27-1,"-")</f>
        <v>4.4264439467910588E-2</v>
      </c>
      <c r="AA27" s="165">
        <f t="shared" si="15"/>
        <v>0.34489265531213587</v>
      </c>
      <c r="AB27" s="164">
        <f t="shared" ref="AB27:AB34" si="23">Y27/Y$8</f>
        <v>0.17249401505429604</v>
      </c>
    </row>
    <row r="28" spans="1:28" s="56" customFormat="1" x14ac:dyDescent="0.25">
      <c r="B28" s="162" t="s">
        <v>113</v>
      </c>
      <c r="C28" s="163">
        <v>24527</v>
      </c>
      <c r="D28" s="163">
        <v>6683</v>
      </c>
      <c r="E28" s="163">
        <v>6808</v>
      </c>
      <c r="F28" s="163">
        <v>19690</v>
      </c>
      <c r="G28" s="163">
        <v>22289</v>
      </c>
      <c r="H28" s="163">
        <v>21512</v>
      </c>
      <c r="I28" s="164">
        <f t="shared" si="16"/>
        <v>-3.4860244963883513E-2</v>
      </c>
      <c r="J28" s="165">
        <f t="shared" si="17"/>
        <v>-0.12292575529008842</v>
      </c>
      <c r="K28" s="164">
        <f t="shared" si="18"/>
        <v>3.8181650373083999E-2</v>
      </c>
      <c r="L28" s="163">
        <v>104060</v>
      </c>
      <c r="M28" s="163">
        <v>32285</v>
      </c>
      <c r="N28" s="163">
        <v>42126</v>
      </c>
      <c r="O28" s="163">
        <v>91625</v>
      </c>
      <c r="P28" s="163">
        <v>98739</v>
      </c>
      <c r="Q28" s="163">
        <v>99703</v>
      </c>
      <c r="R28" s="164">
        <f t="shared" si="19"/>
        <v>9.7631128530772937E-3</v>
      </c>
      <c r="S28" s="165">
        <f t="shared" si="20"/>
        <v>-4.1870074956755765E-2</v>
      </c>
      <c r="T28" s="164">
        <f t="shared" si="21"/>
        <v>3.7843523069051532E-2</v>
      </c>
      <c r="U28" s="163">
        <v>128587</v>
      </c>
      <c r="V28" s="163">
        <v>48934</v>
      </c>
      <c r="W28" s="163">
        <v>111315</v>
      </c>
      <c r="X28" s="163">
        <v>121028</v>
      </c>
      <c r="Y28" s="163">
        <v>121215</v>
      </c>
      <c r="Z28" s="164">
        <f t="shared" si="22"/>
        <v>1.5450970023465072E-3</v>
      </c>
      <c r="AA28" s="165">
        <f t="shared" si="15"/>
        <v>-5.7330834376725481E-2</v>
      </c>
      <c r="AB28" s="164">
        <f t="shared" si="23"/>
        <v>3.7903092659717377E-2</v>
      </c>
    </row>
    <row r="29" spans="1:28" x14ac:dyDescent="0.25">
      <c r="A29" s="56"/>
      <c r="B29" s="162" t="s">
        <v>116</v>
      </c>
      <c r="C29" s="163">
        <v>6692</v>
      </c>
      <c r="D29" s="163">
        <v>2454</v>
      </c>
      <c r="E29" s="163">
        <v>3118</v>
      </c>
      <c r="F29" s="163">
        <v>2985</v>
      </c>
      <c r="G29" s="163">
        <v>2297</v>
      </c>
      <c r="H29" s="163">
        <v>2319</v>
      </c>
      <c r="I29" s="164">
        <f t="shared" si="16"/>
        <v>9.5777100565954676E-3</v>
      </c>
      <c r="J29" s="165">
        <f t="shared" si="17"/>
        <v>-0.6534668260609684</v>
      </c>
      <c r="K29" s="164">
        <f t="shared" si="18"/>
        <v>4.1159932695789226E-3</v>
      </c>
      <c r="L29" s="163">
        <v>26106</v>
      </c>
      <c r="M29" s="163">
        <v>10931</v>
      </c>
      <c r="N29" s="163">
        <v>20417</v>
      </c>
      <c r="O29" s="163">
        <v>36586</v>
      </c>
      <c r="P29" s="163">
        <v>33768</v>
      </c>
      <c r="Q29" s="163">
        <v>30363</v>
      </c>
      <c r="R29" s="164">
        <f t="shared" si="19"/>
        <v>-0.10083511016346836</v>
      </c>
      <c r="S29" s="165">
        <f t="shared" si="20"/>
        <v>0.16306596184785116</v>
      </c>
      <c r="T29" s="164">
        <f t="shared" si="21"/>
        <v>1.1524657141165379E-2</v>
      </c>
      <c r="U29" s="163">
        <v>32798</v>
      </c>
      <c r="V29" s="163">
        <v>23535</v>
      </c>
      <c r="W29" s="163">
        <v>39571</v>
      </c>
      <c r="X29" s="163">
        <v>36065</v>
      </c>
      <c r="Y29" s="163">
        <v>32682</v>
      </c>
      <c r="Z29" s="164">
        <f t="shared" si="22"/>
        <v>-9.3802855954526532E-2</v>
      </c>
      <c r="AA29" s="165">
        <f t="shared" si="15"/>
        <v>-3.5368010244527515E-3</v>
      </c>
      <c r="AB29" s="164">
        <f t="shared" si="23"/>
        <v>1.0219435501422128E-2</v>
      </c>
    </row>
    <row r="30" spans="1:28" x14ac:dyDescent="0.25">
      <c r="A30" s="56"/>
      <c r="B30" s="162" t="s">
        <v>123</v>
      </c>
      <c r="C30" s="163">
        <v>6142</v>
      </c>
      <c r="D30" s="163">
        <v>1703</v>
      </c>
      <c r="E30" s="163">
        <v>736</v>
      </c>
      <c r="F30" s="163">
        <v>5974</v>
      </c>
      <c r="G30" s="163">
        <v>2925</v>
      </c>
      <c r="H30" s="163">
        <v>2373</v>
      </c>
      <c r="I30" s="164">
        <f t="shared" si="16"/>
        <v>-0.18871794871794867</v>
      </c>
      <c r="J30" s="165">
        <f t="shared" si="17"/>
        <v>-0.61364376424617384</v>
      </c>
      <c r="K30" s="164">
        <f t="shared" si="18"/>
        <v>4.2118378735277202E-3</v>
      </c>
      <c r="L30" s="163">
        <v>29332</v>
      </c>
      <c r="M30" s="163">
        <v>10893</v>
      </c>
      <c r="N30" s="163">
        <v>16967</v>
      </c>
      <c r="O30" s="163">
        <v>45253</v>
      </c>
      <c r="P30" s="163">
        <v>40898</v>
      </c>
      <c r="Q30" s="163">
        <v>43979</v>
      </c>
      <c r="R30" s="164">
        <f t="shared" si="19"/>
        <v>7.5333757151939018E-2</v>
      </c>
      <c r="S30" s="165">
        <f t="shared" si="20"/>
        <v>0.49935224328378558</v>
      </c>
      <c r="T30" s="164">
        <f t="shared" si="21"/>
        <v>1.6692780568827593E-2</v>
      </c>
      <c r="U30" s="163">
        <v>35474</v>
      </c>
      <c r="V30" s="163">
        <v>17703</v>
      </c>
      <c r="W30" s="163">
        <v>51227</v>
      </c>
      <c r="X30" s="163">
        <v>43823</v>
      </c>
      <c r="Y30" s="163">
        <v>46352</v>
      </c>
      <c r="Z30" s="164">
        <f t="shared" si="22"/>
        <v>5.7709421993017429E-2</v>
      </c>
      <c r="AA30" s="165">
        <f t="shared" si="15"/>
        <v>0.30664712183571075</v>
      </c>
      <c r="AB30" s="164">
        <f t="shared" si="23"/>
        <v>1.4493950014133727E-2</v>
      </c>
    </row>
    <row r="31" spans="1:28" x14ac:dyDescent="0.25">
      <c r="A31" s="56"/>
      <c r="B31" s="162" t="s">
        <v>119</v>
      </c>
      <c r="C31" s="163">
        <v>5643</v>
      </c>
      <c r="D31" s="163">
        <v>1276</v>
      </c>
      <c r="E31" s="163">
        <v>651</v>
      </c>
      <c r="F31" s="163">
        <v>3213</v>
      </c>
      <c r="G31" s="163">
        <v>2267</v>
      </c>
      <c r="H31" s="163">
        <v>1744</v>
      </c>
      <c r="I31" s="164">
        <f t="shared" si="16"/>
        <v>-0.23070136744596381</v>
      </c>
      <c r="J31" s="165">
        <f t="shared" si="17"/>
        <v>-0.69094453304979619</v>
      </c>
      <c r="K31" s="164">
        <f t="shared" si="18"/>
        <v>3.09542572753154E-3</v>
      </c>
      <c r="L31" s="163">
        <v>42632</v>
      </c>
      <c r="M31" s="163">
        <v>19334</v>
      </c>
      <c r="N31" s="163">
        <v>22816</v>
      </c>
      <c r="O31" s="163">
        <v>53807</v>
      </c>
      <c r="P31" s="163">
        <v>51345</v>
      </c>
      <c r="Q31" s="163">
        <v>53807</v>
      </c>
      <c r="R31" s="164">
        <f t="shared" si="19"/>
        <v>4.7950141201674956E-2</v>
      </c>
      <c r="S31" s="165">
        <f t="shared" si="20"/>
        <v>0.26212704072058557</v>
      </c>
      <c r="T31" s="164">
        <f t="shared" si="21"/>
        <v>2.0423121127513273E-2</v>
      </c>
      <c r="U31" s="163">
        <v>48275</v>
      </c>
      <c r="V31" s="163">
        <v>23467</v>
      </c>
      <c r="W31" s="163">
        <v>57020</v>
      </c>
      <c r="X31" s="163">
        <v>53612</v>
      </c>
      <c r="Y31" s="163">
        <v>55551</v>
      </c>
      <c r="Z31" s="164">
        <f t="shared" si="22"/>
        <v>3.6167275982988967E-2</v>
      </c>
      <c r="AA31" s="165">
        <f t="shared" si="15"/>
        <v>0.15071983428275515</v>
      </c>
      <c r="AB31" s="164">
        <f t="shared" si="23"/>
        <v>1.7370413730478571E-2</v>
      </c>
    </row>
    <row r="32" spans="1:28" x14ac:dyDescent="0.25">
      <c r="A32" s="56"/>
      <c r="B32" s="162" t="s">
        <v>128</v>
      </c>
      <c r="C32" s="163">
        <v>5930</v>
      </c>
      <c r="D32" s="163">
        <v>1374</v>
      </c>
      <c r="E32" s="163">
        <v>75</v>
      </c>
      <c r="F32" s="163">
        <v>1221</v>
      </c>
      <c r="G32" s="163">
        <v>1562</v>
      </c>
      <c r="H32" s="163">
        <v>1584</v>
      </c>
      <c r="I32" s="164">
        <f t="shared" si="16"/>
        <v>1.4084507042253502E-2</v>
      </c>
      <c r="J32" s="165">
        <f t="shared" si="17"/>
        <v>-0.73288364249578408</v>
      </c>
      <c r="K32" s="164">
        <f t="shared" si="18"/>
        <v>2.8114417158313985E-3</v>
      </c>
      <c r="L32" s="163">
        <v>13413</v>
      </c>
      <c r="M32" s="163">
        <v>8161</v>
      </c>
      <c r="N32" s="163">
        <v>496</v>
      </c>
      <c r="O32" s="163">
        <v>11724</v>
      </c>
      <c r="P32" s="163">
        <v>12926</v>
      </c>
      <c r="Q32" s="163">
        <v>12725</v>
      </c>
      <c r="R32" s="164">
        <f t="shared" si="19"/>
        <v>-1.5550054154417459E-2</v>
      </c>
      <c r="S32" s="165">
        <f t="shared" si="20"/>
        <v>-5.1293521210765691E-2</v>
      </c>
      <c r="T32" s="164">
        <f t="shared" si="21"/>
        <v>4.8299332121769737E-3</v>
      </c>
      <c r="U32" s="163">
        <v>19343</v>
      </c>
      <c r="V32" s="163">
        <v>571</v>
      </c>
      <c r="W32" s="163">
        <v>12945</v>
      </c>
      <c r="X32" s="163">
        <v>14488</v>
      </c>
      <c r="Y32" s="163">
        <v>14309</v>
      </c>
      <c r="Z32" s="164">
        <f t="shared" si="22"/>
        <v>-1.2355052457205917E-2</v>
      </c>
      <c r="AA32" s="165">
        <f t="shared" si="15"/>
        <v>-0.26024918575195166</v>
      </c>
      <c r="AB32" s="164">
        <f t="shared" si="23"/>
        <v>4.4743253959319881E-3</v>
      </c>
    </row>
    <row r="33" spans="1:28" x14ac:dyDescent="0.25">
      <c r="A33" s="56"/>
      <c r="B33" s="162" t="s">
        <v>131</v>
      </c>
      <c r="C33" s="163">
        <v>2012</v>
      </c>
      <c r="D33" s="163">
        <v>667</v>
      </c>
      <c r="E33" s="163">
        <v>14</v>
      </c>
      <c r="F33" s="163">
        <v>411</v>
      </c>
      <c r="G33" s="163">
        <v>573</v>
      </c>
      <c r="H33" s="163">
        <v>327</v>
      </c>
      <c r="I33" s="164">
        <f t="shared" si="16"/>
        <v>-0.4293193717277487</v>
      </c>
      <c r="J33" s="165">
        <f t="shared" si="17"/>
        <v>-0.8374751491053678</v>
      </c>
      <c r="K33" s="164">
        <f t="shared" si="18"/>
        <v>5.803923239121638E-4</v>
      </c>
      <c r="L33" s="163">
        <v>14474</v>
      </c>
      <c r="M33" s="163">
        <v>10470</v>
      </c>
      <c r="N33" s="163">
        <v>337</v>
      </c>
      <c r="O33" s="163">
        <v>7526</v>
      </c>
      <c r="P33" s="163">
        <v>12255</v>
      </c>
      <c r="Q33" s="163">
        <v>11407</v>
      </c>
      <c r="R33" s="164">
        <f t="shared" si="19"/>
        <v>-6.919624643002853E-2</v>
      </c>
      <c r="S33" s="165">
        <f t="shared" si="20"/>
        <v>-0.21189719497029158</v>
      </c>
      <c r="T33" s="164">
        <f t="shared" si="21"/>
        <v>4.3296697957801757E-3</v>
      </c>
      <c r="U33" s="163">
        <v>16486</v>
      </c>
      <c r="V33" s="163">
        <v>351</v>
      </c>
      <c r="W33" s="163">
        <v>7937</v>
      </c>
      <c r="X33" s="163">
        <v>12828</v>
      </c>
      <c r="Y33" s="163">
        <v>11734</v>
      </c>
      <c r="Z33" s="164">
        <f t="shared" si="22"/>
        <v>-8.5282195198004396E-2</v>
      </c>
      <c r="AA33" s="165">
        <f t="shared" si="15"/>
        <v>-0.28824457115127988</v>
      </c>
      <c r="AB33" s="164">
        <f t="shared" si="23"/>
        <v>3.6691406943787789E-3</v>
      </c>
    </row>
    <row r="34" spans="1:28" x14ac:dyDescent="0.25">
      <c r="A34" s="56"/>
      <c r="B34" s="168" t="s">
        <v>145</v>
      </c>
      <c r="C34" s="169">
        <f t="shared" ref="C34:H34" si="24">C26-SUM(C27:C33)</f>
        <v>38119</v>
      </c>
      <c r="D34" s="169">
        <f t="shared" si="24"/>
        <v>8622</v>
      </c>
      <c r="E34" s="169">
        <f t="shared" si="24"/>
        <v>5080</v>
      </c>
      <c r="F34" s="169">
        <f t="shared" si="24"/>
        <v>28348</v>
      </c>
      <c r="G34" s="169">
        <f t="shared" si="24"/>
        <v>30753</v>
      </c>
      <c r="H34" s="169">
        <f t="shared" si="24"/>
        <v>30311</v>
      </c>
      <c r="I34" s="170">
        <f t="shared" si="16"/>
        <v>-1.4372581536760687E-2</v>
      </c>
      <c r="J34" s="171">
        <f t="shared" si="17"/>
        <v>-0.20483223589286181</v>
      </c>
      <c r="K34" s="170">
        <f t="shared" si="18"/>
        <v>5.3798996116518637E-2</v>
      </c>
      <c r="L34" s="169">
        <f t="shared" ref="L34:Q34" si="25">L26-SUM(L27:L33)</f>
        <v>145549</v>
      </c>
      <c r="M34" s="169">
        <f t="shared" si="25"/>
        <v>55360</v>
      </c>
      <c r="N34" s="169">
        <f t="shared" si="25"/>
        <v>77783</v>
      </c>
      <c r="O34" s="169">
        <f t="shared" si="25"/>
        <v>166944</v>
      </c>
      <c r="P34" s="169">
        <f t="shared" si="25"/>
        <v>187653</v>
      </c>
      <c r="Q34" s="169">
        <f t="shared" si="25"/>
        <v>212004</v>
      </c>
      <c r="R34" s="170">
        <f t="shared" si="19"/>
        <v>0.1297661108535435</v>
      </c>
      <c r="S34" s="171">
        <f t="shared" si="20"/>
        <v>0.45658163230252358</v>
      </c>
      <c r="T34" s="170">
        <f t="shared" si="21"/>
        <v>8.0468774908791119E-2</v>
      </c>
      <c r="U34" s="169">
        <f>U26-SUM(U27:U33)</f>
        <v>183668</v>
      </c>
      <c r="V34" s="169">
        <f>V26-SUM(V27:V33)</f>
        <v>82863</v>
      </c>
      <c r="W34" s="169">
        <f>W26-SUM(W27:W33)</f>
        <v>195292</v>
      </c>
      <c r="X34" s="169">
        <f>X26-SUM(X27:X33)</f>
        <v>218406</v>
      </c>
      <c r="Y34" s="169">
        <f>Y26-SUM(Y27:Y33)</f>
        <v>242315</v>
      </c>
      <c r="Z34" s="170">
        <f t="shared" si="22"/>
        <v>0.10947043579388849</v>
      </c>
      <c r="AA34" s="171">
        <f t="shared" si="15"/>
        <v>0.31930984167084087</v>
      </c>
      <c r="AB34" s="170">
        <f t="shared" si="23"/>
        <v>7.5770225614316844E-2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129309</v>
      </c>
      <c r="D36" s="176">
        <f t="shared" si="26"/>
        <v>46041</v>
      </c>
      <c r="E36" s="176">
        <f t="shared" si="26"/>
        <v>18402</v>
      </c>
      <c r="F36" s="176">
        <f t="shared" si="26"/>
        <v>131469</v>
      </c>
      <c r="G36" s="176">
        <f t="shared" si="26"/>
        <v>145448</v>
      </c>
      <c r="H36" s="176">
        <f t="shared" si="26"/>
        <v>156885</v>
      </c>
      <c r="I36" s="177">
        <f>IFERROR(H36/G36-1,"-")</f>
        <v>7.863291348110657E-2</v>
      </c>
      <c r="J36" s="177">
        <f>IFERROR(H36/C36-1,"-")</f>
        <v>0.21325661786882577</v>
      </c>
      <c r="K36" s="177">
        <f>H36/H$8</f>
        <v>0.27845519797235413</v>
      </c>
      <c r="L36" s="176">
        <f t="shared" ref="L36:Q36" si="27">L37+L40</f>
        <v>407384</v>
      </c>
      <c r="M36" s="176">
        <f t="shared" si="27"/>
        <v>124031</v>
      </c>
      <c r="N36" s="176">
        <f t="shared" si="27"/>
        <v>86318</v>
      </c>
      <c r="O36" s="176">
        <f t="shared" si="27"/>
        <v>415520</v>
      </c>
      <c r="P36" s="176">
        <f t="shared" si="27"/>
        <v>452861</v>
      </c>
      <c r="Q36" s="176">
        <f t="shared" si="27"/>
        <v>482421</v>
      </c>
      <c r="R36" s="177">
        <f>IFERROR(Q36/P36-1,"-")</f>
        <v>6.5273891988932631E-2</v>
      </c>
      <c r="S36" s="177">
        <f>IFERROR(Q36/L36-1,"-")</f>
        <v>0.18419230995817215</v>
      </c>
      <c r="T36" s="177">
        <f>Q36/Q$8</f>
        <v>0.18310893596476446</v>
      </c>
      <c r="U36" s="176">
        <f>U37+U40</f>
        <v>536693</v>
      </c>
      <c r="V36" s="176">
        <f>V37+V40</f>
        <v>104720</v>
      </c>
      <c r="W36" s="176">
        <f>W37+W40</f>
        <v>546989</v>
      </c>
      <c r="X36" s="176">
        <f>X37+X40</f>
        <v>598309</v>
      </c>
      <c r="Y36" s="176">
        <f>Y37+Y40</f>
        <v>639306</v>
      </c>
      <c r="Z36" s="177">
        <f>IFERROR(Y36/X36-1,"-")</f>
        <v>6.8521449618842434E-2</v>
      </c>
      <c r="AA36" s="177">
        <f t="shared" ref="AA36:AA48" si="28">IFERROR(Y36/U36-1,"-")</f>
        <v>0.19119496620973253</v>
      </c>
      <c r="AB36" s="177">
        <f>Y36/Y$8</f>
        <v>0.19990656730531103</v>
      </c>
    </row>
    <row r="37" spans="1:28" x14ac:dyDescent="0.25">
      <c r="A37" s="56"/>
      <c r="B37" s="157" t="s">
        <v>97</v>
      </c>
      <c r="C37" s="158">
        <v>11223</v>
      </c>
      <c r="D37" s="158">
        <v>4405</v>
      </c>
      <c r="E37" s="158">
        <v>3602</v>
      </c>
      <c r="F37" s="158">
        <v>17997</v>
      </c>
      <c r="G37" s="158">
        <v>22186</v>
      </c>
      <c r="H37" s="158">
        <v>25399</v>
      </c>
      <c r="I37" s="159">
        <f>IFERROR(H37/G37-1,"-")</f>
        <v>0.14482105832506997</v>
      </c>
      <c r="J37" s="160">
        <f>IFERROR(H37/C37-1,"-")</f>
        <v>1.2631203777955982</v>
      </c>
      <c r="K37" s="159">
        <f>H37/H$8</f>
        <v>4.5080686957324305E-2</v>
      </c>
      <c r="L37" s="158">
        <v>51405</v>
      </c>
      <c r="M37" s="158">
        <v>12822</v>
      </c>
      <c r="N37" s="158">
        <v>21689</v>
      </c>
      <c r="O37" s="158">
        <v>47727</v>
      </c>
      <c r="P37" s="158">
        <v>41121</v>
      </c>
      <c r="Q37" s="158">
        <v>38082</v>
      </c>
      <c r="R37" s="159">
        <f>IFERROR(Q37/P37-1,"-")</f>
        <v>-7.3903844750857206E-2</v>
      </c>
      <c r="S37" s="160">
        <f>IFERROR(Q37/L37-1,"-")</f>
        <v>-0.25917712284797201</v>
      </c>
      <c r="T37" s="159">
        <f>Q37/Q$8</f>
        <v>1.4454500321109901E-2</v>
      </c>
      <c r="U37" s="158">
        <v>62628</v>
      </c>
      <c r="V37" s="158">
        <v>25291</v>
      </c>
      <c r="W37" s="158">
        <v>65724</v>
      </c>
      <c r="X37" s="158">
        <v>63307</v>
      </c>
      <c r="Y37" s="158">
        <v>63481</v>
      </c>
      <c r="Z37" s="159">
        <f>IFERROR(Y37/X37-1,"-")</f>
        <v>2.7485112230873909E-3</v>
      </c>
      <c r="AA37" s="160">
        <f t="shared" si="28"/>
        <v>1.3620106022865119E-2</v>
      </c>
      <c r="AB37" s="159">
        <f>Y37/Y$8</f>
        <v>1.9850069918174472E-2</v>
      </c>
    </row>
    <row r="38" spans="1:28" x14ac:dyDescent="0.25">
      <c r="A38" s="56"/>
      <c r="B38" s="162" t="s">
        <v>103</v>
      </c>
      <c r="C38" s="163">
        <v>7097</v>
      </c>
      <c r="D38" s="163">
        <v>1745</v>
      </c>
      <c r="E38" s="163">
        <v>2694</v>
      </c>
      <c r="F38" s="163">
        <v>8115</v>
      </c>
      <c r="G38" s="163">
        <v>12297</v>
      </c>
      <c r="H38" s="163">
        <v>17692</v>
      </c>
      <c r="I38" s="164">
        <f>IFERROR(H38/G38-1,"-")</f>
        <v>0.43872489225014233</v>
      </c>
      <c r="J38" s="165">
        <f>IFERROR(H38/C38-1,"-")</f>
        <v>1.4928843173171762</v>
      </c>
      <c r="K38" s="164">
        <f>H38/H$8</f>
        <v>3.140153209374312E-2</v>
      </c>
      <c r="L38" s="163">
        <v>6639</v>
      </c>
      <c r="M38" s="163">
        <v>1466</v>
      </c>
      <c r="N38" s="163">
        <v>3383</v>
      </c>
      <c r="O38" s="163">
        <v>7136</v>
      </c>
      <c r="P38" s="163">
        <v>10439</v>
      </c>
      <c r="Q38" s="163">
        <v>8020</v>
      </c>
      <c r="R38" s="164">
        <f>IFERROR(Q38/P38-1,"-")</f>
        <v>-0.23172717693265643</v>
      </c>
      <c r="S38" s="165">
        <f>IFERROR(Q38/L38-1,"-")</f>
        <v>0.20801325500828427</v>
      </c>
      <c r="T38" s="164">
        <f>Q38/Q$8</f>
        <v>3.0440915018985718E-3</v>
      </c>
      <c r="U38" s="163">
        <v>13736</v>
      </c>
      <c r="V38" s="163">
        <v>6077</v>
      </c>
      <c r="W38" s="163">
        <v>15251</v>
      </c>
      <c r="X38" s="163">
        <v>22736</v>
      </c>
      <c r="Y38" s="163">
        <v>25712</v>
      </c>
      <c r="Z38" s="164">
        <f>IFERROR(Y38/X38-1,"-")</f>
        <v>0.13089373680506688</v>
      </c>
      <c r="AA38" s="165">
        <f t="shared" si="28"/>
        <v>0.87186953989516591</v>
      </c>
      <c r="AB38" s="164">
        <f>Y38/Y$8</f>
        <v>8.0399646781887813E-3</v>
      </c>
    </row>
    <row r="39" spans="1:28" x14ac:dyDescent="0.25">
      <c r="A39" s="56"/>
      <c r="B39" s="162" t="s">
        <v>100</v>
      </c>
      <c r="C39" s="163">
        <v>4126</v>
      </c>
      <c r="D39" s="163">
        <v>2660</v>
      </c>
      <c r="E39" s="163">
        <v>908</v>
      </c>
      <c r="F39" s="163">
        <v>9882</v>
      </c>
      <c r="G39" s="163">
        <v>9889</v>
      </c>
      <c r="H39" s="163">
        <v>7707</v>
      </c>
      <c r="I39" s="164">
        <f>IFERROR(H39/G39-1,"-")</f>
        <v>-0.22064920618869455</v>
      </c>
      <c r="J39" s="165">
        <f>IFERROR(H39/C39-1,"-")</f>
        <v>0.86791080950072708</v>
      </c>
      <c r="K39" s="164">
        <f>H39/H$8</f>
        <v>1.3679154863581181E-2</v>
      </c>
      <c r="L39" s="163">
        <v>44766</v>
      </c>
      <c r="M39" s="163">
        <v>11356</v>
      </c>
      <c r="N39" s="163">
        <v>18306</v>
      </c>
      <c r="O39" s="163">
        <v>40591</v>
      </c>
      <c r="P39" s="163">
        <v>30682</v>
      </c>
      <c r="Q39" s="163">
        <v>30062</v>
      </c>
      <c r="R39" s="164">
        <f>IFERROR(Q39/P39-1,"-")</f>
        <v>-2.0207287660517603E-2</v>
      </c>
      <c r="S39" s="165">
        <f>IFERROR(Q39/L39-1,"-")</f>
        <v>-0.32846356609927174</v>
      </c>
      <c r="T39" s="164">
        <f>Q39/Q$8</f>
        <v>1.1410408819211329E-2</v>
      </c>
      <c r="U39" s="163">
        <v>48892</v>
      </c>
      <c r="V39" s="163">
        <v>19214</v>
      </c>
      <c r="W39" s="163">
        <v>50473</v>
      </c>
      <c r="X39" s="163">
        <v>40571</v>
      </c>
      <c r="Y39" s="163">
        <v>37769</v>
      </c>
      <c r="Z39" s="164">
        <f>IFERROR(Y39/X39-1,"-")</f>
        <v>-6.9064109832146059E-2</v>
      </c>
      <c r="AA39" s="165">
        <f t="shared" si="28"/>
        <v>-0.22750143172707193</v>
      </c>
      <c r="AB39" s="164">
        <f>Y39/Y$8</f>
        <v>1.1810105239985691E-2</v>
      </c>
    </row>
    <row r="40" spans="1:28" x14ac:dyDescent="0.25">
      <c r="A40" s="56"/>
      <c r="B40" s="157" t="s">
        <v>107</v>
      </c>
      <c r="C40" s="158">
        <v>118086</v>
      </c>
      <c r="D40" s="158">
        <v>41636</v>
      </c>
      <c r="E40" s="158">
        <v>14800</v>
      </c>
      <c r="F40" s="158">
        <v>113472</v>
      </c>
      <c r="G40" s="158">
        <v>123262</v>
      </c>
      <c r="H40" s="158">
        <v>131486</v>
      </c>
      <c r="I40" s="159">
        <f>IFERROR(H40/G40-1,"-")</f>
        <v>6.6719670295792621E-2</v>
      </c>
      <c r="J40" s="160">
        <f>IFERROR(H40/C40-1,"-")</f>
        <v>0.11347661873549786</v>
      </c>
      <c r="K40" s="159">
        <f>H40/H$8</f>
        <v>0.23337451101502985</v>
      </c>
      <c r="L40" s="158">
        <v>355979</v>
      </c>
      <c r="M40" s="158">
        <v>111209</v>
      </c>
      <c r="N40" s="158">
        <v>64629</v>
      </c>
      <c r="O40" s="158">
        <v>367793</v>
      </c>
      <c r="P40" s="158">
        <v>411740</v>
      </c>
      <c r="Q40" s="158">
        <v>444339</v>
      </c>
      <c r="R40" s="159">
        <f>IFERROR(Q40/P40-1,"-")</f>
        <v>7.9173750425025391E-2</v>
      </c>
      <c r="S40" s="160">
        <f>IFERROR(Q40/L40-1,"-")</f>
        <v>0.24821688919852014</v>
      </c>
      <c r="T40" s="159">
        <f>Q40/Q$8</f>
        <v>0.16865443564365454</v>
      </c>
      <c r="U40" s="158">
        <v>474065</v>
      </c>
      <c r="V40" s="158">
        <v>79429</v>
      </c>
      <c r="W40" s="158">
        <v>481265</v>
      </c>
      <c r="X40" s="158">
        <v>535002</v>
      </c>
      <c r="Y40" s="158">
        <v>575825</v>
      </c>
      <c r="Z40" s="159">
        <f>IFERROR(Y40/X40-1,"-")</f>
        <v>7.6304387647148975E-2</v>
      </c>
      <c r="AA40" s="160">
        <f t="shared" si="28"/>
        <v>0.21465410861379763</v>
      </c>
      <c r="AB40" s="159">
        <f>Y40/Y$8</f>
        <v>0.18005649738713655</v>
      </c>
    </row>
    <row r="41" spans="1:28" s="56" customFormat="1" x14ac:dyDescent="0.25">
      <c r="B41" s="162" t="s">
        <v>110</v>
      </c>
      <c r="C41" s="163">
        <v>65565</v>
      </c>
      <c r="D41" s="163">
        <v>20296</v>
      </c>
      <c r="E41" s="163">
        <v>5539</v>
      </c>
      <c r="F41" s="163">
        <v>55551</v>
      </c>
      <c r="G41" s="163">
        <v>54169</v>
      </c>
      <c r="H41" s="163">
        <v>56724</v>
      </c>
      <c r="I41" s="164">
        <f t="shared" ref="I41:I48" si="29">IFERROR(H41/G41-1,"-")</f>
        <v>4.7167198951429734E-2</v>
      </c>
      <c r="J41" s="165">
        <f t="shared" ref="J41:J48" si="30">IFERROR(H41/C41-1,"-")</f>
        <v>-0.13484328528940748</v>
      </c>
      <c r="K41" s="164">
        <f t="shared" ref="K41:K48" si="31">H41/H$8</f>
        <v>0.10067943174799258</v>
      </c>
      <c r="L41" s="163">
        <v>196307</v>
      </c>
      <c r="M41" s="163">
        <v>51756</v>
      </c>
      <c r="N41" s="163">
        <v>17507</v>
      </c>
      <c r="O41" s="163">
        <v>196496</v>
      </c>
      <c r="P41" s="163">
        <v>225436</v>
      </c>
      <c r="Q41" s="163">
        <v>253442</v>
      </c>
      <c r="R41" s="164">
        <f t="shared" ref="R41:R48" si="32">IFERROR(Q41/P41-1,"-")</f>
        <v>0.12423038024095523</v>
      </c>
      <c r="S41" s="165">
        <f t="shared" ref="S41:S48" si="33">IFERROR(Q41/L41-1,"-")</f>
        <v>0.29104922391967691</v>
      </c>
      <c r="T41" s="164">
        <f t="shared" ref="T41:T48" si="34">Q41/Q$8</f>
        <v>9.6197087085308955E-2</v>
      </c>
      <c r="U41" s="163">
        <v>261872</v>
      </c>
      <c r="V41" s="163">
        <v>23046</v>
      </c>
      <c r="W41" s="163">
        <v>252047</v>
      </c>
      <c r="X41" s="163">
        <v>279605</v>
      </c>
      <c r="Y41" s="163">
        <v>310166</v>
      </c>
      <c r="Z41" s="164">
        <f t="shared" ref="Z41:Z48" si="35">IFERROR(Y41/X41-1,"-")</f>
        <v>0.10930062051823097</v>
      </c>
      <c r="AA41" s="165">
        <f t="shared" si="28"/>
        <v>0.18441834178529959</v>
      </c>
      <c r="AB41" s="164">
        <f t="shared" ref="AB41:AB48" si="36">Y41/Y$8</f>
        <v>9.6986764326971911E-2</v>
      </c>
    </row>
    <row r="42" spans="1:28" s="56" customFormat="1" x14ac:dyDescent="0.25">
      <c r="B42" s="162" t="s">
        <v>113</v>
      </c>
      <c r="C42" s="163">
        <v>8541</v>
      </c>
      <c r="D42" s="163">
        <v>2984</v>
      </c>
      <c r="E42" s="163">
        <v>537</v>
      </c>
      <c r="F42" s="163">
        <v>5229</v>
      </c>
      <c r="G42" s="163">
        <v>7530</v>
      </c>
      <c r="H42" s="163">
        <v>7964</v>
      </c>
      <c r="I42" s="164">
        <f t="shared" si="29"/>
        <v>5.7636122177954885E-2</v>
      </c>
      <c r="J42" s="165">
        <f t="shared" si="30"/>
        <v>-6.7556492214026487E-2</v>
      </c>
      <c r="K42" s="164">
        <f t="shared" si="31"/>
        <v>1.4135304182374532E-2</v>
      </c>
      <c r="L42" s="163">
        <v>19706</v>
      </c>
      <c r="M42" s="163">
        <v>6345</v>
      </c>
      <c r="N42" s="163">
        <v>4443</v>
      </c>
      <c r="O42" s="163">
        <v>13226</v>
      </c>
      <c r="P42" s="163">
        <v>16093</v>
      </c>
      <c r="Q42" s="163">
        <v>13953</v>
      </c>
      <c r="R42" s="164">
        <f t="shared" si="32"/>
        <v>-0.13297707077611387</v>
      </c>
      <c r="S42" s="165">
        <f t="shared" si="33"/>
        <v>-0.29194154064751854</v>
      </c>
      <c r="T42" s="164">
        <f t="shared" si="34"/>
        <v>5.2960360007469794E-3</v>
      </c>
      <c r="U42" s="163">
        <v>28247</v>
      </c>
      <c r="V42" s="163">
        <v>4980</v>
      </c>
      <c r="W42" s="163">
        <v>18455</v>
      </c>
      <c r="X42" s="163">
        <v>23623</v>
      </c>
      <c r="Y42" s="163">
        <v>21917</v>
      </c>
      <c r="Z42" s="164">
        <f t="shared" si="35"/>
        <v>-7.2217753883926705E-2</v>
      </c>
      <c r="AA42" s="165">
        <f t="shared" si="28"/>
        <v>-0.22409459411618937</v>
      </c>
      <c r="AB42" s="164">
        <f t="shared" si="36"/>
        <v>6.8532944092977418E-3</v>
      </c>
    </row>
    <row r="43" spans="1:28" x14ac:dyDescent="0.25">
      <c r="A43" s="56"/>
      <c r="B43" s="162" t="s">
        <v>116</v>
      </c>
      <c r="C43" s="163">
        <v>5057</v>
      </c>
      <c r="D43" s="163">
        <v>1797</v>
      </c>
      <c r="E43" s="163">
        <v>514</v>
      </c>
      <c r="F43" s="163">
        <v>4017</v>
      </c>
      <c r="G43" s="163">
        <v>5925</v>
      </c>
      <c r="H43" s="163">
        <v>6414</v>
      </c>
      <c r="I43" s="164">
        <f t="shared" si="29"/>
        <v>8.2531645569620338E-2</v>
      </c>
      <c r="J43" s="165">
        <f t="shared" si="30"/>
        <v>0.26834091358512957</v>
      </c>
      <c r="K43" s="164">
        <f t="shared" si="31"/>
        <v>1.1384209069029413E-2</v>
      </c>
      <c r="L43" s="163">
        <v>7328</v>
      </c>
      <c r="M43" s="163">
        <v>3010</v>
      </c>
      <c r="N43" s="163">
        <v>4886</v>
      </c>
      <c r="O43" s="163">
        <v>8793</v>
      </c>
      <c r="P43" s="163">
        <v>9077</v>
      </c>
      <c r="Q43" s="163">
        <v>8364</v>
      </c>
      <c r="R43" s="164">
        <f t="shared" si="32"/>
        <v>-7.8550181778120565E-2</v>
      </c>
      <c r="S43" s="165">
        <f t="shared" si="33"/>
        <v>0.14137554585152845</v>
      </c>
      <c r="T43" s="164">
        <f t="shared" si="34"/>
        <v>3.1746610127031988E-3</v>
      </c>
      <c r="U43" s="163">
        <v>12385</v>
      </c>
      <c r="V43" s="163">
        <v>5400</v>
      </c>
      <c r="W43" s="163">
        <v>12810</v>
      </c>
      <c r="X43" s="163">
        <v>15002</v>
      </c>
      <c r="Y43" s="163">
        <v>14778</v>
      </c>
      <c r="Z43" s="164">
        <f t="shared" si="35"/>
        <v>-1.4931342487668364E-2</v>
      </c>
      <c r="AA43" s="165">
        <f t="shared" si="28"/>
        <v>0.193217601937828</v>
      </c>
      <c r="AB43" s="164">
        <f t="shared" si="36"/>
        <v>4.6209784541954655E-3</v>
      </c>
    </row>
    <row r="44" spans="1:28" x14ac:dyDescent="0.25">
      <c r="A44" s="56"/>
      <c r="B44" s="162" t="s">
        <v>123</v>
      </c>
      <c r="C44" s="163">
        <v>2221</v>
      </c>
      <c r="D44" s="163">
        <v>773</v>
      </c>
      <c r="E44" s="163">
        <v>389</v>
      </c>
      <c r="F44" s="163">
        <v>2303</v>
      </c>
      <c r="G44" s="163">
        <v>2347</v>
      </c>
      <c r="H44" s="163">
        <v>2815</v>
      </c>
      <c r="I44" s="164">
        <f t="shared" si="29"/>
        <v>0.19940349382190026</v>
      </c>
      <c r="J44" s="165">
        <f t="shared" si="30"/>
        <v>0.2674470959027464</v>
      </c>
      <c r="K44" s="164">
        <f t="shared" si="31"/>
        <v>4.996343705849361E-3</v>
      </c>
      <c r="L44" s="163">
        <v>18509</v>
      </c>
      <c r="M44" s="163">
        <v>5342</v>
      </c>
      <c r="N44" s="163">
        <v>5901</v>
      </c>
      <c r="O44" s="163">
        <v>21493</v>
      </c>
      <c r="P44" s="163">
        <v>19781</v>
      </c>
      <c r="Q44" s="163">
        <v>20917</v>
      </c>
      <c r="R44" s="164">
        <f t="shared" si="32"/>
        <v>5.7428845862190991E-2</v>
      </c>
      <c r="S44" s="165">
        <f t="shared" si="33"/>
        <v>0.13009887081960136</v>
      </c>
      <c r="T44" s="164">
        <f t="shared" si="34"/>
        <v>7.9393094694778579E-3</v>
      </c>
      <c r="U44" s="163">
        <v>20730</v>
      </c>
      <c r="V44" s="163">
        <v>6290</v>
      </c>
      <c r="W44" s="163">
        <v>23796</v>
      </c>
      <c r="X44" s="163">
        <v>22128</v>
      </c>
      <c r="Y44" s="163">
        <v>23732</v>
      </c>
      <c r="Z44" s="164">
        <f t="shared" si="35"/>
        <v>7.2487346348517612E-2</v>
      </c>
      <c r="AA44" s="165">
        <f t="shared" si="28"/>
        <v>0.14481427882296183</v>
      </c>
      <c r="AB44" s="164">
        <f t="shared" si="36"/>
        <v>7.4208323639847603E-3</v>
      </c>
    </row>
    <row r="45" spans="1:28" x14ac:dyDescent="0.25">
      <c r="A45" s="56"/>
      <c r="B45" s="162" t="s">
        <v>119</v>
      </c>
      <c r="C45" s="163">
        <v>1698</v>
      </c>
      <c r="D45" s="163">
        <v>993</v>
      </c>
      <c r="E45" s="163">
        <v>200</v>
      </c>
      <c r="F45" s="163">
        <v>1246</v>
      </c>
      <c r="G45" s="163">
        <v>1510</v>
      </c>
      <c r="H45" s="163">
        <v>1670</v>
      </c>
      <c r="I45" s="164">
        <f t="shared" si="29"/>
        <v>0.10596026490066235</v>
      </c>
      <c r="J45" s="165">
        <f t="shared" si="30"/>
        <v>-1.6489988221436991E-2</v>
      </c>
      <c r="K45" s="164">
        <f t="shared" si="31"/>
        <v>2.9640831221202247E-3</v>
      </c>
      <c r="L45" s="163">
        <v>22308</v>
      </c>
      <c r="M45" s="163">
        <v>9394</v>
      </c>
      <c r="N45" s="163">
        <v>7085</v>
      </c>
      <c r="O45" s="163">
        <v>20577</v>
      </c>
      <c r="P45" s="163">
        <v>24512</v>
      </c>
      <c r="Q45" s="163">
        <v>24813</v>
      </c>
      <c r="R45" s="164">
        <f t="shared" si="32"/>
        <v>1.2279699738903416E-2</v>
      </c>
      <c r="S45" s="165">
        <f t="shared" si="33"/>
        <v>0.11229155459924689</v>
      </c>
      <c r="T45" s="164">
        <f t="shared" si="34"/>
        <v>9.4180850918465422E-3</v>
      </c>
      <c r="U45" s="163">
        <v>24006</v>
      </c>
      <c r="V45" s="163">
        <v>7285</v>
      </c>
      <c r="W45" s="163">
        <v>21823</v>
      </c>
      <c r="X45" s="163">
        <v>26022</v>
      </c>
      <c r="Y45" s="163">
        <v>26483</v>
      </c>
      <c r="Z45" s="164">
        <f t="shared" si="35"/>
        <v>1.7715778956267858E-2</v>
      </c>
      <c r="AA45" s="165">
        <f t="shared" si="28"/>
        <v>0.10318253769890862</v>
      </c>
      <c r="AB45" s="164">
        <f t="shared" si="36"/>
        <v>8.2810510490227713E-3</v>
      </c>
    </row>
    <row r="46" spans="1:28" x14ac:dyDescent="0.25">
      <c r="A46" s="56"/>
      <c r="B46" s="162" t="s">
        <v>128</v>
      </c>
      <c r="C46" s="163">
        <v>2761</v>
      </c>
      <c r="D46" s="163">
        <v>1097</v>
      </c>
      <c r="E46" s="163">
        <v>13</v>
      </c>
      <c r="F46" s="163">
        <v>1662</v>
      </c>
      <c r="G46" s="163">
        <v>1718</v>
      </c>
      <c r="H46" s="163">
        <v>1021</v>
      </c>
      <c r="I46" s="164">
        <f t="shared" si="29"/>
        <v>-0.40570430733410945</v>
      </c>
      <c r="J46" s="165">
        <f t="shared" si="30"/>
        <v>-0.63020644693951466</v>
      </c>
      <c r="K46" s="164">
        <f t="shared" si="31"/>
        <v>1.8121729746615265E-3</v>
      </c>
      <c r="L46" s="163">
        <v>2686</v>
      </c>
      <c r="M46" s="163">
        <v>2224</v>
      </c>
      <c r="N46" s="163">
        <v>961</v>
      </c>
      <c r="O46" s="163">
        <v>3870</v>
      </c>
      <c r="P46" s="163">
        <v>4715</v>
      </c>
      <c r="Q46" s="163">
        <v>4415</v>
      </c>
      <c r="R46" s="164">
        <f t="shared" si="32"/>
        <v>-6.3626723223753956E-2</v>
      </c>
      <c r="S46" s="165">
        <f t="shared" si="33"/>
        <v>0.6437081161578555</v>
      </c>
      <c r="T46" s="164">
        <f t="shared" si="34"/>
        <v>1.6757685761698497E-3</v>
      </c>
      <c r="U46" s="163">
        <v>5447</v>
      </c>
      <c r="V46" s="163">
        <v>974</v>
      </c>
      <c r="W46" s="163">
        <v>5532</v>
      </c>
      <c r="X46" s="163">
        <v>6433</v>
      </c>
      <c r="Y46" s="163">
        <v>5436</v>
      </c>
      <c r="Z46" s="164">
        <f t="shared" si="35"/>
        <v>-0.15498212342608431</v>
      </c>
      <c r="AA46" s="165">
        <f t="shared" si="28"/>
        <v>-2.0194602533504247E-3</v>
      </c>
      <c r="AB46" s="164">
        <f t="shared" si="36"/>
        <v>1.6997996262692213E-3</v>
      </c>
    </row>
    <row r="47" spans="1:28" x14ac:dyDescent="0.25">
      <c r="A47" s="56"/>
      <c r="B47" s="162" t="s">
        <v>131</v>
      </c>
      <c r="C47" s="163">
        <v>2800</v>
      </c>
      <c r="D47" s="163">
        <v>1065</v>
      </c>
      <c r="E47" s="163">
        <v>15</v>
      </c>
      <c r="F47" s="163">
        <v>794</v>
      </c>
      <c r="G47" s="163">
        <v>1099</v>
      </c>
      <c r="H47" s="163">
        <v>888</v>
      </c>
      <c r="I47" s="164">
        <f t="shared" si="29"/>
        <v>-0.19199272065514106</v>
      </c>
      <c r="J47" s="165">
        <f t="shared" si="30"/>
        <v>-0.68285714285714283</v>
      </c>
      <c r="K47" s="164">
        <f t="shared" si="31"/>
        <v>1.5761112649357841E-3</v>
      </c>
      <c r="L47" s="163">
        <v>3800</v>
      </c>
      <c r="M47" s="163">
        <v>3698</v>
      </c>
      <c r="N47" s="163">
        <v>649</v>
      </c>
      <c r="O47" s="163">
        <v>3177</v>
      </c>
      <c r="P47" s="163">
        <v>4981</v>
      </c>
      <c r="Q47" s="163">
        <v>4526</v>
      </c>
      <c r="R47" s="164">
        <f t="shared" si="32"/>
        <v>-9.1347119052399117E-2</v>
      </c>
      <c r="S47" s="165">
        <f t="shared" si="33"/>
        <v>0.19105263157894736</v>
      </c>
      <c r="T47" s="164">
        <f t="shared" si="34"/>
        <v>1.7179000171562264E-3</v>
      </c>
      <c r="U47" s="163">
        <v>6600</v>
      </c>
      <c r="V47" s="163">
        <v>664</v>
      </c>
      <c r="W47" s="163">
        <v>3971</v>
      </c>
      <c r="X47" s="163">
        <v>6080</v>
      </c>
      <c r="Y47" s="163">
        <v>5414</v>
      </c>
      <c r="Z47" s="164">
        <f t="shared" si="35"/>
        <v>-0.10953947368421058</v>
      </c>
      <c r="AA47" s="165">
        <f t="shared" si="28"/>
        <v>-0.17969696969696969</v>
      </c>
      <c r="AB47" s="164">
        <f t="shared" si="36"/>
        <v>1.692920378333621E-3</v>
      </c>
    </row>
    <row r="48" spans="1:28" x14ac:dyDescent="0.25">
      <c r="A48" s="56"/>
      <c r="B48" s="168" t="s">
        <v>145</v>
      </c>
      <c r="C48" s="169">
        <f t="shared" ref="C48:H48" si="37">C40-SUM(C41:C47)</f>
        <v>29443</v>
      </c>
      <c r="D48" s="169">
        <f t="shared" si="37"/>
        <v>12631</v>
      </c>
      <c r="E48" s="169">
        <f t="shared" si="37"/>
        <v>7593</v>
      </c>
      <c r="F48" s="169">
        <f t="shared" si="37"/>
        <v>42670</v>
      </c>
      <c r="G48" s="169">
        <f t="shared" si="37"/>
        <v>48964</v>
      </c>
      <c r="H48" s="169">
        <f t="shared" si="37"/>
        <v>53990</v>
      </c>
      <c r="I48" s="170">
        <f t="shared" si="29"/>
        <v>0.10264684257822076</v>
      </c>
      <c r="J48" s="171">
        <f t="shared" si="30"/>
        <v>0.83371259722175051</v>
      </c>
      <c r="K48" s="170">
        <f t="shared" si="31"/>
        <v>9.582685494806642E-2</v>
      </c>
      <c r="L48" s="169">
        <f t="shared" ref="L48:Q48" si="38">L40-SUM(L41:L47)</f>
        <v>85335</v>
      </c>
      <c r="M48" s="169">
        <f t="shared" si="38"/>
        <v>29440</v>
      </c>
      <c r="N48" s="169">
        <f t="shared" si="38"/>
        <v>23197</v>
      </c>
      <c r="O48" s="169">
        <f t="shared" si="38"/>
        <v>100161</v>
      </c>
      <c r="P48" s="169">
        <f t="shared" si="38"/>
        <v>107145</v>
      </c>
      <c r="Q48" s="169">
        <f t="shared" si="38"/>
        <v>113909</v>
      </c>
      <c r="R48" s="170">
        <f t="shared" si="32"/>
        <v>6.3129404078585027E-2</v>
      </c>
      <c r="S48" s="171">
        <f t="shared" si="33"/>
        <v>0.33484502255815318</v>
      </c>
      <c r="T48" s="170">
        <f t="shared" si="34"/>
        <v>4.3235588390244939E-2</v>
      </c>
      <c r="U48" s="169">
        <f>U40-SUM(U41:U47)</f>
        <v>114778</v>
      </c>
      <c r="V48" s="169">
        <f>V40-SUM(V41:V47)</f>
        <v>30790</v>
      </c>
      <c r="W48" s="169">
        <f>W40-SUM(W41:W47)</f>
        <v>142831</v>
      </c>
      <c r="X48" s="169">
        <f>X40-SUM(X41:X47)</f>
        <v>156109</v>
      </c>
      <c r="Y48" s="169">
        <f>Y40-SUM(Y41:Y47)</f>
        <v>167899</v>
      </c>
      <c r="Z48" s="170">
        <f t="shared" si="35"/>
        <v>7.5524152995663396E-2</v>
      </c>
      <c r="AA48" s="171">
        <f t="shared" si="28"/>
        <v>0.46281517363954761</v>
      </c>
      <c r="AB48" s="170">
        <f t="shared" si="36"/>
        <v>5.2500856779061071E-2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1275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29035</v>
      </c>
      <c r="V50" s="176">
        <f>V51+V54</f>
        <v>11501</v>
      </c>
      <c r="W50" s="176">
        <f>W51+W54</f>
        <v>25651</v>
      </c>
      <c r="X50" s="176">
        <f>X51+X54</f>
        <v>36596</v>
      </c>
      <c r="Y50" s="176">
        <f>Y51+Y54</f>
        <v>31559</v>
      </c>
      <c r="Z50" s="177">
        <f>IFERROR(Y50/X50-1,"-")</f>
        <v>-0.13763799322330306</v>
      </c>
      <c r="AA50" s="177">
        <f t="shared" ref="AA50:AA62" si="41">IFERROR(Y50/U50-1,"-")</f>
        <v>8.6929567763044613E-2</v>
      </c>
      <c r="AB50" s="177">
        <f>Y50/Y$8</f>
        <v>9.868281163618535E-3</v>
      </c>
    </row>
    <row r="51" spans="1:28" x14ac:dyDescent="0.25">
      <c r="A51" s="56"/>
      <c r="B51" s="157" t="s">
        <v>97</v>
      </c>
      <c r="C51" s="158">
        <v>0</v>
      </c>
      <c r="D51" s="158">
        <v>1006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7052</v>
      </c>
      <c r="V51" s="158">
        <v>3943</v>
      </c>
      <c r="W51" s="158">
        <v>4228</v>
      </c>
      <c r="X51" s="158">
        <v>16245</v>
      </c>
      <c r="Y51" s="158">
        <v>8595</v>
      </c>
      <c r="Z51" s="159">
        <f>IFERROR(Y51/X51-1,"-")</f>
        <v>-0.47091412742382266</v>
      </c>
      <c r="AA51" s="160">
        <f t="shared" si="41"/>
        <v>0.21880317640385716</v>
      </c>
      <c r="AB51" s="159">
        <f>Y51/Y$8</f>
        <v>2.6875970912038183E-3</v>
      </c>
    </row>
    <row r="52" spans="1:28" x14ac:dyDescent="0.25">
      <c r="A52" s="56"/>
      <c r="B52" s="162" t="s">
        <v>103</v>
      </c>
      <c r="C52" s="163">
        <v>0</v>
      </c>
      <c r="D52" s="163">
        <v>965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3996</v>
      </c>
      <c r="V52" s="163">
        <v>1994</v>
      </c>
      <c r="W52" s="163">
        <v>2187</v>
      </c>
      <c r="X52" s="163">
        <v>12177</v>
      </c>
      <c r="Y52" s="163">
        <v>5827</v>
      </c>
      <c r="Z52" s="164">
        <f>IFERROR(Y52/X52-1,"-")</f>
        <v>-0.52147491171881422</v>
      </c>
      <c r="AA52" s="165">
        <f t="shared" si="41"/>
        <v>0.45820820820820818</v>
      </c>
      <c r="AB52" s="164">
        <f>Y52/Y$8</f>
        <v>1.8220626236701164E-3</v>
      </c>
    </row>
    <row r="53" spans="1:28" x14ac:dyDescent="0.25">
      <c r="A53" s="56"/>
      <c r="B53" s="162" t="s">
        <v>100</v>
      </c>
      <c r="C53" s="163">
        <v>0</v>
      </c>
      <c r="D53" s="163">
        <v>41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3056</v>
      </c>
      <c r="V53" s="163">
        <v>1949</v>
      </c>
      <c r="W53" s="163">
        <v>2041</v>
      </c>
      <c r="X53" s="163">
        <v>4068</v>
      </c>
      <c r="Y53" s="163">
        <v>2768</v>
      </c>
      <c r="Z53" s="164">
        <f>IFERROR(Y53/X53-1,"-")</f>
        <v>-0.31956735496558508</v>
      </c>
      <c r="AA53" s="165">
        <f t="shared" si="41"/>
        <v>-9.4240837696335067E-2</v>
      </c>
      <c r="AB53" s="164">
        <f>Y53/Y$8</f>
        <v>8.6553446753370202E-4</v>
      </c>
    </row>
    <row r="54" spans="1:28" x14ac:dyDescent="0.25">
      <c r="A54" s="56"/>
      <c r="B54" s="157" t="s">
        <v>107</v>
      </c>
      <c r="C54" s="158">
        <v>0</v>
      </c>
      <c r="D54" s="158">
        <v>269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21983</v>
      </c>
      <c r="V54" s="158">
        <v>7558</v>
      </c>
      <c r="W54" s="158">
        <v>21423</v>
      </c>
      <c r="X54" s="158">
        <v>20351</v>
      </c>
      <c r="Y54" s="158">
        <v>22964</v>
      </c>
      <c r="Z54" s="159">
        <f>IFERROR(Y54/X54-1,"-")</f>
        <v>0.12839663898579912</v>
      </c>
      <c r="AA54" s="160">
        <f t="shared" si="41"/>
        <v>4.4625392348633053E-2</v>
      </c>
      <c r="AB54" s="159">
        <f>Y54/Y$8</f>
        <v>7.1806840724147163E-3</v>
      </c>
    </row>
    <row r="55" spans="1:28" s="56" customFormat="1" x14ac:dyDescent="0.25">
      <c r="B55" s="162" t="s">
        <v>110</v>
      </c>
      <c r="C55" s="163">
        <v>0</v>
      </c>
      <c r="D55" s="163">
        <v>37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6545</v>
      </c>
      <c r="V55" s="163">
        <v>1039</v>
      </c>
      <c r="W55" s="163">
        <v>7632</v>
      </c>
      <c r="X55" s="163">
        <v>6643</v>
      </c>
      <c r="Y55" s="163">
        <v>8156</v>
      </c>
      <c r="Z55" s="164">
        <f t="shared" ref="Z55:Z62" si="48">IFERROR(Y55/X55-1,"-")</f>
        <v>0.22775854282703589</v>
      </c>
      <c r="AA55" s="165">
        <f t="shared" si="41"/>
        <v>0.24614209320091662</v>
      </c>
      <c r="AB55" s="164">
        <f t="shared" ref="AB55:AB62" si="49">Y55/Y$8</f>
        <v>2.5503248255797956E-3</v>
      </c>
    </row>
    <row r="56" spans="1:28" s="56" customFormat="1" x14ac:dyDescent="0.25">
      <c r="B56" s="162" t="s">
        <v>113</v>
      </c>
      <c r="C56" s="163">
        <v>0</v>
      </c>
      <c r="D56" s="163">
        <v>68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5918</v>
      </c>
      <c r="V56" s="163">
        <v>2433</v>
      </c>
      <c r="W56" s="163">
        <v>4682</v>
      </c>
      <c r="X56" s="163">
        <v>3480</v>
      </c>
      <c r="Y56" s="163">
        <v>4392</v>
      </c>
      <c r="Z56" s="164">
        <f t="shared" si="48"/>
        <v>0.26206896551724146</v>
      </c>
      <c r="AA56" s="165">
        <f t="shared" si="41"/>
        <v>-0.25785738425143634</v>
      </c>
      <c r="AB56" s="164">
        <f t="shared" si="49"/>
        <v>1.373348042416192E-3</v>
      </c>
    </row>
    <row r="57" spans="1:28" x14ac:dyDescent="0.25">
      <c r="A57" s="56"/>
      <c r="B57" s="162" t="s">
        <v>116</v>
      </c>
      <c r="C57" s="163">
        <v>0</v>
      </c>
      <c r="D57" s="163">
        <v>47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1648</v>
      </c>
      <c r="V57" s="163">
        <v>1034</v>
      </c>
      <c r="W57" s="163">
        <v>1821</v>
      </c>
      <c r="X57" s="163">
        <v>2075</v>
      </c>
      <c r="Y57" s="163">
        <v>1710</v>
      </c>
      <c r="Z57" s="164">
        <f t="shared" si="48"/>
        <v>-0.17590361445783131</v>
      </c>
      <c r="AA57" s="165">
        <f t="shared" si="41"/>
        <v>3.762135922330101E-2</v>
      </c>
      <c r="AB57" s="164">
        <f t="shared" si="49"/>
        <v>5.3470518044892719E-4</v>
      </c>
    </row>
    <row r="58" spans="1:28" x14ac:dyDescent="0.25">
      <c r="A58" s="56"/>
      <c r="B58" s="162" t="s">
        <v>123</v>
      </c>
      <c r="C58" s="163">
        <v>0</v>
      </c>
      <c r="D58" s="163">
        <v>25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433</v>
      </c>
      <c r="V58" s="163">
        <v>196</v>
      </c>
      <c r="W58" s="163">
        <v>605</v>
      </c>
      <c r="X58" s="163">
        <v>443</v>
      </c>
      <c r="Y58" s="163">
        <v>756</v>
      </c>
      <c r="Z58" s="164">
        <f t="shared" si="48"/>
        <v>0.70654627539503378</v>
      </c>
      <c r="AA58" s="165">
        <f t="shared" si="41"/>
        <v>0.74595842956120095</v>
      </c>
      <c r="AB58" s="164">
        <f t="shared" si="49"/>
        <v>2.3639597451426256E-4</v>
      </c>
    </row>
    <row r="59" spans="1:28" x14ac:dyDescent="0.25">
      <c r="A59" s="56"/>
      <c r="B59" s="162" t="s">
        <v>119</v>
      </c>
      <c r="C59" s="163">
        <v>0</v>
      </c>
      <c r="D59" s="163">
        <v>26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513</v>
      </c>
      <c r="V59" s="163">
        <v>219</v>
      </c>
      <c r="W59" s="163">
        <v>538</v>
      </c>
      <c r="X59" s="163">
        <v>447</v>
      </c>
      <c r="Y59" s="163">
        <v>502</v>
      </c>
      <c r="Z59" s="164">
        <f t="shared" si="48"/>
        <v>0.12304250559284124</v>
      </c>
      <c r="AA59" s="165">
        <f t="shared" si="41"/>
        <v>-2.1442495126705707E-2</v>
      </c>
      <c r="AB59" s="164">
        <f t="shared" si="49"/>
        <v>1.5697193016687804E-4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141</v>
      </c>
      <c r="V60" s="163">
        <v>42</v>
      </c>
      <c r="W60" s="163">
        <v>62</v>
      </c>
      <c r="X60" s="163">
        <v>165</v>
      </c>
      <c r="Y60" s="163">
        <v>96</v>
      </c>
      <c r="Z60" s="164">
        <f t="shared" si="48"/>
        <v>-0.41818181818181821</v>
      </c>
      <c r="AA60" s="165">
        <f t="shared" si="41"/>
        <v>-0.31914893617021278</v>
      </c>
      <c r="AB60" s="164">
        <f t="shared" si="49"/>
        <v>3.0018536446255563E-5</v>
      </c>
    </row>
    <row r="61" spans="1:28" x14ac:dyDescent="0.25">
      <c r="A61" s="56"/>
      <c r="B61" s="162" t="s">
        <v>131</v>
      </c>
      <c r="C61" s="163">
        <v>0</v>
      </c>
      <c r="D61" s="163">
        <v>0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230</v>
      </c>
      <c r="V61" s="163">
        <v>23</v>
      </c>
      <c r="W61" s="163">
        <v>97</v>
      </c>
      <c r="X61" s="163">
        <v>140</v>
      </c>
      <c r="Y61" s="163">
        <v>90</v>
      </c>
      <c r="Z61" s="164">
        <f t="shared" si="48"/>
        <v>-0.3571428571428571</v>
      </c>
      <c r="AA61" s="165">
        <f t="shared" si="41"/>
        <v>-0.60869565217391308</v>
      </c>
      <c r="AB61" s="164">
        <f t="shared" si="49"/>
        <v>2.8142377918364591E-5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66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6555</v>
      </c>
      <c r="V62" s="169">
        <f>V54-SUM(V55:V61)</f>
        <v>2572</v>
      </c>
      <c r="W62" s="169">
        <f>W54-SUM(W55:W61)</f>
        <v>5986</v>
      </c>
      <c r="X62" s="169">
        <f>X54-SUM(X55:X61)</f>
        <v>6958</v>
      </c>
      <c r="Y62" s="169">
        <f>Y54-SUM(Y55:Y61)</f>
        <v>7262</v>
      </c>
      <c r="Z62" s="170">
        <f t="shared" si="48"/>
        <v>4.3690715722908946E-2</v>
      </c>
      <c r="AA62" s="171">
        <f t="shared" si="41"/>
        <v>0.10785659801678116</v>
      </c>
      <c r="AB62" s="170">
        <f t="shared" si="49"/>
        <v>2.2707772049240407E-3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9898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92457</v>
      </c>
      <c r="M64" s="176">
        <f t="shared" si="53"/>
        <v>27988</v>
      </c>
      <c r="N64" s="176">
        <f t="shared" si="53"/>
        <v>32734</v>
      </c>
      <c r="O64" s="176">
        <f t="shared" si="53"/>
        <v>0</v>
      </c>
      <c r="P64" s="176">
        <f t="shared" si="53"/>
        <v>69914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102355</v>
      </c>
      <c r="V64" s="176">
        <f>V65+V68</f>
        <v>32734</v>
      </c>
      <c r="W64" s="176">
        <f>W65+W68</f>
        <v>110290</v>
      </c>
      <c r="X64" s="176">
        <f>X65+X68</f>
        <v>131067</v>
      </c>
      <c r="Y64" s="176">
        <f>Y65+Y68</f>
        <v>146251</v>
      </c>
      <c r="Z64" s="177">
        <f>IFERROR(Y64/X64-1,"-")</f>
        <v>0.11584914585669925</v>
      </c>
      <c r="AA64" s="177">
        <f t="shared" ref="AA64:AA76" si="54">IFERROR(Y64/U64-1,"-")</f>
        <v>0.42886033901616916</v>
      </c>
      <c r="AB64" s="177">
        <f>Y64/Y$8</f>
        <v>4.5731676810430444E-2</v>
      </c>
    </row>
    <row r="65" spans="1:28" x14ac:dyDescent="0.25">
      <c r="A65" s="56"/>
      <c r="B65" s="157" t="s">
        <v>97</v>
      </c>
      <c r="C65" s="158">
        <v>1365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32063</v>
      </c>
      <c r="M65" s="158">
        <v>11254</v>
      </c>
      <c r="N65" s="158">
        <v>19069</v>
      </c>
      <c r="O65" s="158">
        <v>0</v>
      </c>
      <c r="P65" s="158">
        <v>32115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33428</v>
      </c>
      <c r="V65" s="158">
        <v>19069</v>
      </c>
      <c r="W65" s="158">
        <v>28303</v>
      </c>
      <c r="X65" s="158">
        <v>37924</v>
      </c>
      <c r="Y65" s="158">
        <v>46749</v>
      </c>
      <c r="Z65" s="159">
        <f>IFERROR(Y65/X65-1,"-")</f>
        <v>0.23270224659846006</v>
      </c>
      <c r="AA65" s="160">
        <f t="shared" si="54"/>
        <v>0.39849826492760565</v>
      </c>
      <c r="AB65" s="159">
        <f>Y65/Y$8</f>
        <v>1.4618089170062513E-2</v>
      </c>
    </row>
    <row r="66" spans="1:28" x14ac:dyDescent="0.25">
      <c r="A66" s="56"/>
      <c r="B66" s="162" t="s">
        <v>103</v>
      </c>
      <c r="C66" s="163">
        <v>1007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17186</v>
      </c>
      <c r="M66" s="163">
        <v>3946</v>
      </c>
      <c r="N66" s="163">
        <v>16643</v>
      </c>
      <c r="O66" s="163">
        <v>0</v>
      </c>
      <c r="P66" s="163">
        <v>23633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18193</v>
      </c>
      <c r="V66" s="163">
        <v>16643</v>
      </c>
      <c r="W66" s="163">
        <v>22434</v>
      </c>
      <c r="X66" s="163">
        <v>27984</v>
      </c>
      <c r="Y66" s="163">
        <v>28822</v>
      </c>
      <c r="Z66" s="164">
        <f>IFERROR(Y66/X66-1,"-")</f>
        <v>2.9945683247569965E-2</v>
      </c>
      <c r="AA66" s="165">
        <f t="shared" si="54"/>
        <v>0.5842356950475458</v>
      </c>
      <c r="AB66" s="164">
        <f>Y66/Y$8</f>
        <v>9.0124401818122684E-3</v>
      </c>
    </row>
    <row r="67" spans="1:28" x14ac:dyDescent="0.25">
      <c r="A67" s="56"/>
      <c r="B67" s="162" t="s">
        <v>100</v>
      </c>
      <c r="C67" s="163">
        <v>358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14877</v>
      </c>
      <c r="M67" s="163">
        <v>7308</v>
      </c>
      <c r="N67" s="163">
        <v>2426</v>
      </c>
      <c r="O67" s="163">
        <v>0</v>
      </c>
      <c r="P67" s="163">
        <v>8482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15235</v>
      </c>
      <c r="V67" s="163">
        <v>2426</v>
      </c>
      <c r="W67" s="163">
        <v>5869</v>
      </c>
      <c r="X67" s="163">
        <v>9940</v>
      </c>
      <c r="Y67" s="163">
        <v>17927</v>
      </c>
      <c r="Z67" s="164">
        <f>IFERROR(Y67/X67-1,"-")</f>
        <v>0.80352112676056331</v>
      </c>
      <c r="AA67" s="165">
        <f t="shared" si="54"/>
        <v>0.17669839186084668</v>
      </c>
      <c r="AB67" s="164">
        <f>Y67/Y$8</f>
        <v>5.6056489882502442E-3</v>
      </c>
    </row>
    <row r="68" spans="1:28" x14ac:dyDescent="0.25">
      <c r="A68" s="56"/>
      <c r="B68" s="157" t="s">
        <v>107</v>
      </c>
      <c r="C68" s="158">
        <v>8533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60394</v>
      </c>
      <c r="M68" s="158">
        <v>16734</v>
      </c>
      <c r="N68" s="158">
        <v>13665</v>
      </c>
      <c r="O68" s="158">
        <v>0</v>
      </c>
      <c r="P68" s="158">
        <v>37799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68927</v>
      </c>
      <c r="V68" s="158">
        <v>13665</v>
      </c>
      <c r="W68" s="158">
        <v>81987</v>
      </c>
      <c r="X68" s="158">
        <v>93143</v>
      </c>
      <c r="Y68" s="158">
        <v>99502</v>
      </c>
      <c r="Z68" s="159">
        <f>IFERROR(Y68/X68-1,"-")</f>
        <v>6.82713676819513E-2</v>
      </c>
      <c r="AA68" s="160">
        <f t="shared" si="54"/>
        <v>0.44358524235785679</v>
      </c>
      <c r="AB68" s="159">
        <f>Y68/Y$8</f>
        <v>3.1113587640367927E-2</v>
      </c>
    </row>
    <row r="69" spans="1:28" s="56" customFormat="1" x14ac:dyDescent="0.25">
      <c r="B69" s="162" t="s">
        <v>110</v>
      </c>
      <c r="C69" s="163">
        <v>1305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29121</v>
      </c>
      <c r="M69" s="163">
        <v>6895</v>
      </c>
      <c r="N69" s="163">
        <v>2176</v>
      </c>
      <c r="O69" s="163">
        <v>0</v>
      </c>
      <c r="P69" s="163">
        <v>15523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30426</v>
      </c>
      <c r="V69" s="163">
        <v>2176</v>
      </c>
      <c r="W69" s="163">
        <v>38844</v>
      </c>
      <c r="X69" s="163">
        <v>35609</v>
      </c>
      <c r="Y69" s="163">
        <v>34444</v>
      </c>
      <c r="Z69" s="164">
        <f t="shared" ref="Z69:Z76" si="61">IFERROR(Y69/X69-1,"-")</f>
        <v>-3.2716448088966232E-2</v>
      </c>
      <c r="AA69" s="165">
        <f t="shared" si="54"/>
        <v>0.13205810819693675</v>
      </c>
      <c r="AB69" s="164">
        <f t="shared" ref="AB69:AB76" si="62">Y69/Y$8</f>
        <v>1.0770400722446111E-2</v>
      </c>
    </row>
    <row r="70" spans="1:28" s="56" customFormat="1" x14ac:dyDescent="0.25">
      <c r="B70" s="162" t="s">
        <v>113</v>
      </c>
      <c r="C70" s="163">
        <v>1501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6520</v>
      </c>
      <c r="M70" s="163">
        <v>2038</v>
      </c>
      <c r="N70" s="163">
        <v>1757</v>
      </c>
      <c r="O70" s="163">
        <v>0</v>
      </c>
      <c r="P70" s="163">
        <v>3330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8021</v>
      </c>
      <c r="V70" s="163">
        <v>1757</v>
      </c>
      <c r="W70" s="163">
        <v>5542</v>
      </c>
      <c r="X70" s="163">
        <v>6459</v>
      </c>
      <c r="Y70" s="163">
        <v>6633</v>
      </c>
      <c r="Z70" s="164">
        <f t="shared" si="61"/>
        <v>2.6939154667905196E-2</v>
      </c>
      <c r="AA70" s="165">
        <f t="shared" si="54"/>
        <v>-0.17304575489340479</v>
      </c>
      <c r="AB70" s="164">
        <f t="shared" si="62"/>
        <v>2.0740932525834701E-3</v>
      </c>
    </row>
    <row r="71" spans="1:28" x14ac:dyDescent="0.25">
      <c r="A71" s="56"/>
      <c r="B71" s="162" t="s">
        <v>116</v>
      </c>
      <c r="C71" s="163">
        <v>1906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5858</v>
      </c>
      <c r="M71" s="163">
        <v>1895</v>
      </c>
      <c r="N71" s="163">
        <v>2662</v>
      </c>
      <c r="O71" s="163">
        <v>0</v>
      </c>
      <c r="P71" s="163">
        <v>2991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7764</v>
      </c>
      <c r="V71" s="163">
        <v>2662</v>
      </c>
      <c r="W71" s="163">
        <v>11009</v>
      </c>
      <c r="X71" s="163">
        <v>10476</v>
      </c>
      <c r="Y71" s="163">
        <v>13838</v>
      </c>
      <c r="Z71" s="164">
        <f t="shared" si="61"/>
        <v>0.32092401680030536</v>
      </c>
      <c r="AA71" s="165">
        <f t="shared" si="54"/>
        <v>0.78232869654817105</v>
      </c>
      <c r="AB71" s="164">
        <f t="shared" si="62"/>
        <v>4.3270469514925464E-3</v>
      </c>
    </row>
    <row r="72" spans="1:28" x14ac:dyDescent="0.25">
      <c r="A72" s="56"/>
      <c r="B72" s="162" t="s">
        <v>123</v>
      </c>
      <c r="C72" s="163">
        <v>78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1189</v>
      </c>
      <c r="M72" s="163">
        <v>228</v>
      </c>
      <c r="N72" s="163">
        <v>658</v>
      </c>
      <c r="O72" s="163">
        <v>0</v>
      </c>
      <c r="P72" s="163">
        <v>1135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1267</v>
      </c>
      <c r="V72" s="163">
        <v>658</v>
      </c>
      <c r="W72" s="163">
        <v>1360</v>
      </c>
      <c r="X72" s="163">
        <v>2515</v>
      </c>
      <c r="Y72" s="163">
        <v>3267</v>
      </c>
      <c r="Z72" s="164">
        <f t="shared" si="61"/>
        <v>0.29900596421471182</v>
      </c>
      <c r="AA72" s="165">
        <f t="shared" si="54"/>
        <v>1.5785319652722967</v>
      </c>
      <c r="AB72" s="164">
        <f t="shared" si="62"/>
        <v>1.0215683184366345E-3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1598</v>
      </c>
      <c r="M73" s="163">
        <v>591</v>
      </c>
      <c r="N73" s="163">
        <v>763</v>
      </c>
      <c r="O73" s="163">
        <v>0</v>
      </c>
      <c r="P73" s="163">
        <v>981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1598</v>
      </c>
      <c r="V73" s="163">
        <v>763</v>
      </c>
      <c r="W73" s="163">
        <v>2196</v>
      </c>
      <c r="X73" s="163">
        <v>1917</v>
      </c>
      <c r="Y73" s="163">
        <v>2865</v>
      </c>
      <c r="Z73" s="164">
        <f t="shared" si="61"/>
        <v>0.49452269170579033</v>
      </c>
      <c r="AA73" s="165">
        <f t="shared" si="54"/>
        <v>0.79286608260325409</v>
      </c>
      <c r="AB73" s="164">
        <f t="shared" si="62"/>
        <v>8.9586569706793942E-4</v>
      </c>
    </row>
    <row r="74" spans="1:28" x14ac:dyDescent="0.25">
      <c r="A74" s="56"/>
      <c r="B74" s="162" t="s">
        <v>128</v>
      </c>
      <c r="C74" s="163">
        <v>165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1018</v>
      </c>
      <c r="M74" s="163">
        <v>551</v>
      </c>
      <c r="N74" s="163">
        <v>22</v>
      </c>
      <c r="O74" s="163">
        <v>0</v>
      </c>
      <c r="P74" s="163">
        <v>30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1183</v>
      </c>
      <c r="V74" s="163">
        <v>22</v>
      </c>
      <c r="W74" s="163">
        <v>897</v>
      </c>
      <c r="X74" s="163">
        <v>3209</v>
      </c>
      <c r="Y74" s="163">
        <v>1645</v>
      </c>
      <c r="Z74" s="164">
        <f t="shared" si="61"/>
        <v>-0.4873792458709878</v>
      </c>
      <c r="AA74" s="165">
        <f t="shared" si="54"/>
        <v>0.39053254437869822</v>
      </c>
      <c r="AB74" s="164">
        <f t="shared" si="62"/>
        <v>5.1438012973010832E-4</v>
      </c>
    </row>
    <row r="75" spans="1:28" x14ac:dyDescent="0.25">
      <c r="A75" s="56"/>
      <c r="B75" s="162" t="s">
        <v>131</v>
      </c>
      <c r="C75" s="163">
        <v>111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1227</v>
      </c>
      <c r="M75" s="163">
        <v>710</v>
      </c>
      <c r="N75" s="163">
        <v>7</v>
      </c>
      <c r="O75" s="163">
        <v>0</v>
      </c>
      <c r="P75" s="163">
        <v>42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1338</v>
      </c>
      <c r="V75" s="163">
        <v>7</v>
      </c>
      <c r="W75" s="163">
        <v>291</v>
      </c>
      <c r="X75" s="163">
        <v>930</v>
      </c>
      <c r="Y75" s="163">
        <v>205</v>
      </c>
      <c r="Z75" s="164">
        <f t="shared" si="61"/>
        <v>-0.77956989247311825</v>
      </c>
      <c r="AA75" s="165">
        <f t="shared" si="54"/>
        <v>-0.84678624813153958</v>
      </c>
      <c r="AB75" s="164">
        <f t="shared" si="62"/>
        <v>6.4102083036274895E-5</v>
      </c>
    </row>
    <row r="76" spans="1:28" x14ac:dyDescent="0.25">
      <c r="A76" s="56"/>
      <c r="B76" s="168" t="s">
        <v>145</v>
      </c>
      <c r="C76" s="169">
        <f t="shared" ref="C76:H76" si="63">C68-SUM(C69:C75)</f>
        <v>3467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13863</v>
      </c>
      <c r="M76" s="169">
        <f t="shared" si="64"/>
        <v>3826</v>
      </c>
      <c r="N76" s="169">
        <f t="shared" si="64"/>
        <v>5620</v>
      </c>
      <c r="O76" s="169">
        <f t="shared" si="64"/>
        <v>0</v>
      </c>
      <c r="P76" s="169">
        <f t="shared" si="64"/>
        <v>13767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17330</v>
      </c>
      <c r="V76" s="169">
        <f>V68-SUM(V69:V75)</f>
        <v>5620</v>
      </c>
      <c r="W76" s="169">
        <f>W68-SUM(W69:W75)</f>
        <v>21848</v>
      </c>
      <c r="X76" s="169">
        <f>X68-SUM(X69:X75)</f>
        <v>32028</v>
      </c>
      <c r="Y76" s="169">
        <f>Y68-SUM(Y69:Y75)</f>
        <v>36605</v>
      </c>
      <c r="Z76" s="170">
        <f t="shared" si="61"/>
        <v>0.14290620706881474</v>
      </c>
      <c r="AA76" s="171">
        <f t="shared" si="54"/>
        <v>1.1122331217541834</v>
      </c>
      <c r="AB76" s="170">
        <f t="shared" si="62"/>
        <v>1.1446130485574843E-2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99189</v>
      </c>
      <c r="D78" s="176">
        <f t="shared" si="65"/>
        <v>27254</v>
      </c>
      <c r="E78" s="176">
        <f t="shared" si="65"/>
        <v>43215</v>
      </c>
      <c r="F78" s="176">
        <f t="shared" si="65"/>
        <v>75459</v>
      </c>
      <c r="G78" s="176">
        <f t="shared" si="65"/>
        <v>77593</v>
      </c>
      <c r="H78" s="176">
        <f t="shared" si="65"/>
        <v>87151</v>
      </c>
      <c r="I78" s="177">
        <f>IFERROR(H78/G78-1,"-")</f>
        <v>0.1231812148003042</v>
      </c>
      <c r="J78" s="177">
        <f>IFERROR(H78/C78-1,"-")</f>
        <v>-0.12136426418252022</v>
      </c>
      <c r="K78" s="177">
        <f>H78/H$8</f>
        <v>0.15468431627299384</v>
      </c>
      <c r="L78" s="176">
        <f t="shared" ref="L78:Q78" si="66">L79+L82</f>
        <v>374546</v>
      </c>
      <c r="M78" s="176">
        <f t="shared" si="66"/>
        <v>120222</v>
      </c>
      <c r="N78" s="176">
        <f t="shared" si="66"/>
        <v>124348</v>
      </c>
      <c r="O78" s="176">
        <f t="shared" si="66"/>
        <v>348211</v>
      </c>
      <c r="P78" s="176">
        <f t="shared" si="66"/>
        <v>409555</v>
      </c>
      <c r="Q78" s="176">
        <f t="shared" si="66"/>
        <v>470041</v>
      </c>
      <c r="R78" s="177">
        <f>IFERROR(Q78/P78-1,"-")</f>
        <v>0.14768712382952232</v>
      </c>
      <c r="S78" s="177">
        <f>IFERROR(Q78/L78-1,"-")</f>
        <v>0.25496200733688257</v>
      </c>
      <c r="T78" s="177">
        <f>Q78/Q$8</f>
        <v>0.17840995182592351</v>
      </c>
      <c r="U78" s="176">
        <f>U79+U82</f>
        <v>473735</v>
      </c>
      <c r="V78" s="176">
        <f>V79+V82</f>
        <v>167563</v>
      </c>
      <c r="W78" s="176">
        <f>W79+W82</f>
        <v>423670</v>
      </c>
      <c r="X78" s="176">
        <f>X79+X82</f>
        <v>487148</v>
      </c>
      <c r="Y78" s="176">
        <f>Y79+Y82</f>
        <v>557192</v>
      </c>
      <c r="Z78" s="177">
        <f>IFERROR(Y78/X78-1,"-")</f>
        <v>0.14378381929105744</v>
      </c>
      <c r="AA78" s="177">
        <f t="shared" ref="AA78:AA90" si="67">IFERROR(Y78/U78-1,"-")</f>
        <v>0.17616811086366857</v>
      </c>
      <c r="AB78" s="177">
        <f>Y78/Y$8</f>
        <v>0.17423008707877113</v>
      </c>
    </row>
    <row r="79" spans="1:28" x14ac:dyDescent="0.25">
      <c r="A79" s="56"/>
      <c r="B79" s="157" t="s">
        <v>97</v>
      </c>
      <c r="C79" s="158">
        <v>45443</v>
      </c>
      <c r="D79" s="158">
        <v>10700</v>
      </c>
      <c r="E79" s="158">
        <v>26508</v>
      </c>
      <c r="F79" s="158">
        <v>39701</v>
      </c>
      <c r="G79" s="158">
        <v>39900</v>
      </c>
      <c r="H79" s="158">
        <v>43179</v>
      </c>
      <c r="I79" s="159">
        <f>IFERROR(H79/G79-1,"-")</f>
        <v>8.2180451127819465E-2</v>
      </c>
      <c r="J79" s="160">
        <f>IFERROR(H79/C79-1,"-")</f>
        <v>-4.9820654446229296E-2</v>
      </c>
      <c r="K79" s="159">
        <f>H79/H$8</f>
        <v>7.6638410257502509E-2</v>
      </c>
      <c r="L79" s="158">
        <v>175043</v>
      </c>
      <c r="M79" s="158">
        <v>52662</v>
      </c>
      <c r="N79" s="158">
        <v>75017</v>
      </c>
      <c r="O79" s="158">
        <v>177815</v>
      </c>
      <c r="P79" s="158">
        <v>185055</v>
      </c>
      <c r="Q79" s="158">
        <v>194018</v>
      </c>
      <c r="R79" s="159">
        <f>IFERROR(Q79/P79-1,"-")</f>
        <v>4.8434249277241825E-2</v>
      </c>
      <c r="S79" s="160">
        <f>IFERROR(Q79/L79-1,"-")</f>
        <v>0.10840193552441391</v>
      </c>
      <c r="T79" s="159">
        <f>Q79/Q$8</f>
        <v>7.3641963218872453E-2</v>
      </c>
      <c r="U79" s="158">
        <v>220486</v>
      </c>
      <c r="V79" s="158">
        <v>101525</v>
      </c>
      <c r="W79" s="158">
        <v>217516</v>
      </c>
      <c r="X79" s="158">
        <v>224955</v>
      </c>
      <c r="Y79" s="158">
        <v>237197</v>
      </c>
      <c r="Z79" s="159">
        <f>IFERROR(Y79/X79-1,"-")</f>
        <v>5.441977284345767E-2</v>
      </c>
      <c r="AA79" s="160">
        <f t="shared" si="67"/>
        <v>7.5791660241466552E-2</v>
      </c>
      <c r="AB79" s="159">
        <f>Y79/Y$8</f>
        <v>7.4169862390025834E-2</v>
      </c>
    </row>
    <row r="80" spans="1:28" x14ac:dyDescent="0.25">
      <c r="A80" s="56"/>
      <c r="B80" s="162" t="s">
        <v>103</v>
      </c>
      <c r="C80" s="163">
        <v>15514</v>
      </c>
      <c r="D80" s="163">
        <v>4497</v>
      </c>
      <c r="E80" s="163">
        <v>16691</v>
      </c>
      <c r="F80" s="163">
        <v>24487</v>
      </c>
      <c r="G80" s="163">
        <v>25295</v>
      </c>
      <c r="H80" s="163">
        <v>22887</v>
      </c>
      <c r="I80" s="164">
        <f>IFERROR(H80/G80-1,"-")</f>
        <v>-9.5196679185609812E-2</v>
      </c>
      <c r="J80" s="165">
        <f>IFERROR(H80/C80-1,"-")</f>
        <v>0.47524816294959393</v>
      </c>
      <c r="K80" s="164">
        <f>H80/H$8</f>
        <v>4.0622137973632087E-2</v>
      </c>
      <c r="L80" s="163">
        <v>22398</v>
      </c>
      <c r="M80" s="163">
        <v>8348</v>
      </c>
      <c r="N80" s="163">
        <v>16350</v>
      </c>
      <c r="O80" s="163">
        <v>27645</v>
      </c>
      <c r="P80" s="163">
        <v>23534</v>
      </c>
      <c r="Q80" s="163">
        <v>35427</v>
      </c>
      <c r="R80" s="164">
        <f>IFERROR(Q80/P80-1,"-")</f>
        <v>0.50535395597858423</v>
      </c>
      <c r="S80" s="165">
        <f>IFERROR(Q80/L80-1,"-")</f>
        <v>0.58170372354674527</v>
      </c>
      <c r="T80" s="164">
        <f>Q80/Q$8</f>
        <v>1.344676180021954E-2</v>
      </c>
      <c r="U80" s="163">
        <v>37912</v>
      </c>
      <c r="V80" s="163">
        <v>33041</v>
      </c>
      <c r="W80" s="163">
        <v>52132</v>
      </c>
      <c r="X80" s="163">
        <v>48829</v>
      </c>
      <c r="Y80" s="163">
        <v>58314</v>
      </c>
      <c r="Z80" s="164">
        <f>IFERROR(Y80/X80-1,"-")</f>
        <v>0.19424931905220255</v>
      </c>
      <c r="AA80" s="165">
        <f t="shared" si="67"/>
        <v>0.53814095800801853</v>
      </c>
      <c r="AB80" s="164">
        <f>Y80/Y$8</f>
        <v>1.8234384732572363E-2</v>
      </c>
    </row>
    <row r="81" spans="1:28" x14ac:dyDescent="0.25">
      <c r="A81" s="56"/>
      <c r="B81" s="162" t="s">
        <v>100</v>
      </c>
      <c r="C81" s="163">
        <v>29929</v>
      </c>
      <c r="D81" s="163">
        <v>6203</v>
      </c>
      <c r="E81" s="163">
        <v>9817</v>
      </c>
      <c r="F81" s="163">
        <v>15214</v>
      </c>
      <c r="G81" s="163">
        <v>14605</v>
      </c>
      <c r="H81" s="163">
        <v>20292</v>
      </c>
      <c r="I81" s="164">
        <f>IFERROR(H81/G81-1,"-")</f>
        <v>0.38938719616569673</v>
      </c>
      <c r="J81" s="165">
        <f>IFERROR(H81/C81-1,"-")</f>
        <v>-0.32199538908750713</v>
      </c>
      <c r="K81" s="164">
        <f>H81/H$8</f>
        <v>3.6016272283870415E-2</v>
      </c>
      <c r="L81" s="163">
        <v>152645</v>
      </c>
      <c r="M81" s="163">
        <v>44314</v>
      </c>
      <c r="N81" s="163">
        <v>58667</v>
      </c>
      <c r="O81" s="163">
        <v>150170</v>
      </c>
      <c r="P81" s="163">
        <v>161521</v>
      </c>
      <c r="Q81" s="163">
        <v>158591</v>
      </c>
      <c r="R81" s="164">
        <f>IFERROR(Q81/P81-1,"-")</f>
        <v>-1.814005609177749E-2</v>
      </c>
      <c r="S81" s="165">
        <f>IFERROR(Q81/L81-1,"-")</f>
        <v>3.8953126535425264E-2</v>
      </c>
      <c r="T81" s="164">
        <f>Q81/Q$8</f>
        <v>6.0195201418652915E-2</v>
      </c>
      <c r="U81" s="163">
        <v>182574</v>
      </c>
      <c r="V81" s="163">
        <v>68484</v>
      </c>
      <c r="W81" s="163">
        <v>165384</v>
      </c>
      <c r="X81" s="163">
        <v>176126</v>
      </c>
      <c r="Y81" s="163">
        <v>178883</v>
      </c>
      <c r="Z81" s="164">
        <f>IFERROR(Y81/X81-1,"-")</f>
        <v>1.565356619692726E-2</v>
      </c>
      <c r="AA81" s="165">
        <f t="shared" si="67"/>
        <v>-2.0216460175052298E-2</v>
      </c>
      <c r="AB81" s="164">
        <f>Y81/Y$8</f>
        <v>5.5935477657453478E-2</v>
      </c>
    </row>
    <row r="82" spans="1:28" x14ac:dyDescent="0.25">
      <c r="A82" s="56"/>
      <c r="B82" s="157" t="s">
        <v>107</v>
      </c>
      <c r="C82" s="158">
        <v>53746</v>
      </c>
      <c r="D82" s="158">
        <v>16554</v>
      </c>
      <c r="E82" s="158">
        <v>16707</v>
      </c>
      <c r="F82" s="158">
        <v>35758</v>
      </c>
      <c r="G82" s="158">
        <v>37693</v>
      </c>
      <c r="H82" s="158">
        <v>43972</v>
      </c>
      <c r="I82" s="159">
        <f>IFERROR(H82/G82-1,"-")</f>
        <v>0.16658265460430322</v>
      </c>
      <c r="J82" s="160">
        <f>IFERROR(H82/C82-1,"-")</f>
        <v>-0.18185539388977789</v>
      </c>
      <c r="K82" s="159">
        <f>H82/H$8</f>
        <v>7.8045906015491329E-2</v>
      </c>
      <c r="L82" s="158">
        <v>199503</v>
      </c>
      <c r="M82" s="158">
        <v>67560</v>
      </c>
      <c r="N82" s="158">
        <v>49331</v>
      </c>
      <c r="O82" s="158">
        <v>170396</v>
      </c>
      <c r="P82" s="158">
        <v>224500</v>
      </c>
      <c r="Q82" s="158">
        <v>276023</v>
      </c>
      <c r="R82" s="159">
        <f>IFERROR(Q82/P82-1,"-")</f>
        <v>0.2295011135857461</v>
      </c>
      <c r="S82" s="160">
        <f>IFERROR(Q82/L82-1,"-")</f>
        <v>0.38355312952687437</v>
      </c>
      <c r="T82" s="159">
        <f>Q82/Q$8</f>
        <v>0.10476798860705105</v>
      </c>
      <c r="U82" s="158">
        <v>253249</v>
      </c>
      <c r="V82" s="158">
        <v>66038</v>
      </c>
      <c r="W82" s="158">
        <v>206154</v>
      </c>
      <c r="X82" s="158">
        <v>262193</v>
      </c>
      <c r="Y82" s="158">
        <v>319995</v>
      </c>
      <c r="Z82" s="159">
        <f>IFERROR(Y82/X82-1,"-")</f>
        <v>0.22045592368980094</v>
      </c>
      <c r="AA82" s="160">
        <f t="shared" si="67"/>
        <v>0.26355878996560689</v>
      </c>
      <c r="AB82" s="159">
        <f>Y82/Y$8</f>
        <v>0.1000602246887453</v>
      </c>
    </row>
    <row r="83" spans="1:28" s="56" customFormat="1" x14ac:dyDescent="0.25">
      <c r="B83" s="162" t="s">
        <v>110</v>
      </c>
      <c r="C83" s="163">
        <v>6978</v>
      </c>
      <c r="D83" s="163">
        <v>2224</v>
      </c>
      <c r="E83" s="163">
        <v>1949</v>
      </c>
      <c r="F83" s="163">
        <v>4027</v>
      </c>
      <c r="G83" s="163">
        <v>5120</v>
      </c>
      <c r="H83" s="163">
        <v>6588</v>
      </c>
      <c r="I83" s="164">
        <f t="shared" ref="I83:I90" si="68">IFERROR(H83/G83-1,"-")</f>
        <v>0.28671874999999991</v>
      </c>
      <c r="J83" s="165">
        <f t="shared" ref="J83:J90" si="69">IFERROR(H83/C83-1,"-")</f>
        <v>-5.5889939810834011E-2</v>
      </c>
      <c r="K83" s="164">
        <f t="shared" ref="K83:K90" si="70">H83/H$8</f>
        <v>1.1693041681753316E-2</v>
      </c>
      <c r="L83" s="163">
        <v>39428</v>
      </c>
      <c r="M83" s="163">
        <v>13920</v>
      </c>
      <c r="N83" s="163">
        <v>3523</v>
      </c>
      <c r="O83" s="163">
        <v>40046</v>
      </c>
      <c r="P83" s="163">
        <v>52990</v>
      </c>
      <c r="Q83" s="163">
        <v>64151</v>
      </c>
      <c r="R83" s="164">
        <f t="shared" ref="R83:R90" si="71">IFERROR(Q83/P83-1,"-")</f>
        <v>0.21062464615965282</v>
      </c>
      <c r="S83" s="165">
        <f t="shared" ref="S83:S90" si="72">IFERROR(Q83/L83-1,"-")</f>
        <v>0.62704169625646755</v>
      </c>
      <c r="T83" s="164">
        <f t="shared" ref="T83:T90" si="73">Q83/Q$8</f>
        <v>2.4349315952405894E-2</v>
      </c>
      <c r="U83" s="163">
        <v>46406</v>
      </c>
      <c r="V83" s="163">
        <v>5472</v>
      </c>
      <c r="W83" s="163">
        <v>44073</v>
      </c>
      <c r="X83" s="163">
        <v>58110</v>
      </c>
      <c r="Y83" s="163">
        <v>70739</v>
      </c>
      <c r="Z83" s="164">
        <f t="shared" ref="Z83:Z90" si="74">IFERROR(Y83/X83-1,"-")</f>
        <v>0.21732920323524341</v>
      </c>
      <c r="AA83" s="165">
        <f t="shared" si="67"/>
        <v>0.52435029953023315</v>
      </c>
      <c r="AB83" s="164">
        <f t="shared" ref="AB83:AB90" si="75">Y83/Y$8</f>
        <v>2.2119596350746586E-2</v>
      </c>
    </row>
    <row r="84" spans="1:28" s="56" customFormat="1" x14ac:dyDescent="0.25">
      <c r="B84" s="162" t="s">
        <v>113</v>
      </c>
      <c r="C84" s="163">
        <v>14550</v>
      </c>
      <c r="D84" s="163">
        <v>4799</v>
      </c>
      <c r="E84" s="163">
        <v>3436</v>
      </c>
      <c r="F84" s="163">
        <v>8884</v>
      </c>
      <c r="G84" s="163">
        <v>10047</v>
      </c>
      <c r="H84" s="163">
        <v>10506</v>
      </c>
      <c r="I84" s="164">
        <f t="shared" si="68"/>
        <v>4.5685279187817285E-2</v>
      </c>
      <c r="J84" s="165">
        <f t="shared" si="69"/>
        <v>-0.27793814432989694</v>
      </c>
      <c r="K84" s="164">
        <f t="shared" si="70"/>
        <v>1.8647100168260527E-2</v>
      </c>
      <c r="L84" s="163">
        <v>87341</v>
      </c>
      <c r="M84" s="163">
        <v>25360</v>
      </c>
      <c r="N84" s="163">
        <v>13631</v>
      </c>
      <c r="O84" s="163">
        <v>57389</v>
      </c>
      <c r="P84" s="163">
        <v>67461</v>
      </c>
      <c r="Q84" s="163">
        <v>75520</v>
      </c>
      <c r="R84" s="164">
        <f t="shared" si="71"/>
        <v>0.11946161485895557</v>
      </c>
      <c r="S84" s="165">
        <f t="shared" si="72"/>
        <v>-0.13534308056926303</v>
      </c>
      <c r="T84" s="164">
        <f t="shared" si="73"/>
        <v>2.8664562371992535E-2</v>
      </c>
      <c r="U84" s="163">
        <v>101891</v>
      </c>
      <c r="V84" s="163">
        <v>17067</v>
      </c>
      <c r="W84" s="163">
        <v>66273</v>
      </c>
      <c r="X84" s="163">
        <v>77508</v>
      </c>
      <c r="Y84" s="163">
        <v>86026</v>
      </c>
      <c r="Z84" s="164">
        <f t="shared" si="74"/>
        <v>0.1098983330752954</v>
      </c>
      <c r="AA84" s="165">
        <f t="shared" si="67"/>
        <v>-0.15570560697215652</v>
      </c>
      <c r="AB84" s="164">
        <f t="shared" si="75"/>
        <v>2.6899735586724802E-2</v>
      </c>
    </row>
    <row r="85" spans="1:28" x14ac:dyDescent="0.25">
      <c r="A85" s="56"/>
      <c r="B85" s="162" t="s">
        <v>116</v>
      </c>
      <c r="C85" s="163">
        <v>3941</v>
      </c>
      <c r="D85" s="163">
        <v>1395</v>
      </c>
      <c r="E85" s="163">
        <v>3495</v>
      </c>
      <c r="F85" s="163">
        <v>4488</v>
      </c>
      <c r="G85" s="163">
        <v>4114</v>
      </c>
      <c r="H85" s="163">
        <v>4421</v>
      </c>
      <c r="I85" s="164">
        <f t="shared" si="68"/>
        <v>7.4623237724841918E-2</v>
      </c>
      <c r="J85" s="165">
        <f t="shared" si="69"/>
        <v>0.12179649835067252</v>
      </c>
      <c r="K85" s="164">
        <f t="shared" si="70"/>
        <v>7.8468332232895285E-3</v>
      </c>
      <c r="L85" s="163">
        <v>11499</v>
      </c>
      <c r="M85" s="163">
        <v>4325</v>
      </c>
      <c r="N85" s="163">
        <v>6321</v>
      </c>
      <c r="O85" s="163">
        <v>14433</v>
      </c>
      <c r="P85" s="163">
        <v>22774</v>
      </c>
      <c r="Q85" s="163">
        <v>35467</v>
      </c>
      <c r="R85" s="164">
        <f t="shared" si="71"/>
        <v>0.55734609642574862</v>
      </c>
      <c r="S85" s="165">
        <f t="shared" si="72"/>
        <v>2.0843551613183755</v>
      </c>
      <c r="T85" s="164">
        <f t="shared" si="73"/>
        <v>1.3461944301475891E-2</v>
      </c>
      <c r="U85" s="163">
        <v>15440</v>
      </c>
      <c r="V85" s="163">
        <v>9816</v>
      </c>
      <c r="W85" s="163">
        <v>18921</v>
      </c>
      <c r="X85" s="163">
        <v>26888</v>
      </c>
      <c r="Y85" s="163">
        <v>39888</v>
      </c>
      <c r="Z85" s="164">
        <f t="shared" si="74"/>
        <v>0.48348705742338582</v>
      </c>
      <c r="AA85" s="165">
        <f t="shared" si="67"/>
        <v>1.5834196891191712</v>
      </c>
      <c r="AB85" s="164">
        <f t="shared" si="75"/>
        <v>1.2472701893419187E-2</v>
      </c>
    </row>
    <row r="86" spans="1:28" x14ac:dyDescent="0.25">
      <c r="A86" s="56"/>
      <c r="B86" s="162" t="s">
        <v>123</v>
      </c>
      <c r="C86" s="163">
        <v>1516</v>
      </c>
      <c r="D86" s="163">
        <v>246</v>
      </c>
      <c r="E86" s="163">
        <v>345</v>
      </c>
      <c r="F86" s="163">
        <v>845</v>
      </c>
      <c r="G86" s="163">
        <v>806</v>
      </c>
      <c r="H86" s="163">
        <v>1051</v>
      </c>
      <c r="I86" s="164">
        <f t="shared" si="68"/>
        <v>0.30397022332506207</v>
      </c>
      <c r="J86" s="165">
        <f t="shared" si="69"/>
        <v>-0.30672823218997358</v>
      </c>
      <c r="K86" s="164">
        <f t="shared" si="70"/>
        <v>1.8654199768553031E-3</v>
      </c>
      <c r="L86" s="163">
        <v>3240</v>
      </c>
      <c r="M86" s="163">
        <v>1093</v>
      </c>
      <c r="N86" s="163">
        <v>1428</v>
      </c>
      <c r="O86" s="163">
        <v>3122</v>
      </c>
      <c r="P86" s="163">
        <v>4296</v>
      </c>
      <c r="Q86" s="163">
        <v>8016</v>
      </c>
      <c r="R86" s="164">
        <f t="shared" si="71"/>
        <v>0.86592178770949713</v>
      </c>
      <c r="S86" s="165">
        <f t="shared" si="72"/>
        <v>1.4740740740740739</v>
      </c>
      <c r="T86" s="164">
        <f t="shared" si="73"/>
        <v>3.0425732517729365E-3</v>
      </c>
      <c r="U86" s="163">
        <v>4756</v>
      </c>
      <c r="V86" s="163">
        <v>1773</v>
      </c>
      <c r="W86" s="163">
        <v>3967</v>
      </c>
      <c r="X86" s="163">
        <v>5102</v>
      </c>
      <c r="Y86" s="163">
        <v>9067</v>
      </c>
      <c r="Z86" s="164">
        <f t="shared" si="74"/>
        <v>0.77714621716973742</v>
      </c>
      <c r="AA86" s="165">
        <f t="shared" si="67"/>
        <v>0.90643397813288473</v>
      </c>
      <c r="AB86" s="164">
        <f t="shared" si="75"/>
        <v>2.8351882287312416E-3</v>
      </c>
    </row>
    <row r="87" spans="1:28" x14ac:dyDescent="0.25">
      <c r="A87" s="56"/>
      <c r="B87" s="162" t="s">
        <v>119</v>
      </c>
      <c r="C87" s="163">
        <v>801</v>
      </c>
      <c r="D87" s="163">
        <v>188</v>
      </c>
      <c r="E87" s="163">
        <v>331</v>
      </c>
      <c r="F87" s="163">
        <v>685</v>
      </c>
      <c r="G87" s="163">
        <v>543</v>
      </c>
      <c r="H87" s="163">
        <v>562</v>
      </c>
      <c r="I87" s="164">
        <f t="shared" si="68"/>
        <v>3.4990791896869267E-2</v>
      </c>
      <c r="J87" s="165">
        <f t="shared" si="69"/>
        <v>-0.29837702871410732</v>
      </c>
      <c r="K87" s="164">
        <f t="shared" si="70"/>
        <v>9.9749384109674619E-4</v>
      </c>
      <c r="L87" s="163">
        <v>3623</v>
      </c>
      <c r="M87" s="163">
        <v>1411</v>
      </c>
      <c r="N87" s="163">
        <v>1899</v>
      </c>
      <c r="O87" s="163">
        <v>2962</v>
      </c>
      <c r="P87" s="163">
        <v>4028</v>
      </c>
      <c r="Q87" s="163">
        <v>5211</v>
      </c>
      <c r="R87" s="164">
        <f t="shared" si="71"/>
        <v>0.29369414101290969</v>
      </c>
      <c r="S87" s="165">
        <f t="shared" si="72"/>
        <v>0.4383107921611924</v>
      </c>
      <c r="T87" s="164">
        <f t="shared" si="73"/>
        <v>1.9779003511712539E-3</v>
      </c>
      <c r="U87" s="163">
        <v>4424</v>
      </c>
      <c r="V87" s="163">
        <v>2230</v>
      </c>
      <c r="W87" s="163">
        <v>3647</v>
      </c>
      <c r="X87" s="163">
        <v>4571</v>
      </c>
      <c r="Y87" s="163">
        <v>5773</v>
      </c>
      <c r="Z87" s="164">
        <f t="shared" si="74"/>
        <v>0.26296215270181578</v>
      </c>
      <c r="AA87" s="165">
        <f t="shared" si="67"/>
        <v>0.30492766726943943</v>
      </c>
      <c r="AB87" s="164">
        <f t="shared" si="75"/>
        <v>1.8051771969190976E-3</v>
      </c>
    </row>
    <row r="88" spans="1:28" x14ac:dyDescent="0.25">
      <c r="A88" s="56"/>
      <c r="B88" s="162" t="s">
        <v>128</v>
      </c>
      <c r="C88" s="163">
        <v>642</v>
      </c>
      <c r="D88" s="163">
        <v>282</v>
      </c>
      <c r="E88" s="163">
        <v>120</v>
      </c>
      <c r="F88" s="163">
        <v>282</v>
      </c>
      <c r="G88" s="163">
        <v>306</v>
      </c>
      <c r="H88" s="163">
        <v>351</v>
      </c>
      <c r="I88" s="164">
        <f t="shared" si="68"/>
        <v>0.14705882352941169</v>
      </c>
      <c r="J88" s="165">
        <f t="shared" si="69"/>
        <v>-0.45327102803738317</v>
      </c>
      <c r="K88" s="164">
        <f t="shared" si="70"/>
        <v>6.2298992566718495E-4</v>
      </c>
      <c r="L88" s="163">
        <v>1953</v>
      </c>
      <c r="M88" s="163">
        <v>1415</v>
      </c>
      <c r="N88" s="163">
        <v>87</v>
      </c>
      <c r="O88" s="163">
        <v>1710</v>
      </c>
      <c r="P88" s="163">
        <v>2258</v>
      </c>
      <c r="Q88" s="163">
        <v>2196</v>
      </c>
      <c r="R88" s="164">
        <f t="shared" si="71"/>
        <v>-2.7457927369353374E-2</v>
      </c>
      <c r="S88" s="165">
        <f t="shared" si="72"/>
        <v>0.12442396313364057</v>
      </c>
      <c r="T88" s="164">
        <f t="shared" si="73"/>
        <v>8.3351931897372364E-4</v>
      </c>
      <c r="U88" s="163">
        <v>2595</v>
      </c>
      <c r="V88" s="163">
        <v>207</v>
      </c>
      <c r="W88" s="163">
        <v>1992</v>
      </c>
      <c r="X88" s="163">
        <v>2564</v>
      </c>
      <c r="Y88" s="163">
        <v>2547</v>
      </c>
      <c r="Z88" s="164">
        <f t="shared" si="74"/>
        <v>-6.6302652106083881E-3</v>
      </c>
      <c r="AA88" s="165">
        <f t="shared" si="67"/>
        <v>-1.8497109826589586E-2</v>
      </c>
      <c r="AB88" s="164">
        <f t="shared" si="75"/>
        <v>7.9642929508971793E-4</v>
      </c>
    </row>
    <row r="89" spans="1:28" x14ac:dyDescent="0.25">
      <c r="A89" s="56"/>
      <c r="B89" s="162" t="s">
        <v>131</v>
      </c>
      <c r="C89" s="163">
        <v>1559</v>
      </c>
      <c r="D89" s="163">
        <v>389</v>
      </c>
      <c r="E89" s="163">
        <v>139</v>
      </c>
      <c r="F89" s="163">
        <v>417</v>
      </c>
      <c r="G89" s="163">
        <v>408</v>
      </c>
      <c r="H89" s="163">
        <v>387</v>
      </c>
      <c r="I89" s="164">
        <f t="shared" si="68"/>
        <v>-5.1470588235294157E-2</v>
      </c>
      <c r="J89" s="165">
        <f t="shared" si="69"/>
        <v>-0.75176395125080187</v>
      </c>
      <c r="K89" s="164">
        <f t="shared" si="70"/>
        <v>6.8688632829971667E-4</v>
      </c>
      <c r="L89" s="163">
        <v>2482</v>
      </c>
      <c r="M89" s="163">
        <v>1895</v>
      </c>
      <c r="N89" s="163">
        <v>147</v>
      </c>
      <c r="O89" s="163">
        <v>1354</v>
      </c>
      <c r="P89" s="163">
        <v>2179</v>
      </c>
      <c r="Q89" s="163">
        <v>2731</v>
      </c>
      <c r="R89" s="164">
        <f t="shared" si="71"/>
        <v>0.25332721431849481</v>
      </c>
      <c r="S89" s="165">
        <f t="shared" si="72"/>
        <v>0.10032232070910552</v>
      </c>
      <c r="T89" s="164">
        <f t="shared" si="73"/>
        <v>1.0365852732774313E-3</v>
      </c>
      <c r="U89" s="163">
        <v>4041</v>
      </c>
      <c r="V89" s="163">
        <v>286</v>
      </c>
      <c r="W89" s="163">
        <v>1771</v>
      </c>
      <c r="X89" s="163">
        <v>2587</v>
      </c>
      <c r="Y89" s="163">
        <v>3118</v>
      </c>
      <c r="Z89" s="164">
        <f t="shared" si="74"/>
        <v>0.20525705450328569</v>
      </c>
      <c r="AA89" s="165">
        <f t="shared" si="67"/>
        <v>-0.2284088097005692</v>
      </c>
      <c r="AB89" s="164">
        <f t="shared" si="75"/>
        <v>9.7497704832734215E-4</v>
      </c>
    </row>
    <row r="90" spans="1:28" x14ac:dyDescent="0.25">
      <c r="A90" s="56"/>
      <c r="B90" s="168" t="s">
        <v>145</v>
      </c>
      <c r="C90" s="169">
        <f t="shared" ref="C90:H90" si="76">C82-SUM(C83:C89)</f>
        <v>23759</v>
      </c>
      <c r="D90" s="169">
        <f t="shared" si="76"/>
        <v>7031</v>
      </c>
      <c r="E90" s="169">
        <f t="shared" si="76"/>
        <v>6892</v>
      </c>
      <c r="F90" s="169">
        <f t="shared" si="76"/>
        <v>16130</v>
      </c>
      <c r="G90" s="169">
        <f t="shared" si="76"/>
        <v>16349</v>
      </c>
      <c r="H90" s="169">
        <f t="shared" si="76"/>
        <v>20106</v>
      </c>
      <c r="I90" s="170">
        <f t="shared" si="68"/>
        <v>0.22979998776683597</v>
      </c>
      <c r="J90" s="171">
        <f t="shared" si="69"/>
        <v>-0.15375226230060191</v>
      </c>
      <c r="K90" s="170">
        <f t="shared" si="70"/>
        <v>3.5686140870269001E-2</v>
      </c>
      <c r="L90" s="169">
        <f t="shared" ref="L90:Q90" si="77">L82-SUM(L83:L89)</f>
        <v>49937</v>
      </c>
      <c r="M90" s="169">
        <f t="shared" si="77"/>
        <v>18141</v>
      </c>
      <c r="N90" s="169">
        <f t="shared" si="77"/>
        <v>22295</v>
      </c>
      <c r="O90" s="169">
        <f t="shared" si="77"/>
        <v>49380</v>
      </c>
      <c r="P90" s="169">
        <f t="shared" si="77"/>
        <v>68514</v>
      </c>
      <c r="Q90" s="169">
        <f t="shared" si="77"/>
        <v>82731</v>
      </c>
      <c r="R90" s="170">
        <f t="shared" si="71"/>
        <v>0.20750503546720389</v>
      </c>
      <c r="S90" s="171">
        <f t="shared" si="72"/>
        <v>0.65670745138874986</v>
      </c>
      <c r="T90" s="170">
        <f t="shared" si="73"/>
        <v>3.1401587785981393E-2</v>
      </c>
      <c r="U90" s="169">
        <f>U82-SUM(U83:U89)</f>
        <v>73696</v>
      </c>
      <c r="V90" s="169">
        <f>V82-SUM(V83:V89)</f>
        <v>29187</v>
      </c>
      <c r="W90" s="169">
        <f>W82-SUM(W83:W89)</f>
        <v>65510</v>
      </c>
      <c r="X90" s="169">
        <f>X82-SUM(X83:X89)</f>
        <v>84863</v>
      </c>
      <c r="Y90" s="169">
        <f>Y82-SUM(Y83:Y89)</f>
        <v>102837</v>
      </c>
      <c r="Z90" s="170">
        <f t="shared" si="74"/>
        <v>0.211800195609394</v>
      </c>
      <c r="AA90" s="171">
        <f t="shared" si="67"/>
        <v>0.39542173252279644</v>
      </c>
      <c r="AB90" s="170">
        <f t="shared" si="75"/>
        <v>3.2156419088787323E-2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9488</v>
      </c>
      <c r="D92" s="176">
        <f t="shared" si="78"/>
        <v>4061</v>
      </c>
      <c r="E92" s="176">
        <f t="shared" si="78"/>
        <v>0</v>
      </c>
      <c r="F92" s="176">
        <f t="shared" si="78"/>
        <v>2892</v>
      </c>
      <c r="G92" s="176">
        <f t="shared" si="78"/>
        <v>4491</v>
      </c>
      <c r="H92" s="176">
        <f t="shared" si="78"/>
        <v>5405</v>
      </c>
      <c r="I92" s="177">
        <f>IFERROR(H92/G92-1,"-")</f>
        <v>0.20351814740592289</v>
      </c>
      <c r="J92" s="177">
        <f>IFERROR(H92/C92-1,"-")</f>
        <v>-0.43033305227655982</v>
      </c>
      <c r="K92" s="177">
        <f>H92/H$8</f>
        <v>9.5933348952453971E-3</v>
      </c>
      <c r="L92" s="176">
        <f t="shared" ref="L92:Q92" si="79">L93+L96</f>
        <v>29935</v>
      </c>
      <c r="M92" s="176">
        <f t="shared" si="79"/>
        <v>8693</v>
      </c>
      <c r="N92" s="176">
        <f t="shared" si="79"/>
        <v>0</v>
      </c>
      <c r="O92" s="176">
        <f t="shared" si="79"/>
        <v>22120</v>
      </c>
      <c r="P92" s="176">
        <f t="shared" si="79"/>
        <v>30713</v>
      </c>
      <c r="Q92" s="176">
        <f t="shared" si="79"/>
        <v>36372</v>
      </c>
      <c r="R92" s="177">
        <f>IFERROR(Q92/P92-1,"-")</f>
        <v>0.18425422459544816</v>
      </c>
      <c r="S92" s="177">
        <f>IFERROR(Q92/L92-1,"-")</f>
        <v>0.21503257056956748</v>
      </c>
      <c r="T92" s="177">
        <f>Q92/Q$8</f>
        <v>1.3805448392400855E-2</v>
      </c>
      <c r="U92" s="176">
        <f>U93+U96</f>
        <v>39423</v>
      </c>
      <c r="V92" s="176">
        <f>V93+V96</f>
        <v>21073</v>
      </c>
      <c r="W92" s="176">
        <f>W93+W96</f>
        <v>37456</v>
      </c>
      <c r="X92" s="176">
        <f>X93+X96</f>
        <v>44189</v>
      </c>
      <c r="Y92" s="176">
        <f>Y93+Y96</f>
        <v>41777</v>
      </c>
      <c r="Z92" s="177">
        <f>IFERROR(Y92/X92-1,"-")</f>
        <v>-5.4583719930299424E-2</v>
      </c>
      <c r="AA92" s="177">
        <f t="shared" ref="AA92:AA104" si="80">IFERROR(Y92/U92-1,"-")</f>
        <v>5.9711336022119088E-2</v>
      </c>
      <c r="AB92" s="177">
        <f>Y92/Y$8</f>
        <v>1.306337913661686E-2</v>
      </c>
    </row>
    <row r="93" spans="1:28" x14ac:dyDescent="0.25">
      <c r="A93" s="56"/>
      <c r="B93" s="157" t="s">
        <v>97</v>
      </c>
      <c r="C93" s="158">
        <v>6625</v>
      </c>
      <c r="D93" s="158">
        <v>2731</v>
      </c>
      <c r="E93" s="158">
        <v>0</v>
      </c>
      <c r="F93" s="158">
        <v>2345</v>
      </c>
      <c r="G93" s="158">
        <v>3131</v>
      </c>
      <c r="H93" s="158">
        <v>3940</v>
      </c>
      <c r="I93" s="159">
        <f>IFERROR(H93/G93-1,"-")</f>
        <v>0.25838390290641966</v>
      </c>
      <c r="J93" s="160">
        <f>IFERROR(H93/C93-1,"-")</f>
        <v>-0.4052830188679245</v>
      </c>
      <c r="K93" s="159">
        <f>H93/H$8</f>
        <v>6.9931062881159788E-3</v>
      </c>
      <c r="L93" s="158">
        <v>19633</v>
      </c>
      <c r="M93" s="158">
        <v>4723</v>
      </c>
      <c r="N93" s="158">
        <v>0</v>
      </c>
      <c r="O93" s="158">
        <v>15738</v>
      </c>
      <c r="P93" s="158">
        <v>20171</v>
      </c>
      <c r="Q93" s="158">
        <v>22213</v>
      </c>
      <c r="R93" s="159">
        <f>IFERROR(Q93/P93-1,"-")</f>
        <v>0.10123444549105143</v>
      </c>
      <c r="S93" s="160">
        <f>IFERROR(Q93/L93-1,"-")</f>
        <v>0.13141139917485867</v>
      </c>
      <c r="T93" s="159">
        <f>Q93/Q$8</f>
        <v>8.431222510183663E-3</v>
      </c>
      <c r="U93" s="158">
        <v>26258</v>
      </c>
      <c r="V93" s="158">
        <v>13958</v>
      </c>
      <c r="W93" s="158">
        <v>24786</v>
      </c>
      <c r="X93" s="158">
        <v>29860</v>
      </c>
      <c r="Y93" s="158">
        <v>26153</v>
      </c>
      <c r="Z93" s="159">
        <f>IFERROR(Y93/X93-1,"-")</f>
        <v>-0.12414601473543196</v>
      </c>
      <c r="AA93" s="160">
        <f t="shared" si="80"/>
        <v>-3.9987813237870595E-3</v>
      </c>
      <c r="AB93" s="159">
        <f>Y93/Y$8</f>
        <v>8.1778623299887682E-3</v>
      </c>
    </row>
    <row r="94" spans="1:28" x14ac:dyDescent="0.25">
      <c r="A94" s="56"/>
      <c r="B94" s="162" t="s">
        <v>103</v>
      </c>
      <c r="C94" s="163">
        <v>4918</v>
      </c>
      <c r="D94" s="163">
        <v>2063</v>
      </c>
      <c r="E94" s="163">
        <v>0</v>
      </c>
      <c r="F94" s="163">
        <v>1741</v>
      </c>
      <c r="G94" s="163">
        <v>2207</v>
      </c>
      <c r="H94" s="163">
        <v>2841</v>
      </c>
      <c r="I94" s="164">
        <f>IFERROR(H94/G94-1,"-")</f>
        <v>0.28726778432260991</v>
      </c>
      <c r="J94" s="165">
        <f>IFERROR(H94/C94-1,"-")</f>
        <v>-0.42232614884099229</v>
      </c>
      <c r="K94" s="164">
        <f>H94/H$8</f>
        <v>5.0424911077506336E-3</v>
      </c>
      <c r="L94" s="163">
        <v>7992</v>
      </c>
      <c r="M94" s="163">
        <v>2176</v>
      </c>
      <c r="N94" s="163">
        <v>0</v>
      </c>
      <c r="O94" s="163">
        <v>6916</v>
      </c>
      <c r="P94" s="163">
        <v>4680</v>
      </c>
      <c r="Q94" s="163">
        <v>5361</v>
      </c>
      <c r="R94" s="164">
        <f>IFERROR(Q94/P94-1,"-")</f>
        <v>0.14551282051282044</v>
      </c>
      <c r="S94" s="165">
        <f>IFERROR(Q94/L94-1,"-")</f>
        <v>-0.32920420420420415</v>
      </c>
      <c r="T94" s="164">
        <f>Q94/Q$8</f>
        <v>2.0348347308825738E-3</v>
      </c>
      <c r="U94" s="163">
        <v>12910</v>
      </c>
      <c r="V94" s="163">
        <v>7014</v>
      </c>
      <c r="W94" s="163">
        <v>11891</v>
      </c>
      <c r="X94" s="163">
        <v>9535</v>
      </c>
      <c r="Y94" s="163">
        <v>8202</v>
      </c>
      <c r="Z94" s="164">
        <f>IFERROR(Y94/X94-1,"-")</f>
        <v>-0.13980073413738858</v>
      </c>
      <c r="AA94" s="165">
        <f t="shared" si="80"/>
        <v>-0.36467854376452358</v>
      </c>
      <c r="AB94" s="164">
        <f>Y94/Y$8</f>
        <v>2.5647087076269598E-3</v>
      </c>
    </row>
    <row r="95" spans="1:28" x14ac:dyDescent="0.25">
      <c r="A95" s="56"/>
      <c r="B95" s="162" t="s">
        <v>100</v>
      </c>
      <c r="C95" s="163">
        <v>1707</v>
      </c>
      <c r="D95" s="163">
        <v>668</v>
      </c>
      <c r="E95" s="163">
        <v>0</v>
      </c>
      <c r="F95" s="163">
        <v>604</v>
      </c>
      <c r="G95" s="163">
        <v>924</v>
      </c>
      <c r="H95" s="163">
        <v>1099</v>
      </c>
      <c r="I95" s="164">
        <f>IFERROR(H95/G95-1,"-")</f>
        <v>0.18939393939393945</v>
      </c>
      <c r="J95" s="165">
        <f>IFERROR(H95/C95-1,"-")</f>
        <v>-0.35618043350908024</v>
      </c>
      <c r="K95" s="164">
        <f>H95/H$8</f>
        <v>1.9506151803653454E-3</v>
      </c>
      <c r="L95" s="163">
        <v>11641</v>
      </c>
      <c r="M95" s="163">
        <v>2547</v>
      </c>
      <c r="N95" s="163">
        <v>0</v>
      </c>
      <c r="O95" s="163">
        <v>8822</v>
      </c>
      <c r="P95" s="163">
        <v>15491</v>
      </c>
      <c r="Q95" s="163">
        <v>16852</v>
      </c>
      <c r="R95" s="164">
        <f>IFERROR(Q95/P95-1,"-")</f>
        <v>8.7857465625201803E-2</v>
      </c>
      <c r="S95" s="165">
        <f>IFERROR(Q95/L95-1,"-")</f>
        <v>0.44764195515849159</v>
      </c>
      <c r="T95" s="164">
        <f>Q95/Q$8</f>
        <v>6.3963877793010888E-3</v>
      </c>
      <c r="U95" s="163">
        <v>13348</v>
      </c>
      <c r="V95" s="163">
        <v>6944</v>
      </c>
      <c r="W95" s="163">
        <v>12895</v>
      </c>
      <c r="X95" s="163">
        <v>20325</v>
      </c>
      <c r="Y95" s="163">
        <v>17951</v>
      </c>
      <c r="Z95" s="164">
        <f>IFERROR(Y95/X95-1,"-")</f>
        <v>-0.11680196801968024</v>
      </c>
      <c r="AA95" s="165">
        <f t="shared" si="80"/>
        <v>0.34484566976326048</v>
      </c>
      <c r="AB95" s="164">
        <f>Y95/Y$8</f>
        <v>5.613153622361808E-3</v>
      </c>
    </row>
    <row r="96" spans="1:28" x14ac:dyDescent="0.25">
      <c r="A96" s="56"/>
      <c r="B96" s="157" t="s">
        <v>107</v>
      </c>
      <c r="C96" s="158">
        <v>2863</v>
      </c>
      <c r="D96" s="158">
        <v>1330</v>
      </c>
      <c r="E96" s="158">
        <v>0</v>
      </c>
      <c r="F96" s="158">
        <v>547</v>
      </c>
      <c r="G96" s="158">
        <v>1360</v>
      </c>
      <c r="H96" s="158">
        <v>1465</v>
      </c>
      <c r="I96" s="159">
        <f>IFERROR(H96/G96-1,"-")</f>
        <v>7.7205882352941124E-2</v>
      </c>
      <c r="J96" s="160">
        <f>IFERROR(H96/C96-1,"-")</f>
        <v>-0.48829898707649322</v>
      </c>
      <c r="K96" s="159">
        <f>H96/H$8</f>
        <v>2.6002286071294188E-3</v>
      </c>
      <c r="L96" s="158">
        <v>10302</v>
      </c>
      <c r="M96" s="158">
        <v>3970</v>
      </c>
      <c r="N96" s="158">
        <v>0</v>
      </c>
      <c r="O96" s="158">
        <v>6382</v>
      </c>
      <c r="P96" s="158">
        <v>10542</v>
      </c>
      <c r="Q96" s="158">
        <v>14159</v>
      </c>
      <c r="R96" s="159">
        <f>IFERROR(Q96/P96-1,"-")</f>
        <v>0.34310377537469172</v>
      </c>
      <c r="S96" s="160">
        <f>IFERROR(Q96/L96-1,"-")</f>
        <v>0.37439332168510964</v>
      </c>
      <c r="T96" s="159">
        <f>Q96/Q$8</f>
        <v>5.3742258822171915E-3</v>
      </c>
      <c r="U96" s="158">
        <v>13165</v>
      </c>
      <c r="V96" s="158">
        <v>7115</v>
      </c>
      <c r="W96" s="158">
        <v>12670</v>
      </c>
      <c r="X96" s="158">
        <v>14329</v>
      </c>
      <c r="Y96" s="158">
        <v>15624</v>
      </c>
      <c r="Z96" s="159">
        <f>IFERROR(Y96/X96-1,"-")</f>
        <v>9.0376160234489467E-2</v>
      </c>
      <c r="AA96" s="160">
        <f t="shared" si="80"/>
        <v>0.18678313710596273</v>
      </c>
      <c r="AB96" s="159">
        <f>Y96/Y$8</f>
        <v>4.8855168066280928E-3</v>
      </c>
    </row>
    <row r="97" spans="1:28" s="56" customFormat="1" x14ac:dyDescent="0.25">
      <c r="B97" s="162" t="s">
        <v>110</v>
      </c>
      <c r="C97" s="163">
        <v>126</v>
      </c>
      <c r="D97" s="163">
        <v>79</v>
      </c>
      <c r="E97" s="163">
        <v>0</v>
      </c>
      <c r="F97" s="163">
        <v>11</v>
      </c>
      <c r="G97" s="163">
        <v>68</v>
      </c>
      <c r="H97" s="163">
        <v>133</v>
      </c>
      <c r="I97" s="164">
        <f t="shared" ref="I97:I104" si="81">IFERROR(H97/G97-1,"-")</f>
        <v>0.95588235294117641</v>
      </c>
      <c r="J97" s="165">
        <f t="shared" ref="J97:J104" si="82">IFERROR(H97/C97-1,"-")</f>
        <v>5.555555555555558E-2</v>
      </c>
      <c r="K97" s="164">
        <f t="shared" ref="K97:K104" si="83">H97/H$8</f>
        <v>2.3606170972574245E-4</v>
      </c>
      <c r="L97" s="163">
        <v>1642</v>
      </c>
      <c r="M97" s="163">
        <v>915</v>
      </c>
      <c r="N97" s="163">
        <v>0</v>
      </c>
      <c r="O97" s="163">
        <v>735</v>
      </c>
      <c r="P97" s="163">
        <v>1637</v>
      </c>
      <c r="Q97" s="163">
        <v>2113</v>
      </c>
      <c r="R97" s="164">
        <f t="shared" ref="R97:R104" si="84">IFERROR(Q97/P97-1,"-")</f>
        <v>0.29077580940745262</v>
      </c>
      <c r="S97" s="165">
        <f t="shared" ref="S97:S104" si="85">IFERROR(Q97/L97-1,"-")</f>
        <v>0.28684531059683316</v>
      </c>
      <c r="T97" s="164">
        <f t="shared" ref="T97:T104" si="86">Q97/Q$8</f>
        <v>8.0201562886679327E-4</v>
      </c>
      <c r="U97" s="163">
        <v>1768</v>
      </c>
      <c r="V97" s="163">
        <v>346</v>
      </c>
      <c r="W97" s="163">
        <v>1661</v>
      </c>
      <c r="X97" s="163">
        <v>2018</v>
      </c>
      <c r="Y97" s="163">
        <v>2246</v>
      </c>
      <c r="Z97" s="164">
        <f t="shared" ref="Z97:Z104" si="87">IFERROR(Y97/X97-1,"-")</f>
        <v>0.11298315163528239</v>
      </c>
      <c r="AA97" s="165">
        <f t="shared" si="80"/>
        <v>0.27036199095022617</v>
      </c>
      <c r="AB97" s="164">
        <f t="shared" ref="AB97:AB104" si="88">Y97/Y$8</f>
        <v>7.0230867560718739E-4</v>
      </c>
    </row>
    <row r="98" spans="1:28" s="56" customFormat="1" x14ac:dyDescent="0.25">
      <c r="B98" s="162" t="s">
        <v>113</v>
      </c>
      <c r="C98" s="163">
        <v>383</v>
      </c>
      <c r="D98" s="163">
        <v>299</v>
      </c>
      <c r="E98" s="163">
        <v>0</v>
      </c>
      <c r="F98" s="163">
        <v>73</v>
      </c>
      <c r="G98" s="163">
        <v>177</v>
      </c>
      <c r="H98" s="163">
        <v>258</v>
      </c>
      <c r="I98" s="164">
        <f t="shared" si="81"/>
        <v>0.45762711864406769</v>
      </c>
      <c r="J98" s="165">
        <f t="shared" si="82"/>
        <v>-0.32637075718015662</v>
      </c>
      <c r="K98" s="164">
        <f t="shared" si="83"/>
        <v>4.579242188664778E-4</v>
      </c>
      <c r="L98" s="163">
        <v>2210</v>
      </c>
      <c r="M98" s="163">
        <v>772</v>
      </c>
      <c r="N98" s="163">
        <v>0</v>
      </c>
      <c r="O98" s="163">
        <v>1193</v>
      </c>
      <c r="P98" s="163">
        <v>2069</v>
      </c>
      <c r="Q98" s="163">
        <v>2752</v>
      </c>
      <c r="R98" s="164">
        <f t="shared" si="84"/>
        <v>0.33011116481391967</v>
      </c>
      <c r="S98" s="165">
        <f t="shared" si="85"/>
        <v>0.24524886877828056</v>
      </c>
      <c r="T98" s="164">
        <f t="shared" si="86"/>
        <v>1.0445560864370161E-3</v>
      </c>
      <c r="U98" s="163">
        <v>2593</v>
      </c>
      <c r="V98" s="163">
        <v>1176</v>
      </c>
      <c r="W98" s="163">
        <v>2396</v>
      </c>
      <c r="X98" s="163">
        <v>2589</v>
      </c>
      <c r="Y98" s="163">
        <v>3010</v>
      </c>
      <c r="Z98" s="164">
        <f t="shared" si="87"/>
        <v>0.16261104673619164</v>
      </c>
      <c r="AA98" s="165">
        <f t="shared" si="80"/>
        <v>0.16081758580794436</v>
      </c>
      <c r="AB98" s="164">
        <f t="shared" si="88"/>
        <v>9.4120619482530464E-4</v>
      </c>
    </row>
    <row r="99" spans="1:28" x14ac:dyDescent="0.25">
      <c r="A99" s="56"/>
      <c r="B99" s="162" t="s">
        <v>116</v>
      </c>
      <c r="C99" s="163">
        <v>881</v>
      </c>
      <c r="D99" s="163">
        <v>539</v>
      </c>
      <c r="E99" s="163">
        <v>0</v>
      </c>
      <c r="F99" s="163">
        <v>177</v>
      </c>
      <c r="G99" s="163">
        <v>566</v>
      </c>
      <c r="H99" s="163">
        <v>412</v>
      </c>
      <c r="I99" s="164">
        <f t="shared" si="81"/>
        <v>-0.27208480565371029</v>
      </c>
      <c r="J99" s="165">
        <f t="shared" si="82"/>
        <v>-0.53234960272417708</v>
      </c>
      <c r="K99" s="164">
        <f t="shared" si="83"/>
        <v>7.3125883012786384E-4</v>
      </c>
      <c r="L99" s="163">
        <v>1928</v>
      </c>
      <c r="M99" s="163">
        <v>622</v>
      </c>
      <c r="N99" s="163">
        <v>0</v>
      </c>
      <c r="O99" s="163">
        <v>1270</v>
      </c>
      <c r="P99" s="163">
        <v>1759</v>
      </c>
      <c r="Q99" s="163">
        <v>2340</v>
      </c>
      <c r="R99" s="164">
        <f t="shared" si="84"/>
        <v>0.33030130756111431</v>
      </c>
      <c r="S99" s="165">
        <f t="shared" si="85"/>
        <v>0.21369294605809119</v>
      </c>
      <c r="T99" s="164">
        <f t="shared" si="86"/>
        <v>8.881763234965908E-4</v>
      </c>
      <c r="U99" s="163">
        <v>2809</v>
      </c>
      <c r="V99" s="163">
        <v>2663</v>
      </c>
      <c r="W99" s="163">
        <v>2543</v>
      </c>
      <c r="X99" s="163">
        <v>2839</v>
      </c>
      <c r="Y99" s="163">
        <v>2752</v>
      </c>
      <c r="Z99" s="164">
        <f t="shared" si="87"/>
        <v>-3.0644593166607947E-2</v>
      </c>
      <c r="AA99" s="165">
        <f t="shared" si="80"/>
        <v>-2.0291918832324618E-2</v>
      </c>
      <c r="AB99" s="164">
        <f t="shared" si="88"/>
        <v>8.6053137812599275E-4</v>
      </c>
    </row>
    <row r="100" spans="1:28" x14ac:dyDescent="0.25">
      <c r="A100" s="56"/>
      <c r="B100" s="162" t="s">
        <v>123</v>
      </c>
      <c r="C100" s="163">
        <v>49</v>
      </c>
      <c r="D100" s="163">
        <v>55</v>
      </c>
      <c r="E100" s="163">
        <v>0</v>
      </c>
      <c r="F100" s="163">
        <v>15</v>
      </c>
      <c r="G100" s="163">
        <v>17</v>
      </c>
      <c r="H100" s="163">
        <v>60</v>
      </c>
      <c r="I100" s="164">
        <f t="shared" si="81"/>
        <v>2.5294117647058822</v>
      </c>
      <c r="J100" s="165">
        <f t="shared" si="82"/>
        <v>0.22448979591836737</v>
      </c>
      <c r="K100" s="164">
        <f t="shared" si="83"/>
        <v>1.0649400438755298E-4</v>
      </c>
      <c r="L100" s="163">
        <v>393</v>
      </c>
      <c r="M100" s="163">
        <v>210</v>
      </c>
      <c r="N100" s="163">
        <v>0</v>
      </c>
      <c r="O100" s="163">
        <v>469</v>
      </c>
      <c r="P100" s="163">
        <v>545</v>
      </c>
      <c r="Q100" s="163">
        <v>641</v>
      </c>
      <c r="R100" s="164">
        <f t="shared" si="84"/>
        <v>0.1761467889908257</v>
      </c>
      <c r="S100" s="165">
        <f t="shared" si="85"/>
        <v>0.63104325699745556</v>
      </c>
      <c r="T100" s="164">
        <f t="shared" si="86"/>
        <v>2.4329958263304046E-4</v>
      </c>
      <c r="U100" s="163">
        <v>442</v>
      </c>
      <c r="V100" s="163">
        <v>162</v>
      </c>
      <c r="W100" s="163">
        <v>886</v>
      </c>
      <c r="X100" s="163">
        <v>646</v>
      </c>
      <c r="Y100" s="163">
        <v>701</v>
      </c>
      <c r="Z100" s="164">
        <f t="shared" si="87"/>
        <v>8.5139318885449011E-2</v>
      </c>
      <c r="AA100" s="165">
        <f t="shared" si="80"/>
        <v>0.58597285067873295</v>
      </c>
      <c r="AB100" s="164">
        <f t="shared" si="88"/>
        <v>2.1919785467526198E-4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5</v>
      </c>
      <c r="G101" s="163">
        <v>61</v>
      </c>
      <c r="H101" s="163">
        <v>30</v>
      </c>
      <c r="I101" s="164">
        <f t="shared" si="81"/>
        <v>-0.50819672131147542</v>
      </c>
      <c r="J101" s="165">
        <f t="shared" si="82"/>
        <v>-0.4642857142857143</v>
      </c>
      <c r="K101" s="164">
        <f t="shared" si="83"/>
        <v>5.3247002193776492E-5</v>
      </c>
      <c r="L101" s="163">
        <v>317</v>
      </c>
      <c r="M101" s="163">
        <v>102</v>
      </c>
      <c r="N101" s="163">
        <v>0</v>
      </c>
      <c r="O101" s="163">
        <v>268</v>
      </c>
      <c r="P101" s="163">
        <v>273</v>
      </c>
      <c r="Q101" s="163">
        <v>609</v>
      </c>
      <c r="R101" s="164">
        <f t="shared" si="84"/>
        <v>1.2307692307692308</v>
      </c>
      <c r="S101" s="165">
        <f t="shared" si="85"/>
        <v>0.92113564668769721</v>
      </c>
      <c r="T101" s="164">
        <f t="shared" si="86"/>
        <v>2.3115358162795888E-4</v>
      </c>
      <c r="U101" s="163">
        <v>373</v>
      </c>
      <c r="V101" s="163">
        <v>272</v>
      </c>
      <c r="W101" s="163">
        <v>523</v>
      </c>
      <c r="X101" s="163">
        <v>426</v>
      </c>
      <c r="Y101" s="163">
        <v>639</v>
      </c>
      <c r="Z101" s="164">
        <f t="shared" si="87"/>
        <v>0.5</v>
      </c>
      <c r="AA101" s="165">
        <f t="shared" si="80"/>
        <v>0.71313672922252014</v>
      </c>
      <c r="AB101" s="164">
        <f t="shared" si="88"/>
        <v>1.9981088322038859E-4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16</v>
      </c>
      <c r="I102" s="164">
        <f t="shared" si="81"/>
        <v>0.77777777777777768</v>
      </c>
      <c r="J102" s="165">
        <f t="shared" si="82"/>
        <v>-0.46666666666666667</v>
      </c>
      <c r="K102" s="164">
        <f t="shared" si="83"/>
        <v>2.8398401170014127E-5</v>
      </c>
      <c r="L102" s="163">
        <v>77</v>
      </c>
      <c r="M102" s="163">
        <v>90</v>
      </c>
      <c r="N102" s="163">
        <v>0</v>
      </c>
      <c r="O102" s="163">
        <v>63</v>
      </c>
      <c r="P102" s="163">
        <v>82</v>
      </c>
      <c r="Q102" s="163">
        <v>162</v>
      </c>
      <c r="R102" s="164">
        <f t="shared" si="84"/>
        <v>0.97560975609756095</v>
      </c>
      <c r="S102" s="165">
        <f t="shared" si="85"/>
        <v>1.1038961038961039</v>
      </c>
      <c r="T102" s="164">
        <f t="shared" si="86"/>
        <v>6.1489130088225518E-5</v>
      </c>
      <c r="U102" s="163">
        <v>107</v>
      </c>
      <c r="V102" s="163">
        <v>20</v>
      </c>
      <c r="W102" s="163">
        <v>222</v>
      </c>
      <c r="X102" s="163">
        <v>106</v>
      </c>
      <c r="Y102" s="163">
        <v>178</v>
      </c>
      <c r="Z102" s="164">
        <f t="shared" si="87"/>
        <v>0.679245283018868</v>
      </c>
      <c r="AA102" s="165">
        <f t="shared" si="80"/>
        <v>0.66355140186915884</v>
      </c>
      <c r="AB102" s="164">
        <f t="shared" si="88"/>
        <v>5.5659369660765523E-5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14</v>
      </c>
      <c r="I103" s="164" t="str">
        <f t="shared" si="81"/>
        <v>-</v>
      </c>
      <c r="J103" s="165">
        <f t="shared" si="82"/>
        <v>-0.6216216216216216</v>
      </c>
      <c r="K103" s="164">
        <f t="shared" si="83"/>
        <v>2.4848601023762361E-5</v>
      </c>
      <c r="L103" s="163">
        <v>109</v>
      </c>
      <c r="M103" s="163">
        <v>61</v>
      </c>
      <c r="N103" s="163">
        <v>0</v>
      </c>
      <c r="O103" s="163">
        <v>45</v>
      </c>
      <c r="P103" s="163">
        <v>167</v>
      </c>
      <c r="Q103" s="163">
        <v>268</v>
      </c>
      <c r="R103" s="164">
        <f t="shared" si="84"/>
        <v>0.60479041916167664</v>
      </c>
      <c r="S103" s="165">
        <f t="shared" si="85"/>
        <v>1.4587155963302751</v>
      </c>
      <c r="T103" s="164">
        <f t="shared" si="86"/>
        <v>1.0172275841755826E-4</v>
      </c>
      <c r="U103" s="163">
        <v>146</v>
      </c>
      <c r="V103" s="163">
        <v>63</v>
      </c>
      <c r="W103" s="163">
        <v>114</v>
      </c>
      <c r="X103" s="163">
        <v>190</v>
      </c>
      <c r="Y103" s="163">
        <v>282</v>
      </c>
      <c r="Z103" s="164">
        <f t="shared" si="87"/>
        <v>0.48421052631578942</v>
      </c>
      <c r="AA103" s="165">
        <f t="shared" si="80"/>
        <v>0.93150684931506844</v>
      </c>
      <c r="AB103" s="164">
        <f t="shared" si="88"/>
        <v>8.8179450810875714E-5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1301</v>
      </c>
      <c r="D104" s="169">
        <f t="shared" si="89"/>
        <v>306</v>
      </c>
      <c r="E104" s="169">
        <f t="shared" si="89"/>
        <v>0</v>
      </c>
      <c r="F104" s="169">
        <f t="shared" si="89"/>
        <v>266</v>
      </c>
      <c r="G104" s="169">
        <f t="shared" si="89"/>
        <v>462</v>
      </c>
      <c r="H104" s="169">
        <f t="shared" si="89"/>
        <v>542</v>
      </c>
      <c r="I104" s="170">
        <f t="shared" si="81"/>
        <v>0.17316017316017307</v>
      </c>
      <c r="J104" s="171">
        <f t="shared" si="82"/>
        <v>-0.58339738662567253</v>
      </c>
      <c r="K104" s="170">
        <f t="shared" si="83"/>
        <v>9.6199583963422857E-4</v>
      </c>
      <c r="L104" s="169">
        <f t="shared" ref="L104:Q104" si="90">L96-SUM(L97:L103)</f>
        <v>3626</v>
      </c>
      <c r="M104" s="169">
        <f t="shared" si="90"/>
        <v>1198</v>
      </c>
      <c r="N104" s="169">
        <f t="shared" si="90"/>
        <v>0</v>
      </c>
      <c r="O104" s="169">
        <f t="shared" si="90"/>
        <v>2339</v>
      </c>
      <c r="P104" s="169">
        <f t="shared" si="90"/>
        <v>4010</v>
      </c>
      <c r="Q104" s="169">
        <f t="shared" si="90"/>
        <v>5274</v>
      </c>
      <c r="R104" s="170">
        <f t="shared" si="84"/>
        <v>0.31521197007481305</v>
      </c>
      <c r="S104" s="171">
        <f t="shared" si="85"/>
        <v>0.4544953116381687</v>
      </c>
      <c r="T104" s="170">
        <f t="shared" si="86"/>
        <v>2.0018127906500085E-3</v>
      </c>
      <c r="U104" s="169">
        <f>U96-SUM(U97:U103)</f>
        <v>4927</v>
      </c>
      <c r="V104" s="169">
        <f>V96-SUM(V97:V103)</f>
        <v>2413</v>
      </c>
      <c r="W104" s="169">
        <f>W96-SUM(W97:W103)</f>
        <v>4325</v>
      </c>
      <c r="X104" s="169">
        <f>X96-SUM(X97:X103)</f>
        <v>5515</v>
      </c>
      <c r="Y104" s="169">
        <f>Y96-SUM(Y97:Y103)</f>
        <v>5816</v>
      </c>
      <c r="Z104" s="170">
        <f t="shared" si="87"/>
        <v>5.4578422484134137E-2</v>
      </c>
      <c r="AA104" s="171">
        <f t="shared" si="80"/>
        <v>0.18043434138420955</v>
      </c>
      <c r="AB104" s="170">
        <f t="shared" si="88"/>
        <v>1.8186229997023161E-3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63582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63582</v>
      </c>
      <c r="V106" s="176">
        <f>V107+V110</f>
        <v>62554</v>
      </c>
      <c r="W106" s="176">
        <f>W107+W110</f>
        <v>124607</v>
      </c>
      <c r="X106" s="176">
        <f>X107+X110</f>
        <v>163429</v>
      </c>
      <c r="Y106" s="176">
        <f>Y107+Y110</f>
        <v>157299</v>
      </c>
      <c r="Z106" s="177">
        <f>IFERROR(Y106/X106-1,"-")</f>
        <v>-3.7508642896915467E-2</v>
      </c>
      <c r="AA106" s="177">
        <f t="shared" ref="AA106:AA118" si="93">IFERROR(Y106/U106-1,"-")</f>
        <v>1.4739548928942154</v>
      </c>
      <c r="AB106" s="177">
        <f>Y106/Y$8</f>
        <v>4.9186310046453685E-2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13571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13571</v>
      </c>
      <c r="V107" s="158">
        <v>33144</v>
      </c>
      <c r="W107" s="158">
        <v>31290</v>
      </c>
      <c r="X107" s="158">
        <v>37406</v>
      </c>
      <c r="Y107" s="158">
        <v>35367</v>
      </c>
      <c r="Z107" s="159">
        <f>IFERROR(Y107/X107-1,"-")</f>
        <v>-5.4509971662300205E-2</v>
      </c>
      <c r="AA107" s="160">
        <f t="shared" si="93"/>
        <v>1.6060717706874952</v>
      </c>
      <c r="AB107" s="159">
        <f>Y107/Y$8</f>
        <v>1.1059016442653339E-2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2488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2488</v>
      </c>
      <c r="V108" s="163">
        <v>17889</v>
      </c>
      <c r="W108" s="163">
        <v>8698</v>
      </c>
      <c r="X108" s="163">
        <v>12435</v>
      </c>
      <c r="Y108" s="163">
        <v>10145</v>
      </c>
      <c r="Z108" s="164">
        <f>IFERROR(Y108/X108-1,"-")</f>
        <v>-0.18415761962203459</v>
      </c>
      <c r="AA108" s="165">
        <f t="shared" si="93"/>
        <v>3.077572347266881</v>
      </c>
      <c r="AB108" s="164">
        <f>Y108/Y$8</f>
        <v>3.172271377575653E-3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11083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11083</v>
      </c>
      <c r="V109" s="163">
        <v>15255</v>
      </c>
      <c r="W109" s="163">
        <v>22592</v>
      </c>
      <c r="X109" s="163">
        <v>24971</v>
      </c>
      <c r="Y109" s="163">
        <v>25222</v>
      </c>
      <c r="Z109" s="164">
        <f>IFERROR(Y109/X109-1,"-")</f>
        <v>1.0051659925513601E-2</v>
      </c>
      <c r="AA109" s="165">
        <f t="shared" si="93"/>
        <v>1.2757376161689074</v>
      </c>
      <c r="AB109" s="164">
        <f>Y109/Y$8</f>
        <v>7.8867450650776851E-3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50011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50011</v>
      </c>
      <c r="V110" s="158">
        <v>29410</v>
      </c>
      <c r="W110" s="158">
        <v>93317</v>
      </c>
      <c r="X110" s="158">
        <v>126023</v>
      </c>
      <c r="Y110" s="158">
        <v>121932</v>
      </c>
      <c r="Z110" s="159">
        <f>IFERROR(Y110/X110-1,"-")</f>
        <v>-3.2462328305150612E-2</v>
      </c>
      <c r="AA110" s="160">
        <f t="shared" si="93"/>
        <v>1.4381036172042152</v>
      </c>
      <c r="AB110" s="159">
        <f>Y110/Y$8</f>
        <v>3.812729360380035E-2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28201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28201</v>
      </c>
      <c r="V111" s="163">
        <v>8851</v>
      </c>
      <c r="W111" s="163">
        <v>56042</v>
      </c>
      <c r="X111" s="163">
        <v>83042</v>
      </c>
      <c r="Y111" s="163">
        <v>76715</v>
      </c>
      <c r="Z111" s="164">
        <f t="shared" ref="Z111:Z118" si="100">IFERROR(Y111/X111-1,"-")</f>
        <v>-7.6190361503817305E-2</v>
      </c>
      <c r="AA111" s="165">
        <f t="shared" si="93"/>
        <v>1.7202936066096948</v>
      </c>
      <c r="AB111" s="164">
        <f t="shared" ref="AB111:AB118" si="101">Y111/Y$8</f>
        <v>2.3988250244525996E-2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3326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3326</v>
      </c>
      <c r="V112" s="163">
        <v>4836</v>
      </c>
      <c r="W112" s="163">
        <v>4079</v>
      </c>
      <c r="X112" s="163">
        <v>5399</v>
      </c>
      <c r="Y112" s="163">
        <v>5111</v>
      </c>
      <c r="Z112" s="164">
        <f t="shared" si="100"/>
        <v>-5.3343211705871418E-2</v>
      </c>
      <c r="AA112" s="165">
        <f t="shared" si="93"/>
        <v>0.53668069753457615</v>
      </c>
      <c r="AB112" s="164">
        <f t="shared" si="101"/>
        <v>1.5981743726751268E-3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7744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7744</v>
      </c>
      <c r="V113" s="163">
        <v>4386</v>
      </c>
      <c r="W113" s="163">
        <v>6231</v>
      </c>
      <c r="X113" s="163">
        <v>9908</v>
      </c>
      <c r="Y113" s="163">
        <v>9298</v>
      </c>
      <c r="Z113" s="164">
        <f t="shared" si="100"/>
        <v>-6.1566410981025443E-2</v>
      </c>
      <c r="AA113" s="165">
        <f t="shared" si="93"/>
        <v>0.20067148760330578</v>
      </c>
      <c r="AB113" s="164">
        <f t="shared" si="101"/>
        <v>2.907420332055044E-3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798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798</v>
      </c>
      <c r="V114" s="163">
        <v>2087</v>
      </c>
      <c r="W114" s="163">
        <v>4297</v>
      </c>
      <c r="X114" s="163">
        <v>3974</v>
      </c>
      <c r="Y114" s="163">
        <v>4038</v>
      </c>
      <c r="Z114" s="164">
        <f t="shared" si="100"/>
        <v>1.6104680422747819E-2</v>
      </c>
      <c r="AA114" s="165">
        <f t="shared" si="93"/>
        <v>4.0601503759398501</v>
      </c>
      <c r="AB114" s="164">
        <f t="shared" si="101"/>
        <v>1.2626546892706245E-3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2385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2385</v>
      </c>
      <c r="V115" s="163">
        <v>2579</v>
      </c>
      <c r="W115" s="163">
        <v>3452</v>
      </c>
      <c r="X115" s="163">
        <v>3657</v>
      </c>
      <c r="Y115" s="163">
        <v>3285</v>
      </c>
      <c r="Z115" s="164">
        <f t="shared" si="100"/>
        <v>-0.10172272354388845</v>
      </c>
      <c r="AA115" s="165">
        <f t="shared" si="93"/>
        <v>0.37735849056603765</v>
      </c>
      <c r="AB115" s="164">
        <f t="shared" si="101"/>
        <v>1.0271967940203076E-3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247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247</v>
      </c>
      <c r="V116" s="163">
        <v>48</v>
      </c>
      <c r="W116" s="163">
        <v>484</v>
      </c>
      <c r="X116" s="163">
        <v>797</v>
      </c>
      <c r="Y116" s="163">
        <v>839</v>
      </c>
      <c r="Z116" s="164">
        <f t="shared" si="100"/>
        <v>5.2697616060225938E-2</v>
      </c>
      <c r="AA116" s="165">
        <f t="shared" si="93"/>
        <v>2.3967611336032388</v>
      </c>
      <c r="AB116" s="164">
        <f t="shared" si="101"/>
        <v>2.6234950081675432E-4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696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696</v>
      </c>
      <c r="V117" s="163">
        <v>32</v>
      </c>
      <c r="W117" s="163">
        <v>645</v>
      </c>
      <c r="X117" s="163">
        <v>414</v>
      </c>
      <c r="Y117" s="163">
        <v>1046</v>
      </c>
      <c r="Z117" s="164">
        <f t="shared" si="100"/>
        <v>1.5265700483091789</v>
      </c>
      <c r="AA117" s="165">
        <f t="shared" si="93"/>
        <v>0.50287356321839072</v>
      </c>
      <c r="AB117" s="164">
        <f t="shared" si="101"/>
        <v>3.2707697002899288E-4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6614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6614</v>
      </c>
      <c r="V118" s="169">
        <f>V110-SUM(V111:V117)</f>
        <v>6591</v>
      </c>
      <c r="W118" s="169">
        <f>W110-SUM(W111:W117)</f>
        <v>18087</v>
      </c>
      <c r="X118" s="169">
        <f>X110-SUM(X111:X117)</f>
        <v>18832</v>
      </c>
      <c r="Y118" s="169">
        <f>Y110-SUM(Y111:Y117)</f>
        <v>21600</v>
      </c>
      <c r="Z118" s="170">
        <f t="shared" si="100"/>
        <v>0.14698385726423102</v>
      </c>
      <c r="AA118" s="171">
        <f t="shared" si="93"/>
        <v>2.2657998185666766</v>
      </c>
      <c r="AB118" s="170">
        <f t="shared" si="101"/>
        <v>6.7541707004075014E-3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78582</v>
      </c>
      <c r="D120" s="176">
        <f t="shared" si="104"/>
        <v>33292</v>
      </c>
      <c r="E120" s="176">
        <f t="shared" si="104"/>
        <v>38912</v>
      </c>
      <c r="F120" s="176">
        <f t="shared" si="104"/>
        <v>62934</v>
      </c>
      <c r="G120" s="176">
        <f t="shared" si="104"/>
        <v>69792</v>
      </c>
      <c r="H120" s="176">
        <f t="shared" si="104"/>
        <v>75011</v>
      </c>
      <c r="I120" s="177">
        <f>IFERROR(H120/G120-1,"-")</f>
        <v>7.4779344337459808E-2</v>
      </c>
      <c r="J120" s="177">
        <f>IFERROR(H120/C120-1,"-")</f>
        <v>-4.5442976763126364E-2</v>
      </c>
      <c r="K120" s="177">
        <f>H120/H$8</f>
        <v>0.1331370293852456</v>
      </c>
      <c r="L120" s="176">
        <f t="shared" ref="L120:Q120" si="105">L121+L124</f>
        <v>80548</v>
      </c>
      <c r="M120" s="176">
        <f t="shared" si="105"/>
        <v>33760</v>
      </c>
      <c r="N120" s="176">
        <f t="shared" si="105"/>
        <v>64687</v>
      </c>
      <c r="O120" s="176">
        <f t="shared" si="105"/>
        <v>95049</v>
      </c>
      <c r="P120" s="176">
        <f t="shared" si="105"/>
        <v>104520</v>
      </c>
      <c r="Q120" s="176">
        <f t="shared" si="105"/>
        <v>106809</v>
      </c>
      <c r="R120" s="177">
        <f>IFERROR(Q120/P120-1,"-")</f>
        <v>2.1900114810562643E-2</v>
      </c>
      <c r="S120" s="177">
        <f>IFERROR(Q120/L120-1,"-")</f>
        <v>0.32602919998013613</v>
      </c>
      <c r="T120" s="177">
        <f>Q120/Q$8</f>
        <v>4.0540694417242465E-2</v>
      </c>
      <c r="U120" s="176">
        <f>U121+U124</f>
        <v>159130</v>
      </c>
      <c r="V120" s="176">
        <f>V121+V124</f>
        <v>103599</v>
      </c>
      <c r="W120" s="176">
        <f>W121+W124</f>
        <v>157983</v>
      </c>
      <c r="X120" s="176">
        <f>X121+X124</f>
        <v>174312</v>
      </c>
      <c r="Y120" s="176">
        <f>Y121+Y124</f>
        <v>181820</v>
      </c>
      <c r="Z120" s="177">
        <f>IFERROR(Y120/X120-1,"-")</f>
        <v>4.307219239065585E-2</v>
      </c>
      <c r="AA120" s="177">
        <f t="shared" ref="AA120:AA132" si="106">IFERROR(Y120/U120-1,"-")</f>
        <v>0.14258782127820013</v>
      </c>
      <c r="AB120" s="177">
        <f>Y120/Y$8</f>
        <v>5.6853857256856107E-2</v>
      </c>
    </row>
    <row r="121" spans="1:28" x14ac:dyDescent="0.25">
      <c r="A121" s="56"/>
      <c r="B121" s="157" t="s">
        <v>97</v>
      </c>
      <c r="C121" s="158">
        <v>35977</v>
      </c>
      <c r="D121" s="158">
        <v>15436</v>
      </c>
      <c r="E121" s="158">
        <v>20875</v>
      </c>
      <c r="F121" s="158">
        <v>36797</v>
      </c>
      <c r="G121" s="158">
        <v>45435</v>
      </c>
      <c r="H121" s="158">
        <v>52085</v>
      </c>
      <c r="I121" s="159">
        <f>IFERROR(H121/G121-1,"-")</f>
        <v>0.14636293606250694</v>
      </c>
      <c r="J121" s="160">
        <f>IFERROR(H121/C121-1,"-")</f>
        <v>0.44773049448258617</v>
      </c>
      <c r="K121" s="159">
        <f>H121/H$8</f>
        <v>9.2445670308761621E-2</v>
      </c>
      <c r="L121" s="158">
        <v>51537</v>
      </c>
      <c r="M121" s="158">
        <v>20894</v>
      </c>
      <c r="N121" s="158">
        <v>47965</v>
      </c>
      <c r="O121" s="158">
        <v>60445</v>
      </c>
      <c r="P121" s="158">
        <v>62889</v>
      </c>
      <c r="Q121" s="158">
        <v>63766</v>
      </c>
      <c r="R121" s="159">
        <f>IFERROR(Q121/P121-1,"-")</f>
        <v>1.3945205043807363E-2</v>
      </c>
      <c r="S121" s="160">
        <f>IFERROR(Q121/L121-1,"-")</f>
        <v>0.2372858334788599</v>
      </c>
      <c r="T121" s="159">
        <f>Q121/Q$8</f>
        <v>2.4203184377813509E-2</v>
      </c>
      <c r="U121" s="158">
        <v>87514</v>
      </c>
      <c r="V121" s="158">
        <v>68840</v>
      </c>
      <c r="W121" s="158">
        <v>97242</v>
      </c>
      <c r="X121" s="158">
        <v>108324</v>
      </c>
      <c r="Y121" s="158">
        <v>115851</v>
      </c>
      <c r="Z121" s="159">
        <f>IFERROR(Y121/X121-1,"-")</f>
        <v>6.9485986484989493E-2</v>
      </c>
      <c r="AA121" s="160">
        <f t="shared" si="106"/>
        <v>0.32379962063212742</v>
      </c>
      <c r="AB121" s="159">
        <f>Y121/Y$8</f>
        <v>3.6225806935782846E-2</v>
      </c>
    </row>
    <row r="122" spans="1:28" x14ac:dyDescent="0.25">
      <c r="A122" s="56"/>
      <c r="B122" s="162" t="s">
        <v>103</v>
      </c>
      <c r="C122" s="163">
        <v>17805</v>
      </c>
      <c r="D122" s="163">
        <v>7502</v>
      </c>
      <c r="E122" s="163">
        <v>9953</v>
      </c>
      <c r="F122" s="163">
        <v>21247</v>
      </c>
      <c r="G122" s="163">
        <v>20704</v>
      </c>
      <c r="H122" s="163">
        <v>31006</v>
      </c>
      <c r="I122" s="164">
        <f>IFERROR(H122/G122-1,"-")</f>
        <v>0.49758500772797531</v>
      </c>
      <c r="J122" s="165">
        <f>IFERROR(H122/C122-1,"-")</f>
        <v>0.74142094917158108</v>
      </c>
      <c r="K122" s="164">
        <f>H122/H$8</f>
        <v>5.5032551667341126E-2</v>
      </c>
      <c r="L122" s="163">
        <v>26446</v>
      </c>
      <c r="M122" s="163">
        <v>9189</v>
      </c>
      <c r="N122" s="163">
        <v>24995</v>
      </c>
      <c r="O122" s="163">
        <v>29459</v>
      </c>
      <c r="P122" s="163">
        <v>28111</v>
      </c>
      <c r="Q122" s="163">
        <v>26429</v>
      </c>
      <c r="R122" s="164">
        <f>IFERROR(Q122/P122-1,"-")</f>
        <v>-5.9834228593788952E-2</v>
      </c>
      <c r="S122" s="165">
        <f>IFERROR(Q122/L122-1,"-")</f>
        <v>-6.4281932995535751E-4</v>
      </c>
      <c r="T122" s="164">
        <f>Q122/Q$8</f>
        <v>1.0031458142603162E-2</v>
      </c>
      <c r="U122" s="163">
        <v>44251</v>
      </c>
      <c r="V122" s="163">
        <v>34948</v>
      </c>
      <c r="W122" s="163">
        <v>50706</v>
      </c>
      <c r="X122" s="163">
        <v>48815</v>
      </c>
      <c r="Y122" s="163">
        <v>57435</v>
      </c>
      <c r="Z122" s="164">
        <f>IFERROR(Y122/X122-1,"-")</f>
        <v>0.17658506606575841</v>
      </c>
      <c r="AA122" s="165">
        <f t="shared" si="106"/>
        <v>0.29793676979051331</v>
      </c>
      <c r="AB122" s="164">
        <f>Y122/Y$8</f>
        <v>1.7959527508236334E-2</v>
      </c>
    </row>
    <row r="123" spans="1:28" x14ac:dyDescent="0.25">
      <c r="A123" s="56"/>
      <c r="B123" s="162" t="s">
        <v>100</v>
      </c>
      <c r="C123" s="163">
        <v>18172</v>
      </c>
      <c r="D123" s="163">
        <v>7934</v>
      </c>
      <c r="E123" s="163">
        <v>10922</v>
      </c>
      <c r="F123" s="163">
        <v>15550</v>
      </c>
      <c r="G123" s="163">
        <v>24731</v>
      </c>
      <c r="H123" s="163">
        <v>21079</v>
      </c>
      <c r="I123" s="164">
        <f>IFERROR(H123/G123-1,"-")</f>
        <v>-0.14766891755286882</v>
      </c>
      <c r="J123" s="165">
        <f>IFERROR(H123/C123-1,"-")</f>
        <v>0.1599713845476558</v>
      </c>
      <c r="K123" s="164">
        <f>H123/H$8</f>
        <v>3.7413118641420488E-2</v>
      </c>
      <c r="L123" s="163">
        <v>25091</v>
      </c>
      <c r="M123" s="163">
        <v>11705</v>
      </c>
      <c r="N123" s="163">
        <v>22970</v>
      </c>
      <c r="O123" s="163">
        <v>30986</v>
      </c>
      <c r="P123" s="163">
        <v>34778</v>
      </c>
      <c r="Q123" s="163">
        <v>37337</v>
      </c>
      <c r="R123" s="164">
        <f>IFERROR(Q123/P123-1,"-")</f>
        <v>7.3580999482431464E-2</v>
      </c>
      <c r="S123" s="165">
        <f>IFERROR(Q123/L123-1,"-")</f>
        <v>0.4880634490454745</v>
      </c>
      <c r="T123" s="164">
        <f>Q123/Q$8</f>
        <v>1.4171726235210347E-2</v>
      </c>
      <c r="U123" s="163">
        <v>43263</v>
      </c>
      <c r="V123" s="163">
        <v>33892</v>
      </c>
      <c r="W123" s="163">
        <v>46536</v>
      </c>
      <c r="X123" s="163">
        <v>59509</v>
      </c>
      <c r="Y123" s="163">
        <v>58416</v>
      </c>
      <c r="Z123" s="164">
        <f>IFERROR(Y123/X123-1,"-")</f>
        <v>-1.8366969702061864E-2</v>
      </c>
      <c r="AA123" s="165">
        <f t="shared" si="106"/>
        <v>0.35025310311351499</v>
      </c>
      <c r="AB123" s="164">
        <f>Y123/Y$8</f>
        <v>1.8266279427546508E-2</v>
      </c>
    </row>
    <row r="124" spans="1:28" x14ac:dyDescent="0.25">
      <c r="A124" s="56"/>
      <c r="B124" s="157" t="s">
        <v>107</v>
      </c>
      <c r="C124" s="158">
        <v>42605</v>
      </c>
      <c r="D124" s="158">
        <v>17856</v>
      </c>
      <c r="E124" s="158">
        <v>18037</v>
      </c>
      <c r="F124" s="158">
        <v>26137</v>
      </c>
      <c r="G124" s="158">
        <v>24357</v>
      </c>
      <c r="H124" s="158">
        <v>22926</v>
      </c>
      <c r="I124" s="159">
        <f>IFERROR(H124/G124-1,"-")</f>
        <v>-5.8751077718930955E-2</v>
      </c>
      <c r="J124" s="160">
        <f>IFERROR(H124/C124-1,"-")</f>
        <v>-0.4618941438798263</v>
      </c>
      <c r="K124" s="159">
        <f>H124/H$8</f>
        <v>4.0691359076483996E-2</v>
      </c>
      <c r="L124" s="158">
        <v>29011</v>
      </c>
      <c r="M124" s="158">
        <v>12866</v>
      </c>
      <c r="N124" s="158">
        <v>16722</v>
      </c>
      <c r="O124" s="158">
        <v>34604</v>
      </c>
      <c r="P124" s="158">
        <v>41631</v>
      </c>
      <c r="Q124" s="158">
        <v>43043</v>
      </c>
      <c r="R124" s="159">
        <f>IFERROR(Q124/P124-1,"-")</f>
        <v>3.3917032980231188E-2</v>
      </c>
      <c r="S124" s="160">
        <f>IFERROR(Q124/L124-1,"-")</f>
        <v>0.48367860466719526</v>
      </c>
      <c r="T124" s="159">
        <f>Q124/Q$8</f>
        <v>1.6337510039428956E-2</v>
      </c>
      <c r="U124" s="158">
        <v>71616</v>
      </c>
      <c r="V124" s="158">
        <v>34759</v>
      </c>
      <c r="W124" s="158">
        <v>60741</v>
      </c>
      <c r="X124" s="158">
        <v>65988</v>
      </c>
      <c r="Y124" s="158">
        <v>65969</v>
      </c>
      <c r="Z124" s="159">
        <f>IFERROR(Y124/X124-1,"-")</f>
        <v>-2.8793113899494571E-4</v>
      </c>
      <c r="AA124" s="160">
        <f t="shared" si="106"/>
        <v>-7.8851094727435234E-2</v>
      </c>
      <c r="AB124" s="159">
        <f>Y124/Y$8</f>
        <v>2.0628050321073264E-2</v>
      </c>
    </row>
    <row r="125" spans="1:28" s="56" customFormat="1" x14ac:dyDescent="0.25">
      <c r="B125" s="162" t="s">
        <v>110</v>
      </c>
      <c r="C125" s="163">
        <v>2151</v>
      </c>
      <c r="D125" s="163">
        <v>1098</v>
      </c>
      <c r="E125" s="163">
        <v>260</v>
      </c>
      <c r="F125" s="163">
        <v>1769</v>
      </c>
      <c r="G125" s="163">
        <v>2494</v>
      </c>
      <c r="H125" s="163">
        <v>1771</v>
      </c>
      <c r="I125" s="164">
        <f t="shared" ref="I125:I132" si="107">IFERROR(H125/G125-1,"-")</f>
        <v>-0.28989574979951882</v>
      </c>
      <c r="J125" s="165">
        <f t="shared" ref="J125:J132" si="108">IFERROR(H125/C125-1,"-")</f>
        <v>-0.17666201766620182</v>
      </c>
      <c r="K125" s="164">
        <f t="shared" ref="K125:K132" si="109">H125/H$8</f>
        <v>3.1433480295059387E-3</v>
      </c>
      <c r="L125" s="163">
        <v>5504</v>
      </c>
      <c r="M125" s="163">
        <v>1921</v>
      </c>
      <c r="N125" s="163">
        <v>1076</v>
      </c>
      <c r="O125" s="163">
        <v>4920</v>
      </c>
      <c r="P125" s="163">
        <v>6187</v>
      </c>
      <c r="Q125" s="163">
        <v>6027</v>
      </c>
      <c r="R125" s="164">
        <f t="shared" ref="R125:R132" si="110">IFERROR(Q125/P125-1,"-")</f>
        <v>-2.5860675610150263E-2</v>
      </c>
      <c r="S125" s="165">
        <f t="shared" ref="S125:S132" si="111">IFERROR(Q125/L125-1,"-")</f>
        <v>9.5021802325581328E-2</v>
      </c>
      <c r="T125" s="164">
        <f t="shared" ref="T125:T132" si="112">Q125/Q$8</f>
        <v>2.2876233768008344E-3</v>
      </c>
      <c r="U125" s="163">
        <v>7655</v>
      </c>
      <c r="V125" s="163">
        <v>1336</v>
      </c>
      <c r="W125" s="163">
        <v>6689</v>
      </c>
      <c r="X125" s="163">
        <v>8681</v>
      </c>
      <c r="Y125" s="163">
        <v>7798</v>
      </c>
      <c r="Z125" s="164">
        <f t="shared" ref="Z125:Z132" si="113">IFERROR(Y125/X125-1,"-")</f>
        <v>-0.10171639212072336</v>
      </c>
      <c r="AA125" s="165">
        <f t="shared" si="106"/>
        <v>1.8680600914434908E-2</v>
      </c>
      <c r="AB125" s="164">
        <f t="shared" ref="AB125:AB132" si="114">Y125/Y$8</f>
        <v>2.4383807000823007E-3</v>
      </c>
    </row>
    <row r="126" spans="1:28" s="56" customFormat="1" x14ac:dyDescent="0.25">
      <c r="B126" s="162" t="s">
        <v>113</v>
      </c>
      <c r="C126" s="163">
        <v>2847</v>
      </c>
      <c r="D126" s="163">
        <v>1350</v>
      </c>
      <c r="E126" s="163">
        <v>1336</v>
      </c>
      <c r="F126" s="163">
        <v>2110</v>
      </c>
      <c r="G126" s="163">
        <v>3208</v>
      </c>
      <c r="H126" s="163">
        <v>3221</v>
      </c>
      <c r="I126" s="164">
        <f t="shared" si="107"/>
        <v>4.0523690773066612E-3</v>
      </c>
      <c r="J126" s="165">
        <f t="shared" si="108"/>
        <v>0.13136635054443269</v>
      </c>
      <c r="K126" s="164">
        <f t="shared" si="109"/>
        <v>5.7169531355384688E-3</v>
      </c>
      <c r="L126" s="163">
        <v>3647</v>
      </c>
      <c r="M126" s="163">
        <v>1835</v>
      </c>
      <c r="N126" s="163">
        <v>2133</v>
      </c>
      <c r="O126" s="163">
        <v>4261</v>
      </c>
      <c r="P126" s="163">
        <v>6018</v>
      </c>
      <c r="Q126" s="163">
        <v>5594</v>
      </c>
      <c r="R126" s="164">
        <f t="shared" si="110"/>
        <v>-7.0455300764373563E-2</v>
      </c>
      <c r="S126" s="165">
        <f t="shared" si="111"/>
        <v>0.53386344941047437</v>
      </c>
      <c r="T126" s="164">
        <f t="shared" si="112"/>
        <v>2.1232728007008241E-3</v>
      </c>
      <c r="U126" s="163">
        <v>6494</v>
      </c>
      <c r="V126" s="163">
        <v>3469</v>
      </c>
      <c r="W126" s="163">
        <v>6371</v>
      </c>
      <c r="X126" s="163">
        <v>9226</v>
      </c>
      <c r="Y126" s="163">
        <v>8815</v>
      </c>
      <c r="Z126" s="164">
        <f t="shared" si="113"/>
        <v>-4.4548016475178809E-2</v>
      </c>
      <c r="AA126" s="165">
        <f t="shared" si="106"/>
        <v>0.35740683708038179</v>
      </c>
      <c r="AB126" s="164">
        <f t="shared" si="114"/>
        <v>2.7563895705598209E-3</v>
      </c>
    </row>
    <row r="127" spans="1:28" x14ac:dyDescent="0.25">
      <c r="A127" s="56"/>
      <c r="B127" s="162" t="s">
        <v>116</v>
      </c>
      <c r="C127" s="163">
        <v>2179</v>
      </c>
      <c r="D127" s="163">
        <v>1002</v>
      </c>
      <c r="E127" s="163">
        <v>1422</v>
      </c>
      <c r="F127" s="163">
        <v>1806</v>
      </c>
      <c r="G127" s="163">
        <v>2154</v>
      </c>
      <c r="H127" s="163">
        <v>1918</v>
      </c>
      <c r="I127" s="164">
        <f t="shared" si="107"/>
        <v>-0.10956360259981435</v>
      </c>
      <c r="J127" s="165">
        <f t="shared" si="108"/>
        <v>-0.11977971546581001</v>
      </c>
      <c r="K127" s="164">
        <f t="shared" si="109"/>
        <v>3.4042583402554435E-3</v>
      </c>
      <c r="L127" s="163">
        <v>2740</v>
      </c>
      <c r="M127" s="163">
        <v>1222</v>
      </c>
      <c r="N127" s="163">
        <v>3461</v>
      </c>
      <c r="O127" s="163">
        <v>4071</v>
      </c>
      <c r="P127" s="163">
        <v>4167</v>
      </c>
      <c r="Q127" s="163">
        <v>4323</v>
      </c>
      <c r="R127" s="164">
        <f t="shared" si="110"/>
        <v>3.7437005039596905E-2</v>
      </c>
      <c r="S127" s="165">
        <f t="shared" si="111"/>
        <v>0.57773722627737234</v>
      </c>
      <c r="T127" s="164">
        <f t="shared" si="112"/>
        <v>1.6408488232802401E-3</v>
      </c>
      <c r="U127" s="163">
        <v>4919</v>
      </c>
      <c r="V127" s="163">
        <v>4883</v>
      </c>
      <c r="W127" s="163">
        <v>5877</v>
      </c>
      <c r="X127" s="163">
        <v>6321</v>
      </c>
      <c r="Y127" s="163">
        <v>6241</v>
      </c>
      <c r="Z127" s="164">
        <f t="shared" si="113"/>
        <v>-1.2656225280810007E-2</v>
      </c>
      <c r="AA127" s="165">
        <f t="shared" si="106"/>
        <v>0.26875381175035584</v>
      </c>
      <c r="AB127" s="164">
        <f t="shared" si="114"/>
        <v>1.9515175620945934E-3</v>
      </c>
    </row>
    <row r="128" spans="1:28" x14ac:dyDescent="0.25">
      <c r="A128" s="56"/>
      <c r="B128" s="162" t="s">
        <v>123</v>
      </c>
      <c r="C128" s="163">
        <v>573</v>
      </c>
      <c r="D128" s="163">
        <v>296</v>
      </c>
      <c r="E128" s="163">
        <v>184</v>
      </c>
      <c r="F128" s="163">
        <v>602</v>
      </c>
      <c r="G128" s="163">
        <v>504</v>
      </c>
      <c r="H128" s="163">
        <v>432</v>
      </c>
      <c r="I128" s="164">
        <f t="shared" si="107"/>
        <v>-0.1428571428571429</v>
      </c>
      <c r="J128" s="165">
        <f t="shared" si="108"/>
        <v>-0.24607329842931935</v>
      </c>
      <c r="K128" s="164">
        <f t="shared" si="109"/>
        <v>7.6675683159038146E-4</v>
      </c>
      <c r="L128" s="163">
        <v>646</v>
      </c>
      <c r="M128" s="163">
        <v>298</v>
      </c>
      <c r="N128" s="163">
        <v>482</v>
      </c>
      <c r="O128" s="163">
        <v>1251</v>
      </c>
      <c r="P128" s="163">
        <v>1392</v>
      </c>
      <c r="Q128" s="163">
        <v>1257</v>
      </c>
      <c r="R128" s="164">
        <f t="shared" si="110"/>
        <v>-9.6982758620689613E-2</v>
      </c>
      <c r="S128" s="165">
        <f t="shared" si="111"/>
        <v>0.94582043343653255</v>
      </c>
      <c r="T128" s="164">
        <f t="shared" si="112"/>
        <v>4.7711010198086092E-4</v>
      </c>
      <c r="U128" s="163">
        <v>1219</v>
      </c>
      <c r="V128" s="163">
        <v>666</v>
      </c>
      <c r="W128" s="163">
        <v>1853</v>
      </c>
      <c r="X128" s="163">
        <v>1896</v>
      </c>
      <c r="Y128" s="163">
        <v>1689</v>
      </c>
      <c r="Z128" s="164">
        <f t="shared" si="113"/>
        <v>-0.10917721518987344</v>
      </c>
      <c r="AA128" s="165">
        <f t="shared" si="106"/>
        <v>0.38556193601312549</v>
      </c>
      <c r="AB128" s="164">
        <f t="shared" si="114"/>
        <v>5.2813862560130876E-4</v>
      </c>
    </row>
    <row r="129" spans="1:28" x14ac:dyDescent="0.25">
      <c r="A129" s="56"/>
      <c r="B129" s="162" t="s">
        <v>119</v>
      </c>
      <c r="C129" s="163">
        <v>471</v>
      </c>
      <c r="D129" s="163">
        <v>233</v>
      </c>
      <c r="E129" s="163">
        <v>134</v>
      </c>
      <c r="F129" s="163">
        <v>438</v>
      </c>
      <c r="G129" s="163">
        <v>374</v>
      </c>
      <c r="H129" s="163">
        <v>383</v>
      </c>
      <c r="I129" s="164">
        <f t="shared" si="107"/>
        <v>2.4064171122994749E-2</v>
      </c>
      <c r="J129" s="165">
        <f t="shared" si="108"/>
        <v>-0.18683651804670909</v>
      </c>
      <c r="K129" s="164">
        <f t="shared" si="109"/>
        <v>6.7978672800721315E-4</v>
      </c>
      <c r="L129" s="163">
        <v>564</v>
      </c>
      <c r="M129" s="163">
        <v>345</v>
      </c>
      <c r="N129" s="163">
        <v>444</v>
      </c>
      <c r="O129" s="163">
        <v>825</v>
      </c>
      <c r="P129" s="163">
        <v>922</v>
      </c>
      <c r="Q129" s="163">
        <v>1008</v>
      </c>
      <c r="R129" s="164">
        <f t="shared" si="110"/>
        <v>9.3275488069414214E-2</v>
      </c>
      <c r="S129" s="165">
        <f t="shared" si="111"/>
        <v>0.7872340425531914</v>
      </c>
      <c r="T129" s="164">
        <f t="shared" si="112"/>
        <v>3.8259903166006987E-4</v>
      </c>
      <c r="U129" s="163">
        <v>1035</v>
      </c>
      <c r="V129" s="163">
        <v>578</v>
      </c>
      <c r="W129" s="163">
        <v>1263</v>
      </c>
      <c r="X129" s="163">
        <v>1296</v>
      </c>
      <c r="Y129" s="163">
        <v>1391</v>
      </c>
      <c r="Z129" s="164">
        <f t="shared" si="113"/>
        <v>7.3302469135802406E-2</v>
      </c>
      <c r="AA129" s="165">
        <f t="shared" si="106"/>
        <v>0.34396135265700489</v>
      </c>
      <c r="AB129" s="164">
        <f t="shared" si="114"/>
        <v>4.3495608538272385E-4</v>
      </c>
    </row>
    <row r="130" spans="1:28" x14ac:dyDescent="0.25">
      <c r="A130" s="56"/>
      <c r="B130" s="162" t="s">
        <v>128</v>
      </c>
      <c r="C130" s="163">
        <v>332</v>
      </c>
      <c r="D130" s="163">
        <v>174</v>
      </c>
      <c r="E130" s="163">
        <v>32</v>
      </c>
      <c r="F130" s="163">
        <v>167</v>
      </c>
      <c r="G130" s="163">
        <v>164</v>
      </c>
      <c r="H130" s="163">
        <v>171</v>
      </c>
      <c r="I130" s="164">
        <f t="shared" si="107"/>
        <v>4.2682926829268331E-2</v>
      </c>
      <c r="J130" s="165">
        <f t="shared" si="108"/>
        <v>-0.48493975903614461</v>
      </c>
      <c r="K130" s="164">
        <f t="shared" si="109"/>
        <v>3.0350791250452599E-4</v>
      </c>
      <c r="L130" s="163">
        <v>804</v>
      </c>
      <c r="M130" s="163">
        <v>463</v>
      </c>
      <c r="N130" s="163">
        <v>66</v>
      </c>
      <c r="O130" s="163">
        <v>488</v>
      </c>
      <c r="P130" s="163">
        <v>697</v>
      </c>
      <c r="Q130" s="163">
        <v>775</v>
      </c>
      <c r="R130" s="164">
        <f t="shared" si="110"/>
        <v>0.11190817790530838</v>
      </c>
      <c r="S130" s="165">
        <f t="shared" si="111"/>
        <v>-3.6069651741293507E-2</v>
      </c>
      <c r="T130" s="164">
        <f t="shared" si="112"/>
        <v>2.9416096184181959E-4</v>
      </c>
      <c r="U130" s="163">
        <v>1136</v>
      </c>
      <c r="V130" s="163">
        <v>98</v>
      </c>
      <c r="W130" s="163">
        <v>655</v>
      </c>
      <c r="X130" s="163">
        <v>861</v>
      </c>
      <c r="Y130" s="163">
        <v>946</v>
      </c>
      <c r="Z130" s="164">
        <f t="shared" si="113"/>
        <v>9.8722415795586604E-2</v>
      </c>
      <c r="AA130" s="165">
        <f t="shared" si="106"/>
        <v>-0.16725352112676062</v>
      </c>
      <c r="AB130" s="164">
        <f t="shared" si="114"/>
        <v>2.9580766123081005E-4</v>
      </c>
    </row>
    <row r="131" spans="1:28" x14ac:dyDescent="0.25">
      <c r="A131" s="56"/>
      <c r="B131" s="162" t="s">
        <v>131</v>
      </c>
      <c r="C131" s="163">
        <v>332</v>
      </c>
      <c r="D131" s="163">
        <v>164</v>
      </c>
      <c r="E131" s="163">
        <v>81</v>
      </c>
      <c r="F131" s="163">
        <v>158</v>
      </c>
      <c r="G131" s="163">
        <v>271</v>
      </c>
      <c r="H131" s="163">
        <v>201</v>
      </c>
      <c r="I131" s="164">
        <f t="shared" si="107"/>
        <v>-0.25830258302583031</v>
      </c>
      <c r="J131" s="165">
        <f t="shared" si="108"/>
        <v>-0.39457831325301207</v>
      </c>
      <c r="K131" s="164">
        <f t="shared" si="109"/>
        <v>3.5675491469830249E-4</v>
      </c>
      <c r="L131" s="163">
        <v>1356</v>
      </c>
      <c r="M131" s="163">
        <v>846</v>
      </c>
      <c r="N131" s="163">
        <v>146</v>
      </c>
      <c r="O131" s="163">
        <v>947</v>
      </c>
      <c r="P131" s="163">
        <v>1293</v>
      </c>
      <c r="Q131" s="163">
        <v>1226</v>
      </c>
      <c r="R131" s="164">
        <f t="shared" si="110"/>
        <v>-5.1817478731631894E-2</v>
      </c>
      <c r="S131" s="165">
        <f t="shared" si="111"/>
        <v>-9.587020648967548E-2</v>
      </c>
      <c r="T131" s="164">
        <f t="shared" si="112"/>
        <v>4.6534366350718816E-4</v>
      </c>
      <c r="U131" s="163">
        <v>1688</v>
      </c>
      <c r="V131" s="163">
        <v>227</v>
      </c>
      <c r="W131" s="163">
        <v>1105</v>
      </c>
      <c r="X131" s="163">
        <v>1564</v>
      </c>
      <c r="Y131" s="163">
        <v>1427</v>
      </c>
      <c r="Z131" s="164">
        <f t="shared" si="113"/>
        <v>-8.7595907928388783E-2</v>
      </c>
      <c r="AA131" s="165">
        <f t="shared" si="106"/>
        <v>-0.15462085308056872</v>
      </c>
      <c r="AB131" s="164">
        <f t="shared" si="114"/>
        <v>4.4621303655006966E-4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33720</v>
      </c>
      <c r="D132" s="169">
        <f t="shared" si="115"/>
        <v>13539</v>
      </c>
      <c r="E132" s="169">
        <f t="shared" si="115"/>
        <v>14588</v>
      </c>
      <c r="F132" s="169">
        <f t="shared" si="115"/>
        <v>19087</v>
      </c>
      <c r="G132" s="169">
        <f t="shared" si="115"/>
        <v>15188</v>
      </c>
      <c r="H132" s="169">
        <f t="shared" si="115"/>
        <v>14829</v>
      </c>
      <c r="I132" s="170">
        <f t="shared" si="107"/>
        <v>-2.3637081906768498E-2</v>
      </c>
      <c r="J132" s="171">
        <f t="shared" si="108"/>
        <v>-0.5602313167259787</v>
      </c>
      <c r="K132" s="170">
        <f t="shared" si="109"/>
        <v>2.631999318438372E-2</v>
      </c>
      <c r="L132" s="169">
        <f t="shared" ref="L132:Q132" si="116">L124-SUM(L125:L131)</f>
        <v>13750</v>
      </c>
      <c r="M132" s="169">
        <f t="shared" si="116"/>
        <v>5936</v>
      </c>
      <c r="N132" s="169">
        <f t="shared" si="116"/>
        <v>8914</v>
      </c>
      <c r="O132" s="169">
        <f t="shared" si="116"/>
        <v>17841</v>
      </c>
      <c r="P132" s="169">
        <f t="shared" si="116"/>
        <v>20955</v>
      </c>
      <c r="Q132" s="169">
        <f t="shared" si="116"/>
        <v>22833</v>
      </c>
      <c r="R132" s="170">
        <f t="shared" si="110"/>
        <v>8.962061560486756E-2</v>
      </c>
      <c r="S132" s="171">
        <f t="shared" si="111"/>
        <v>0.66058181818181816</v>
      </c>
      <c r="T132" s="170">
        <f t="shared" si="112"/>
        <v>8.6665512796571184E-3</v>
      </c>
      <c r="U132" s="169">
        <f>U124-SUM(U125:U131)</f>
        <v>47470</v>
      </c>
      <c r="V132" s="169">
        <f>V124-SUM(V125:V131)</f>
        <v>23502</v>
      </c>
      <c r="W132" s="169">
        <f>W124-SUM(W125:W131)</f>
        <v>36928</v>
      </c>
      <c r="X132" s="169">
        <f>X124-SUM(X125:X131)</f>
        <v>36143</v>
      </c>
      <c r="Y132" s="169">
        <f>Y124-SUM(Y125:Y131)</f>
        <v>37662</v>
      </c>
      <c r="Z132" s="170">
        <f t="shared" si="113"/>
        <v>4.2027501867581529E-2</v>
      </c>
      <c r="AA132" s="171">
        <f t="shared" si="106"/>
        <v>-0.20661470402359383</v>
      </c>
      <c r="AB132" s="170">
        <f t="shared" si="114"/>
        <v>1.1776647079571635E-2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21908</v>
      </c>
      <c r="D134" s="176">
        <f t="shared" si="117"/>
        <v>9862</v>
      </c>
      <c r="E134" s="176">
        <f t="shared" si="117"/>
        <v>12187</v>
      </c>
      <c r="F134" s="176">
        <f t="shared" si="117"/>
        <v>36976</v>
      </c>
      <c r="G134" s="176">
        <f t="shared" si="117"/>
        <v>36097</v>
      </c>
      <c r="H134" s="176">
        <f t="shared" si="117"/>
        <v>40056</v>
      </c>
      <c r="I134" s="177">
        <f>IFERROR(H134/G134-1,"-")</f>
        <v>0.10967670443527155</v>
      </c>
      <c r="J134" s="177">
        <f>IFERROR(H134/C134-1,"-")</f>
        <v>0.82837319700566003</v>
      </c>
      <c r="K134" s="177">
        <f>H134/H$8</f>
        <v>7.1095397329130366E-2</v>
      </c>
      <c r="L134" s="176">
        <f t="shared" ref="L134:Q134" si="118">L135+L138</f>
        <v>111607</v>
      </c>
      <c r="M134" s="176">
        <f t="shared" si="118"/>
        <v>40956</v>
      </c>
      <c r="N134" s="176">
        <f t="shared" si="118"/>
        <v>25030</v>
      </c>
      <c r="O134" s="176">
        <f t="shared" si="118"/>
        <v>120299</v>
      </c>
      <c r="P134" s="176">
        <f t="shared" si="118"/>
        <v>132879</v>
      </c>
      <c r="Q134" s="176">
        <f t="shared" si="118"/>
        <v>136256</v>
      </c>
      <c r="R134" s="177">
        <f>IFERROR(Q134/P134-1,"-")</f>
        <v>2.5414098540777808E-2</v>
      </c>
      <c r="S134" s="177">
        <f>IFERROR(Q134/L134-1,"-")</f>
        <v>0.22085532269481312</v>
      </c>
      <c r="T134" s="177">
        <f>Q134/Q$8</f>
        <v>5.1717672279637382E-2</v>
      </c>
      <c r="U134" s="176">
        <f>U135+U138</f>
        <v>133515</v>
      </c>
      <c r="V134" s="176">
        <f>V135+V138</f>
        <v>64813</v>
      </c>
      <c r="W134" s="176">
        <f>W135+W138</f>
        <v>157275</v>
      </c>
      <c r="X134" s="176">
        <f>X135+X138</f>
        <v>168976</v>
      </c>
      <c r="Y134" s="176">
        <f>Y135+Y138</f>
        <v>176312</v>
      </c>
      <c r="Z134" s="177">
        <f>IFERROR(Y134/X134-1,"-")</f>
        <v>4.3414449389262311E-2</v>
      </c>
      <c r="AA134" s="177">
        <f t="shared" ref="AA134:AA146" si="119">IFERROR(Y134/U134-1,"-")</f>
        <v>0.32054076321012626</v>
      </c>
      <c r="AB134" s="177">
        <f>Y134/Y$8</f>
        <v>5.5131543728252193E-2</v>
      </c>
    </row>
    <row r="135" spans="1:28" x14ac:dyDescent="0.25">
      <c r="A135" s="56"/>
      <c r="B135" s="157" t="s">
        <v>97</v>
      </c>
      <c r="C135" s="158">
        <v>7332</v>
      </c>
      <c r="D135" s="158">
        <v>2454</v>
      </c>
      <c r="E135" s="158">
        <v>4622</v>
      </c>
      <c r="F135" s="158">
        <v>4456</v>
      </c>
      <c r="G135" s="158">
        <v>5848</v>
      </c>
      <c r="H135" s="158">
        <v>6251</v>
      </c>
      <c r="I135" s="159">
        <f>IFERROR(H135/G135-1,"-")</f>
        <v>6.8912448700410467E-2</v>
      </c>
      <c r="J135" s="160">
        <f>IFERROR(H135/C135-1,"-")</f>
        <v>-0.14743589743589747</v>
      </c>
      <c r="K135" s="159">
        <f>H135/H$8</f>
        <v>1.1094900357109895E-2</v>
      </c>
      <c r="L135" s="158">
        <v>21521</v>
      </c>
      <c r="M135" s="158">
        <v>6197</v>
      </c>
      <c r="N135" s="158">
        <v>10309</v>
      </c>
      <c r="O135" s="158">
        <v>13389</v>
      </c>
      <c r="P135" s="158">
        <v>13122</v>
      </c>
      <c r="Q135" s="158">
        <v>10192</v>
      </c>
      <c r="R135" s="159">
        <f>IFERROR(Q135/P135-1,"-")</f>
        <v>-0.2232891327541533</v>
      </c>
      <c r="S135" s="160">
        <f>IFERROR(Q135/L135-1,"-")</f>
        <v>-0.52641605873333019</v>
      </c>
      <c r="T135" s="159">
        <f>Q135/Q$8</f>
        <v>3.8685013201184841E-3</v>
      </c>
      <c r="U135" s="158">
        <v>28853</v>
      </c>
      <c r="V135" s="158">
        <v>31570</v>
      </c>
      <c r="W135" s="158">
        <v>17845</v>
      </c>
      <c r="X135" s="158">
        <v>18970</v>
      </c>
      <c r="Y135" s="158">
        <v>16443</v>
      </c>
      <c r="Z135" s="159">
        <f>IFERROR(Y135/X135-1,"-")</f>
        <v>-0.13321033210332101</v>
      </c>
      <c r="AA135" s="160">
        <f t="shared" si="119"/>
        <v>-0.43011125359581326</v>
      </c>
      <c r="AB135" s="159">
        <f>Y135/Y$8</f>
        <v>5.1416124456852104E-3</v>
      </c>
    </row>
    <row r="136" spans="1:28" x14ac:dyDescent="0.25">
      <c r="A136" s="56"/>
      <c r="B136" s="162" t="s">
        <v>103</v>
      </c>
      <c r="C136" s="163">
        <v>7332</v>
      </c>
      <c r="D136" s="163">
        <v>2454</v>
      </c>
      <c r="E136" s="163">
        <v>4622</v>
      </c>
      <c r="F136" s="163">
        <v>4385</v>
      </c>
      <c r="G136" s="163">
        <v>5848</v>
      </c>
      <c r="H136" s="163">
        <v>6251</v>
      </c>
      <c r="I136" s="164">
        <f>IFERROR(H136/G136-1,"-")</f>
        <v>6.8912448700410467E-2</v>
      </c>
      <c r="J136" s="165">
        <f>IFERROR(H136/C136-1,"-")</f>
        <v>-0.14743589743589747</v>
      </c>
      <c r="K136" s="164">
        <f>H136/H$8</f>
        <v>1.1094900357109895E-2</v>
      </c>
      <c r="L136" s="163">
        <v>7370</v>
      </c>
      <c r="M136" s="163">
        <v>3528</v>
      </c>
      <c r="N136" s="163">
        <v>5691</v>
      </c>
      <c r="O136" s="163">
        <v>8111</v>
      </c>
      <c r="P136" s="163">
        <v>6381</v>
      </c>
      <c r="Q136" s="163">
        <v>4037</v>
      </c>
      <c r="R136" s="164">
        <f>IFERROR(Q136/P136-1,"-")</f>
        <v>-0.36734054223475943</v>
      </c>
      <c r="S136" s="165">
        <f>IFERROR(Q136/L136-1,"-")</f>
        <v>-0.4522388059701492</v>
      </c>
      <c r="T136" s="164">
        <f>Q136/Q$8</f>
        <v>1.5322939392973234E-3</v>
      </c>
      <c r="U136" s="163">
        <v>14702</v>
      </c>
      <c r="V136" s="163">
        <v>24857</v>
      </c>
      <c r="W136" s="163">
        <v>12496</v>
      </c>
      <c r="X136" s="163">
        <v>12229</v>
      </c>
      <c r="Y136" s="163">
        <v>10288</v>
      </c>
      <c r="Z136" s="164">
        <f>IFERROR(Y136/X136-1,"-")</f>
        <v>-0.15872107285959602</v>
      </c>
      <c r="AA136" s="165">
        <f t="shared" si="119"/>
        <v>-0.30023126105291797</v>
      </c>
      <c r="AB136" s="164">
        <f>Y136/Y$8</f>
        <v>3.2169864891570545E-3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14151</v>
      </c>
      <c r="M137" s="163">
        <v>2669</v>
      </c>
      <c r="N137" s="163">
        <v>4618</v>
      </c>
      <c r="O137" s="163">
        <v>5278</v>
      </c>
      <c r="P137" s="163">
        <v>6741</v>
      </c>
      <c r="Q137" s="163">
        <v>6155</v>
      </c>
      <c r="R137" s="164">
        <f>IFERROR(Q137/P137-1,"-")</f>
        <v>-8.6930722444741093E-2</v>
      </c>
      <c r="S137" s="165">
        <f>IFERROR(Q137/L137-1,"-")</f>
        <v>-0.56504840647304078</v>
      </c>
      <c r="T137" s="164">
        <f>Q137/Q$8</f>
        <v>2.3362073808211609E-3</v>
      </c>
      <c r="U137" s="163">
        <v>14151</v>
      </c>
      <c r="V137" s="163">
        <v>6713</v>
      </c>
      <c r="W137" s="163">
        <v>5349</v>
      </c>
      <c r="X137" s="163">
        <v>6741</v>
      </c>
      <c r="Y137" s="163">
        <v>6155</v>
      </c>
      <c r="Z137" s="164">
        <f>IFERROR(Y137/X137-1,"-")</f>
        <v>-8.6930722444741093E-2</v>
      </c>
      <c r="AA137" s="165">
        <f t="shared" si="119"/>
        <v>-0.56504840647304078</v>
      </c>
      <c r="AB137" s="164">
        <f>Y137/Y$8</f>
        <v>1.9246259565281561E-3</v>
      </c>
    </row>
    <row r="138" spans="1:28" x14ac:dyDescent="0.25">
      <c r="A138" s="56"/>
      <c r="B138" s="157" t="s">
        <v>107</v>
      </c>
      <c r="C138" s="158">
        <v>14576</v>
      </c>
      <c r="D138" s="158">
        <v>7408</v>
      </c>
      <c r="E138" s="158">
        <v>7565</v>
      </c>
      <c r="F138" s="158">
        <v>32520</v>
      </c>
      <c r="G138" s="158">
        <v>30249</v>
      </c>
      <c r="H138" s="158">
        <v>33805</v>
      </c>
      <c r="I138" s="159">
        <f>IFERROR(H138/G138-1,"-")</f>
        <v>0.11755760521008951</v>
      </c>
      <c r="J138" s="160">
        <f>IFERROR(H138/C138-1,"-")</f>
        <v>1.3192233809001097</v>
      </c>
      <c r="K138" s="159">
        <f>H138/H$8</f>
        <v>6.0000496972020478E-2</v>
      </c>
      <c r="L138" s="158">
        <v>90086</v>
      </c>
      <c r="M138" s="158">
        <v>34759</v>
      </c>
      <c r="N138" s="158">
        <v>14721</v>
      </c>
      <c r="O138" s="158">
        <v>106910</v>
      </c>
      <c r="P138" s="158">
        <v>119757</v>
      </c>
      <c r="Q138" s="158">
        <v>126064</v>
      </c>
      <c r="R138" s="159">
        <f>IFERROR(Q138/P138-1,"-")</f>
        <v>5.266497991766661E-2</v>
      </c>
      <c r="S138" s="160">
        <f>IFERROR(Q138/L138-1,"-")</f>
        <v>0.39937393157649348</v>
      </c>
      <c r="T138" s="159">
        <f>Q138/Q$8</f>
        <v>4.7849170959518898E-2</v>
      </c>
      <c r="U138" s="158">
        <v>104662</v>
      </c>
      <c r="V138" s="158">
        <v>33243</v>
      </c>
      <c r="W138" s="158">
        <v>139430</v>
      </c>
      <c r="X138" s="158">
        <v>150006</v>
      </c>
      <c r="Y138" s="158">
        <v>159869</v>
      </c>
      <c r="Z138" s="159">
        <f>IFERROR(Y138/X138-1,"-")</f>
        <v>6.5750703305201164E-2</v>
      </c>
      <c r="AA138" s="160">
        <f t="shared" si="119"/>
        <v>0.52747893218168973</v>
      </c>
      <c r="AB138" s="159">
        <f>Y138/Y$8</f>
        <v>4.9989931282566985E-2</v>
      </c>
    </row>
    <row r="139" spans="1:28" s="56" customFormat="1" x14ac:dyDescent="0.25">
      <c r="B139" s="162" t="s">
        <v>110</v>
      </c>
      <c r="C139" s="163">
        <v>8579</v>
      </c>
      <c r="D139" s="163">
        <v>3361</v>
      </c>
      <c r="E139" s="163">
        <v>3323</v>
      </c>
      <c r="F139" s="163">
        <v>16427</v>
      </c>
      <c r="G139" s="163">
        <v>15330</v>
      </c>
      <c r="H139" s="163">
        <v>19327</v>
      </c>
      <c r="I139" s="164">
        <f t="shared" ref="I139:I146" si="120">IFERROR(H139/G139-1,"-")</f>
        <v>0.26073059360730588</v>
      </c>
      <c r="J139" s="165">
        <f t="shared" ref="J139:J146" si="121">IFERROR(H139/C139-1,"-")</f>
        <v>1.2528266697750321</v>
      </c>
      <c r="K139" s="164">
        <f t="shared" ref="K139:K146" si="122">H139/H$8</f>
        <v>3.4303493713303941E-2</v>
      </c>
      <c r="L139" s="163">
        <v>41492</v>
      </c>
      <c r="M139" s="163">
        <v>12472</v>
      </c>
      <c r="N139" s="163">
        <v>1862</v>
      </c>
      <c r="O139" s="163">
        <v>44609</v>
      </c>
      <c r="P139" s="163">
        <v>50285</v>
      </c>
      <c r="Q139" s="163">
        <v>53456</v>
      </c>
      <c r="R139" s="164">
        <f t="shared" ref="R139:R146" si="123">IFERROR(Q139/P139-1,"-")</f>
        <v>6.3060554837426563E-2</v>
      </c>
      <c r="S139" s="165">
        <f t="shared" ref="S139:S146" si="124">IFERROR(Q139/L139-1,"-")</f>
        <v>0.28834474115492137</v>
      </c>
      <c r="T139" s="164">
        <f t="shared" ref="T139:T146" si="125">Q139/Q$8</f>
        <v>2.0289894678988785E-2</v>
      </c>
      <c r="U139" s="163">
        <v>50071</v>
      </c>
      <c r="V139" s="163">
        <v>5517</v>
      </c>
      <c r="W139" s="163">
        <v>61036</v>
      </c>
      <c r="X139" s="163">
        <v>65615</v>
      </c>
      <c r="Y139" s="163">
        <v>72783</v>
      </c>
      <c r="Z139" s="164">
        <f t="shared" ref="Z139:Z146" si="126">IFERROR(Y139/X139-1,"-")</f>
        <v>0.1092433132667836</v>
      </c>
      <c r="AA139" s="165">
        <f t="shared" si="119"/>
        <v>0.45359589383076027</v>
      </c>
      <c r="AB139" s="164">
        <f t="shared" ref="AB139:AB146" si="127">Y139/Y$8</f>
        <v>2.2758741022581443E-2</v>
      </c>
    </row>
    <row r="140" spans="1:28" s="56" customFormat="1" x14ac:dyDescent="0.25">
      <c r="B140" s="162" t="s">
        <v>113</v>
      </c>
      <c r="C140" s="163">
        <v>1278</v>
      </c>
      <c r="D140" s="163">
        <v>1257</v>
      </c>
      <c r="E140" s="163">
        <v>680</v>
      </c>
      <c r="F140" s="163">
        <v>1026</v>
      </c>
      <c r="G140" s="163">
        <v>1373</v>
      </c>
      <c r="H140" s="163">
        <v>1223</v>
      </c>
      <c r="I140" s="164">
        <f t="shared" si="120"/>
        <v>-0.10924981791697019</v>
      </c>
      <c r="J140" s="165">
        <f t="shared" si="121"/>
        <v>-4.3035993740219047E-2</v>
      </c>
      <c r="K140" s="164">
        <f t="shared" si="122"/>
        <v>2.1707027894329548E-3</v>
      </c>
      <c r="L140" s="163">
        <v>7664</v>
      </c>
      <c r="M140" s="163">
        <v>2280</v>
      </c>
      <c r="N140" s="163">
        <v>1466</v>
      </c>
      <c r="O140" s="163">
        <v>7720</v>
      </c>
      <c r="P140" s="163">
        <v>11483</v>
      </c>
      <c r="Q140" s="163">
        <v>12140</v>
      </c>
      <c r="R140" s="164">
        <f t="shared" si="123"/>
        <v>5.7215013498214784E-2</v>
      </c>
      <c r="S140" s="165">
        <f t="shared" si="124"/>
        <v>0.58402922755741127</v>
      </c>
      <c r="T140" s="164">
        <f t="shared" si="125"/>
        <v>4.6078891313028258E-3</v>
      </c>
      <c r="U140" s="163">
        <v>8942</v>
      </c>
      <c r="V140" s="163">
        <v>3377</v>
      </c>
      <c r="W140" s="163">
        <v>8746</v>
      </c>
      <c r="X140" s="163">
        <v>12856</v>
      </c>
      <c r="Y140" s="163">
        <v>13363</v>
      </c>
      <c r="Z140" s="164">
        <f t="shared" si="126"/>
        <v>3.9436838830118282E-2</v>
      </c>
      <c r="AA140" s="165">
        <f t="shared" si="119"/>
        <v>0.49440840975173339</v>
      </c>
      <c r="AB140" s="164">
        <f t="shared" si="127"/>
        <v>4.178517734701178E-3</v>
      </c>
    </row>
    <row r="141" spans="1:28" x14ac:dyDescent="0.25">
      <c r="A141" s="56"/>
      <c r="B141" s="162" t="s">
        <v>116</v>
      </c>
      <c r="C141" s="163">
        <v>646</v>
      </c>
      <c r="D141" s="163">
        <v>147</v>
      </c>
      <c r="E141" s="163">
        <v>371</v>
      </c>
      <c r="F141" s="163">
        <v>4892</v>
      </c>
      <c r="G141" s="163">
        <v>3993</v>
      </c>
      <c r="H141" s="163">
        <v>3899</v>
      </c>
      <c r="I141" s="164">
        <f t="shared" si="120"/>
        <v>-2.3541197094916089E-2</v>
      </c>
      <c r="J141" s="165">
        <f t="shared" si="121"/>
        <v>5.0356037151702786</v>
      </c>
      <c r="K141" s="164">
        <f t="shared" si="122"/>
        <v>6.9203353851178175E-3</v>
      </c>
      <c r="L141" s="163">
        <v>11924</v>
      </c>
      <c r="M141" s="163">
        <v>3786</v>
      </c>
      <c r="N141" s="163">
        <v>3158</v>
      </c>
      <c r="O141" s="163">
        <v>12813</v>
      </c>
      <c r="P141" s="163">
        <v>12029</v>
      </c>
      <c r="Q141" s="163">
        <v>12213</v>
      </c>
      <c r="R141" s="164">
        <f t="shared" si="123"/>
        <v>1.5296367112810794E-2</v>
      </c>
      <c r="S141" s="165">
        <f t="shared" si="124"/>
        <v>2.4236833277423653E-2</v>
      </c>
      <c r="T141" s="164">
        <f t="shared" si="125"/>
        <v>4.6355971960956683E-3</v>
      </c>
      <c r="U141" s="163">
        <v>12570</v>
      </c>
      <c r="V141" s="163">
        <v>7198</v>
      </c>
      <c r="W141" s="163">
        <v>17705</v>
      </c>
      <c r="X141" s="163">
        <v>16022</v>
      </c>
      <c r="Y141" s="163">
        <v>16112</v>
      </c>
      <c r="Z141" s="164">
        <f t="shared" si="126"/>
        <v>5.6172762451629499E-3</v>
      </c>
      <c r="AA141" s="165">
        <f t="shared" si="119"/>
        <v>0.28178202068416858</v>
      </c>
      <c r="AB141" s="164">
        <f t="shared" si="127"/>
        <v>5.0381110335632256E-3</v>
      </c>
    </row>
    <row r="142" spans="1:28" x14ac:dyDescent="0.25">
      <c r="A142" s="56"/>
      <c r="B142" s="162" t="s">
        <v>123</v>
      </c>
      <c r="C142" s="163">
        <v>446</v>
      </c>
      <c r="D142" s="163">
        <v>113</v>
      </c>
      <c r="E142" s="163">
        <v>613</v>
      </c>
      <c r="F142" s="163">
        <v>3543</v>
      </c>
      <c r="G142" s="163">
        <v>2717</v>
      </c>
      <c r="H142" s="163">
        <v>1486</v>
      </c>
      <c r="I142" s="164">
        <f t="shared" si="120"/>
        <v>-0.45307324254692671</v>
      </c>
      <c r="J142" s="165">
        <f t="shared" si="121"/>
        <v>2.3318385650224216</v>
      </c>
      <c r="K142" s="164">
        <f t="shared" si="122"/>
        <v>2.6375015086650623E-3</v>
      </c>
      <c r="L142" s="163">
        <v>1519</v>
      </c>
      <c r="M142" s="163">
        <v>447</v>
      </c>
      <c r="N142" s="163">
        <v>294</v>
      </c>
      <c r="O142" s="163">
        <v>3069</v>
      </c>
      <c r="P142" s="163">
        <v>2937</v>
      </c>
      <c r="Q142" s="163">
        <v>2319</v>
      </c>
      <c r="R142" s="164">
        <f t="shared" si="123"/>
        <v>-0.21041879468845759</v>
      </c>
      <c r="S142" s="165">
        <f t="shared" si="124"/>
        <v>0.52666227781435149</v>
      </c>
      <c r="T142" s="164">
        <f t="shared" si="125"/>
        <v>8.8020551033700595E-4</v>
      </c>
      <c r="U142" s="163">
        <v>1965</v>
      </c>
      <c r="V142" s="163">
        <v>1022</v>
      </c>
      <c r="W142" s="163">
        <v>6612</v>
      </c>
      <c r="X142" s="163">
        <v>5654</v>
      </c>
      <c r="Y142" s="163">
        <v>3805</v>
      </c>
      <c r="Z142" s="164">
        <f t="shared" si="126"/>
        <v>-0.32702511496285813</v>
      </c>
      <c r="AA142" s="165">
        <f t="shared" si="119"/>
        <v>0.93638676844783708</v>
      </c>
      <c r="AB142" s="164">
        <f t="shared" si="127"/>
        <v>1.1897971997708585E-3</v>
      </c>
    </row>
    <row r="143" spans="1:28" x14ac:dyDescent="0.25">
      <c r="A143" s="56"/>
      <c r="B143" s="162" t="s">
        <v>119</v>
      </c>
      <c r="C143" s="163">
        <v>152</v>
      </c>
      <c r="D143" s="163">
        <v>428</v>
      </c>
      <c r="E143" s="163">
        <v>765</v>
      </c>
      <c r="F143" s="163">
        <v>280</v>
      </c>
      <c r="G143" s="163">
        <v>774</v>
      </c>
      <c r="H143" s="163">
        <v>791</v>
      </c>
      <c r="I143" s="164">
        <f t="shared" si="120"/>
        <v>2.1963824289405576E-2</v>
      </c>
      <c r="J143" s="165">
        <f t="shared" si="121"/>
        <v>4.2039473684210522</v>
      </c>
      <c r="K143" s="164">
        <f t="shared" si="122"/>
        <v>1.4039459578425735E-3</v>
      </c>
      <c r="L143" s="163">
        <v>2535</v>
      </c>
      <c r="M143" s="163">
        <v>773</v>
      </c>
      <c r="N143" s="163">
        <v>469</v>
      </c>
      <c r="O143" s="163">
        <v>2355</v>
      </c>
      <c r="P143" s="163">
        <v>2569</v>
      </c>
      <c r="Q143" s="163">
        <v>2964</v>
      </c>
      <c r="R143" s="164">
        <f t="shared" si="123"/>
        <v>0.15375632541845086</v>
      </c>
      <c r="S143" s="165">
        <f t="shared" si="124"/>
        <v>0.1692307692307693</v>
      </c>
      <c r="T143" s="164">
        <f t="shared" si="125"/>
        <v>1.1250233430956816E-3</v>
      </c>
      <c r="U143" s="163">
        <v>2687</v>
      </c>
      <c r="V143" s="163">
        <v>1638</v>
      </c>
      <c r="W143" s="163">
        <v>2635</v>
      </c>
      <c r="X143" s="163">
        <v>3343</v>
      </c>
      <c r="Y143" s="163">
        <v>3755</v>
      </c>
      <c r="Z143" s="164">
        <f t="shared" si="126"/>
        <v>0.12324259647023639</v>
      </c>
      <c r="AA143" s="165">
        <f t="shared" si="119"/>
        <v>0.39746929661332331</v>
      </c>
      <c r="AB143" s="164">
        <f t="shared" si="127"/>
        <v>1.1741625453717671E-3</v>
      </c>
    </row>
    <row r="144" spans="1:28" x14ac:dyDescent="0.25">
      <c r="A144" s="56"/>
      <c r="B144" s="162" t="s">
        <v>128</v>
      </c>
      <c r="C144" s="163">
        <v>248</v>
      </c>
      <c r="D144" s="163">
        <v>142</v>
      </c>
      <c r="E144" s="163">
        <v>0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-0.97580645161290325</v>
      </c>
      <c r="K144" s="164">
        <f t="shared" si="122"/>
        <v>1.0649400438755298E-5</v>
      </c>
      <c r="L144" s="163">
        <v>715</v>
      </c>
      <c r="M144" s="163">
        <v>1439</v>
      </c>
      <c r="N144" s="163">
        <v>17</v>
      </c>
      <c r="O144" s="163">
        <v>1578</v>
      </c>
      <c r="P144" s="163">
        <v>1825</v>
      </c>
      <c r="Q144" s="163">
        <v>1836</v>
      </c>
      <c r="R144" s="164">
        <f t="shared" si="123"/>
        <v>6.0273972602740145E-3</v>
      </c>
      <c r="S144" s="165">
        <f t="shared" si="124"/>
        <v>1.5678321678321678</v>
      </c>
      <c r="T144" s="164">
        <f t="shared" si="125"/>
        <v>6.9687680766655584E-4</v>
      </c>
      <c r="U144" s="163">
        <v>963</v>
      </c>
      <c r="V144" s="163">
        <v>36</v>
      </c>
      <c r="W144" s="163">
        <v>1657</v>
      </c>
      <c r="X144" s="163">
        <v>1964</v>
      </c>
      <c r="Y144" s="163">
        <v>1842</v>
      </c>
      <c r="Z144" s="164">
        <f t="shared" si="126"/>
        <v>-6.2118126272912466E-2</v>
      </c>
      <c r="AA144" s="165">
        <f t="shared" si="119"/>
        <v>0.91277258566978192</v>
      </c>
      <c r="AB144" s="164">
        <f t="shared" si="127"/>
        <v>5.7598066806252861E-4</v>
      </c>
    </row>
    <row r="145" spans="1:28" x14ac:dyDescent="0.25">
      <c r="A145" s="56"/>
      <c r="B145" s="162" t="s">
        <v>131</v>
      </c>
      <c r="C145" s="163">
        <v>73</v>
      </c>
      <c r="D145" s="163">
        <v>815</v>
      </c>
      <c r="E145" s="163">
        <v>2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-0.26027397260273977</v>
      </c>
      <c r="K145" s="164">
        <f t="shared" si="122"/>
        <v>9.5844603948797683E-5</v>
      </c>
      <c r="L145" s="163">
        <v>3120</v>
      </c>
      <c r="M145" s="163">
        <v>2465</v>
      </c>
      <c r="N145" s="163">
        <v>4</v>
      </c>
      <c r="O145" s="163">
        <v>693</v>
      </c>
      <c r="P145" s="163">
        <v>1267</v>
      </c>
      <c r="Q145" s="163">
        <v>1116</v>
      </c>
      <c r="R145" s="164">
        <f t="shared" si="123"/>
        <v>-0.11917916337805845</v>
      </c>
      <c r="S145" s="165">
        <f t="shared" si="124"/>
        <v>-0.64230769230769225</v>
      </c>
      <c r="T145" s="164">
        <f t="shared" si="125"/>
        <v>4.2359178505222019E-4</v>
      </c>
      <c r="U145" s="163">
        <v>3193</v>
      </c>
      <c r="V145" s="163">
        <v>43</v>
      </c>
      <c r="W145" s="163">
        <v>742</v>
      </c>
      <c r="X145" s="163">
        <v>1329</v>
      </c>
      <c r="Y145" s="163">
        <v>1170</v>
      </c>
      <c r="Z145" s="164">
        <f t="shared" si="126"/>
        <v>-0.11963882618510158</v>
      </c>
      <c r="AA145" s="165">
        <f t="shared" si="119"/>
        <v>-0.63357344190416542</v>
      </c>
      <c r="AB145" s="164">
        <f t="shared" si="127"/>
        <v>3.6585091293873966E-4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3154</v>
      </c>
      <c r="D146" s="169">
        <f t="shared" si="128"/>
        <v>1145</v>
      </c>
      <c r="E146" s="169">
        <f t="shared" si="128"/>
        <v>1811</v>
      </c>
      <c r="F146" s="169">
        <f t="shared" si="128"/>
        <v>6224</v>
      </c>
      <c r="G146" s="169">
        <f t="shared" si="128"/>
        <v>5861</v>
      </c>
      <c r="H146" s="169">
        <f t="shared" si="128"/>
        <v>7019</v>
      </c>
      <c r="I146" s="170">
        <f t="shared" si="120"/>
        <v>0.19757720525507594</v>
      </c>
      <c r="J146" s="171">
        <f t="shared" si="121"/>
        <v>1.2254280279010779</v>
      </c>
      <c r="K146" s="170">
        <f t="shared" si="122"/>
        <v>1.2458023613270574E-2</v>
      </c>
      <c r="L146" s="169">
        <f t="shared" ref="L146:Q146" si="129">L138-SUM(L139:L145)</f>
        <v>21117</v>
      </c>
      <c r="M146" s="169">
        <f t="shared" si="129"/>
        <v>11097</v>
      </c>
      <c r="N146" s="169">
        <f t="shared" si="129"/>
        <v>7451</v>
      </c>
      <c r="O146" s="169">
        <f t="shared" si="129"/>
        <v>34073</v>
      </c>
      <c r="P146" s="169">
        <f t="shared" si="129"/>
        <v>37362</v>
      </c>
      <c r="Q146" s="169">
        <f t="shared" si="129"/>
        <v>40020</v>
      </c>
      <c r="R146" s="170">
        <f t="shared" si="123"/>
        <v>7.1141801830737039E-2</v>
      </c>
      <c r="S146" s="171">
        <f t="shared" si="124"/>
        <v>0.89515556186958367</v>
      </c>
      <c r="T146" s="170">
        <f t="shared" si="125"/>
        <v>1.5190092506980155E-2</v>
      </c>
      <c r="U146" s="169">
        <f>U138-SUM(U139:U145)</f>
        <v>24271</v>
      </c>
      <c r="V146" s="169">
        <f>V138-SUM(V139:V145)</f>
        <v>14412</v>
      </c>
      <c r="W146" s="169">
        <f>W138-SUM(W139:W145)</f>
        <v>40297</v>
      </c>
      <c r="X146" s="169">
        <f>X138-SUM(X139:X145)</f>
        <v>43223</v>
      </c>
      <c r="Y146" s="169">
        <f>Y138-SUM(Y139:Y145)</f>
        <v>47039</v>
      </c>
      <c r="Z146" s="170">
        <f t="shared" si="126"/>
        <v>8.8286329037780886E-2</v>
      </c>
      <c r="AA146" s="171">
        <f t="shared" si="119"/>
        <v>0.93807424498372538</v>
      </c>
      <c r="AB146" s="170">
        <f t="shared" si="127"/>
        <v>1.4708770165577244E-2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20324</v>
      </c>
      <c r="D148" s="176">
        <f t="shared" si="130"/>
        <v>8632</v>
      </c>
      <c r="E148" s="176">
        <f t="shared" si="130"/>
        <v>8367</v>
      </c>
      <c r="F148" s="176">
        <f t="shared" si="130"/>
        <v>21427</v>
      </c>
      <c r="G148" s="176">
        <f t="shared" si="130"/>
        <v>21446</v>
      </c>
      <c r="H148" s="176">
        <f t="shared" si="130"/>
        <v>26088</v>
      </c>
      <c r="I148" s="177">
        <f>IFERROR(H148/G148-1,"-")</f>
        <v>0.21645062016226801</v>
      </c>
      <c r="J148" s="177">
        <f>IFERROR(H148/C148-1,"-")</f>
        <v>0.28360558945089553</v>
      </c>
      <c r="K148" s="177">
        <f>H148/H$8</f>
        <v>4.6303593107708034E-2</v>
      </c>
      <c r="L148" s="176">
        <f t="shared" ref="L148:Q148" si="131">L149+L152</f>
        <v>71706</v>
      </c>
      <c r="M148" s="176">
        <f t="shared" si="131"/>
        <v>21795</v>
      </c>
      <c r="N148" s="176">
        <f t="shared" si="131"/>
        <v>34156</v>
      </c>
      <c r="O148" s="176">
        <f t="shared" si="131"/>
        <v>57564</v>
      </c>
      <c r="P148" s="176">
        <f t="shared" si="131"/>
        <v>61552</v>
      </c>
      <c r="Q148" s="176">
        <f t="shared" si="131"/>
        <v>60228</v>
      </c>
      <c r="R148" s="177">
        <f>IFERROR(Q148/P148-1,"-")</f>
        <v>-2.1510267741096989E-2</v>
      </c>
      <c r="S148" s="177">
        <f>IFERROR(Q148/L148-1,"-")</f>
        <v>-0.16007028700527148</v>
      </c>
      <c r="T148" s="177">
        <f>Q148/Q$8</f>
        <v>2.2860292141689175E-2</v>
      </c>
      <c r="U148" s="176">
        <f>U149+U152</f>
        <v>92030</v>
      </c>
      <c r="V148" s="176">
        <f>V149+V152</f>
        <v>42523</v>
      </c>
      <c r="W148" s="176">
        <f>W149+W152</f>
        <v>78991</v>
      </c>
      <c r="X148" s="176">
        <f>X149+X152</f>
        <v>82998</v>
      </c>
      <c r="Y148" s="176">
        <f>Y149+Y152</f>
        <v>86316</v>
      </c>
      <c r="Z148" s="177">
        <f>IFERROR(Y148/X148-1,"-")</f>
        <v>3.9976866912455611E-2</v>
      </c>
      <c r="AA148" s="177">
        <f t="shared" ref="AA148:AA160" si="132">IFERROR(Y148/U148-1,"-")</f>
        <v>-6.2088449418667868E-2</v>
      </c>
      <c r="AB148" s="177">
        <f>Y148/Y$8</f>
        <v>2.6990416582239534E-2</v>
      </c>
    </row>
    <row r="149" spans="1:28" x14ac:dyDescent="0.25">
      <c r="A149" s="56"/>
      <c r="B149" s="157" t="s">
        <v>97</v>
      </c>
      <c r="C149" s="158">
        <v>13095</v>
      </c>
      <c r="D149" s="158">
        <v>5991</v>
      </c>
      <c r="E149" s="158">
        <v>4902</v>
      </c>
      <c r="F149" s="158">
        <v>13125</v>
      </c>
      <c r="G149" s="158">
        <v>13627</v>
      </c>
      <c r="H149" s="158">
        <v>14421</v>
      </c>
      <c r="I149" s="159">
        <f>IFERROR(H149/G149-1,"-")</f>
        <v>5.8266676451163235E-2</v>
      </c>
      <c r="J149" s="160">
        <f>IFERROR(H149/C149-1,"-")</f>
        <v>0.10126002290950753</v>
      </c>
      <c r="K149" s="159">
        <f>H149/H$8</f>
        <v>2.5595833954548359E-2</v>
      </c>
      <c r="L149" s="158">
        <v>28540</v>
      </c>
      <c r="M149" s="158">
        <v>7745</v>
      </c>
      <c r="N149" s="158">
        <v>22645</v>
      </c>
      <c r="O149" s="158">
        <v>30183</v>
      </c>
      <c r="P149" s="158">
        <v>30633</v>
      </c>
      <c r="Q149" s="158">
        <v>26091</v>
      </c>
      <c r="R149" s="159">
        <f>IFERROR(Q149/P149-1,"-")</f>
        <v>-0.14827147194202328</v>
      </c>
      <c r="S149" s="160">
        <f>IFERROR(Q149/L149-1,"-")</f>
        <v>-8.5809390329362301E-2</v>
      </c>
      <c r="T149" s="159">
        <f>Q149/Q$8</f>
        <v>9.9031660069869871E-3</v>
      </c>
      <c r="U149" s="158">
        <v>41635</v>
      </c>
      <c r="V149" s="158">
        <v>27547</v>
      </c>
      <c r="W149" s="158">
        <v>43308</v>
      </c>
      <c r="X149" s="158">
        <v>44260</v>
      </c>
      <c r="Y149" s="158">
        <v>40512</v>
      </c>
      <c r="Z149" s="159">
        <f>IFERROR(Y149/X149-1,"-")</f>
        <v>-8.4681427925892505E-2</v>
      </c>
      <c r="AA149" s="160">
        <f t="shared" si="132"/>
        <v>-2.6972499099315428E-2</v>
      </c>
      <c r="AB149" s="159">
        <f>Y149/Y$8</f>
        <v>1.2667822380319847E-2</v>
      </c>
    </row>
    <row r="150" spans="1:28" x14ac:dyDescent="0.25">
      <c r="A150" s="56"/>
      <c r="B150" s="162" t="s">
        <v>103</v>
      </c>
      <c r="C150" s="163">
        <v>4440</v>
      </c>
      <c r="D150" s="163">
        <v>1740</v>
      </c>
      <c r="E150" s="163">
        <v>2133</v>
      </c>
      <c r="F150" s="163">
        <v>5098</v>
      </c>
      <c r="G150" s="163">
        <v>3977</v>
      </c>
      <c r="H150" s="163">
        <v>4233</v>
      </c>
      <c r="I150" s="164">
        <f>IFERROR(H150/G150-1,"-")</f>
        <v>6.4370128237364765E-2</v>
      </c>
      <c r="J150" s="165">
        <f>IFERROR(H150/C150-1,"-")</f>
        <v>-4.6621621621621645E-2</v>
      </c>
      <c r="K150" s="164">
        <f>H150/H$8</f>
        <v>7.5131520095418625E-3</v>
      </c>
      <c r="L150" s="163">
        <v>20777</v>
      </c>
      <c r="M150" s="163">
        <v>5766</v>
      </c>
      <c r="N150" s="163">
        <v>19879</v>
      </c>
      <c r="O150" s="163">
        <v>26530</v>
      </c>
      <c r="P150" s="163">
        <v>28721</v>
      </c>
      <c r="Q150" s="163">
        <v>23802</v>
      </c>
      <c r="R150" s="164">
        <f>IFERROR(Q150/P150-1,"-")</f>
        <v>-0.17126840987430803</v>
      </c>
      <c r="S150" s="165">
        <f>IFERROR(Q150/L150-1,"-")</f>
        <v>0.14559368532511918</v>
      </c>
      <c r="T150" s="164">
        <f>Q150/Q$8</f>
        <v>9.0343473725922451E-3</v>
      </c>
      <c r="U150" s="163">
        <v>25217</v>
      </c>
      <c r="V150" s="163">
        <v>22012</v>
      </c>
      <c r="W150" s="163">
        <v>31628</v>
      </c>
      <c r="X150" s="163">
        <v>32698</v>
      </c>
      <c r="Y150" s="163">
        <v>28035</v>
      </c>
      <c r="Z150" s="164">
        <f>IFERROR(Y150/X150-1,"-")</f>
        <v>-0.14260811058780354</v>
      </c>
      <c r="AA150" s="165">
        <f t="shared" si="132"/>
        <v>0.11175000991394701</v>
      </c>
      <c r="AB150" s="164">
        <f>Y150/Y$8</f>
        <v>8.7663507215705698E-3</v>
      </c>
    </row>
    <row r="151" spans="1:28" x14ac:dyDescent="0.25">
      <c r="A151" s="56"/>
      <c r="B151" s="162" t="s">
        <v>100</v>
      </c>
      <c r="C151" s="163">
        <v>8655</v>
      </c>
      <c r="D151" s="163">
        <v>4251</v>
      </c>
      <c r="E151" s="163">
        <v>2769</v>
      </c>
      <c r="F151" s="163">
        <v>8027</v>
      </c>
      <c r="G151" s="163">
        <v>9650</v>
      </c>
      <c r="H151" s="163">
        <v>10188</v>
      </c>
      <c r="I151" s="164">
        <f>IFERROR(H151/G151-1,"-")</f>
        <v>5.5751295336787576E-2</v>
      </c>
      <c r="J151" s="165">
        <f>IFERROR(H151/C151-1,"-")</f>
        <v>0.17712305025996544</v>
      </c>
      <c r="K151" s="164">
        <f>H151/H$8</f>
        <v>1.8082681945006496E-2</v>
      </c>
      <c r="L151" s="163">
        <v>7763</v>
      </c>
      <c r="M151" s="163">
        <v>1979</v>
      </c>
      <c r="N151" s="163">
        <v>2766</v>
      </c>
      <c r="O151" s="163">
        <v>3653</v>
      </c>
      <c r="P151" s="163">
        <v>1912</v>
      </c>
      <c r="Q151" s="163">
        <v>2289</v>
      </c>
      <c r="R151" s="164">
        <f>IFERROR(Q151/P151-1,"-")</f>
        <v>0.19717573221757312</v>
      </c>
      <c r="S151" s="165">
        <f>IFERROR(Q151/L151-1,"-")</f>
        <v>-0.70513976555455371</v>
      </c>
      <c r="T151" s="164">
        <f>Q151/Q$8</f>
        <v>8.6881863439474197E-4</v>
      </c>
      <c r="U151" s="163">
        <v>16418</v>
      </c>
      <c r="V151" s="163">
        <v>5535</v>
      </c>
      <c r="W151" s="163">
        <v>11680</v>
      </c>
      <c r="X151" s="163">
        <v>11562</v>
      </c>
      <c r="Y151" s="163">
        <v>12477</v>
      </c>
      <c r="Z151" s="164">
        <f>IFERROR(Y151/X151-1,"-")</f>
        <v>7.9138557343020333E-2</v>
      </c>
      <c r="AA151" s="165">
        <f t="shared" si="132"/>
        <v>-0.24004141795590206</v>
      </c>
      <c r="AB151" s="164">
        <f>Y151/Y$8</f>
        <v>3.9014716587492779E-3</v>
      </c>
    </row>
    <row r="152" spans="1:28" x14ac:dyDescent="0.25">
      <c r="A152" s="56"/>
      <c r="B152" s="157" t="s">
        <v>107</v>
      </c>
      <c r="C152" s="158">
        <v>7229</v>
      </c>
      <c r="D152" s="158">
        <v>2641</v>
      </c>
      <c r="E152" s="158">
        <v>3465</v>
      </c>
      <c r="F152" s="158">
        <v>8302</v>
      </c>
      <c r="G152" s="158">
        <v>7819</v>
      </c>
      <c r="H152" s="158">
        <v>11667</v>
      </c>
      <c r="I152" s="159">
        <f>IFERROR(H152/G152-1,"-")</f>
        <v>0.49213454405934254</v>
      </c>
      <c r="J152" s="160">
        <f>IFERROR(H152/C152-1,"-")</f>
        <v>0.61391617097800522</v>
      </c>
      <c r="K152" s="159">
        <f>H152/H$8</f>
        <v>2.0707759153159679E-2</v>
      </c>
      <c r="L152" s="158">
        <v>43166</v>
      </c>
      <c r="M152" s="158">
        <v>14050</v>
      </c>
      <c r="N152" s="158">
        <v>11511</v>
      </c>
      <c r="O152" s="158">
        <v>27381</v>
      </c>
      <c r="P152" s="158">
        <v>30919</v>
      </c>
      <c r="Q152" s="158">
        <v>34137</v>
      </c>
      <c r="R152" s="159">
        <f>IFERROR(Q152/P152-1,"-")</f>
        <v>0.10407839839580846</v>
      </c>
      <c r="S152" s="160">
        <f>IFERROR(Q152/L152-1,"-")</f>
        <v>-0.2091692535792059</v>
      </c>
      <c r="T152" s="159">
        <f>Q152/Q$8</f>
        <v>1.2957126134702188E-2</v>
      </c>
      <c r="U152" s="158">
        <v>50395</v>
      </c>
      <c r="V152" s="158">
        <v>14976</v>
      </c>
      <c r="W152" s="158">
        <v>35683</v>
      </c>
      <c r="X152" s="158">
        <v>38738</v>
      </c>
      <c r="Y152" s="158">
        <v>45804</v>
      </c>
      <c r="Z152" s="159">
        <f>IFERROR(Y152/X152-1,"-")</f>
        <v>0.18240487376736025</v>
      </c>
      <c r="AA152" s="160">
        <f t="shared" si="132"/>
        <v>-9.1100307570195493E-2</v>
      </c>
      <c r="AB152" s="159">
        <f>Y152/Y$8</f>
        <v>1.4322594201919685E-2</v>
      </c>
    </row>
    <row r="153" spans="1:28" s="56" customFormat="1" x14ac:dyDescent="0.25">
      <c r="B153" s="162" t="s">
        <v>110</v>
      </c>
      <c r="C153" s="163">
        <v>760</v>
      </c>
      <c r="D153" s="163">
        <v>311</v>
      </c>
      <c r="E153" s="163">
        <v>175</v>
      </c>
      <c r="F153" s="163">
        <v>698</v>
      </c>
      <c r="G153" s="163">
        <v>616</v>
      </c>
      <c r="H153" s="163">
        <v>971</v>
      </c>
      <c r="I153" s="164">
        <f t="shared" ref="I153:I160" si="133">IFERROR(H153/G153-1,"-")</f>
        <v>0.57629870129870131</v>
      </c>
      <c r="J153" s="165">
        <f t="shared" ref="J153:J160" si="134">IFERROR(H153/C153-1,"-")</f>
        <v>0.27763157894736845</v>
      </c>
      <c r="K153" s="164">
        <f t="shared" ref="K153:K160" si="135">H153/H$8</f>
        <v>1.7234279710052324E-3</v>
      </c>
      <c r="L153" s="163">
        <v>15197</v>
      </c>
      <c r="M153" s="163">
        <v>4660</v>
      </c>
      <c r="N153" s="163">
        <v>1210</v>
      </c>
      <c r="O153" s="163">
        <v>12864</v>
      </c>
      <c r="P153" s="163">
        <v>12603</v>
      </c>
      <c r="Q153" s="163">
        <v>13869</v>
      </c>
      <c r="R153" s="164">
        <f t="shared" ref="R153:R160" si="136">IFERROR(Q153/P153-1,"-")</f>
        <v>0.10045227326826955</v>
      </c>
      <c r="S153" s="165">
        <f t="shared" ref="S153:S160" si="137">IFERROR(Q153/L153-1,"-")</f>
        <v>-8.738566822399163E-2</v>
      </c>
      <c r="T153" s="164">
        <f t="shared" ref="T153:T160" si="138">Q153/Q$8</f>
        <v>5.2641527481086395E-3</v>
      </c>
      <c r="U153" s="163">
        <v>15957</v>
      </c>
      <c r="V153" s="163">
        <v>1385</v>
      </c>
      <c r="W153" s="163">
        <v>13562</v>
      </c>
      <c r="X153" s="163">
        <v>13219</v>
      </c>
      <c r="Y153" s="163">
        <v>14840</v>
      </c>
      <c r="Z153" s="164">
        <f t="shared" ref="Z153:Z160" si="139">IFERROR(Y153/X153-1,"-")</f>
        <v>0.12262652242983574</v>
      </c>
      <c r="AA153" s="165">
        <f t="shared" si="132"/>
        <v>-7.0000626684213807E-2</v>
      </c>
      <c r="AB153" s="164">
        <f t="shared" ref="AB153:AB160" si="140">Y153/Y$8</f>
        <v>4.6403654256503392E-3</v>
      </c>
    </row>
    <row r="154" spans="1:28" s="56" customFormat="1" x14ac:dyDescent="0.25">
      <c r="B154" s="162" t="s">
        <v>113</v>
      </c>
      <c r="C154" s="163">
        <v>1338</v>
      </c>
      <c r="D154" s="163">
        <v>480</v>
      </c>
      <c r="E154" s="163">
        <v>516</v>
      </c>
      <c r="F154" s="163">
        <v>1474</v>
      </c>
      <c r="G154" s="163">
        <v>1521</v>
      </c>
      <c r="H154" s="163">
        <v>1948</v>
      </c>
      <c r="I154" s="164">
        <f t="shared" si="133"/>
        <v>0.28073635765943461</v>
      </c>
      <c r="J154" s="165">
        <f t="shared" si="134"/>
        <v>0.45590433482810155</v>
      </c>
      <c r="K154" s="164">
        <f t="shared" si="135"/>
        <v>3.4575053424492201E-3</v>
      </c>
      <c r="L154" s="163">
        <v>10801</v>
      </c>
      <c r="M154" s="163">
        <v>3595</v>
      </c>
      <c r="N154" s="163">
        <v>2464</v>
      </c>
      <c r="O154" s="163">
        <v>5112</v>
      </c>
      <c r="P154" s="163">
        <v>5253</v>
      </c>
      <c r="Q154" s="163">
        <v>4711</v>
      </c>
      <c r="R154" s="164">
        <f t="shared" si="136"/>
        <v>-0.10317913573196269</v>
      </c>
      <c r="S154" s="165">
        <f t="shared" si="137"/>
        <v>-0.56383668178872326</v>
      </c>
      <c r="T154" s="164">
        <f t="shared" si="138"/>
        <v>1.7881190854668544E-3</v>
      </c>
      <c r="U154" s="163">
        <v>12139</v>
      </c>
      <c r="V154" s="163">
        <v>2980</v>
      </c>
      <c r="W154" s="163">
        <v>6586</v>
      </c>
      <c r="X154" s="163">
        <v>6774</v>
      </c>
      <c r="Y154" s="163">
        <v>6659</v>
      </c>
      <c r="Z154" s="164">
        <f t="shared" si="139"/>
        <v>-1.6976675524062568E-2</v>
      </c>
      <c r="AA154" s="165">
        <f t="shared" si="132"/>
        <v>-0.4514375154460829</v>
      </c>
      <c r="AB154" s="164">
        <f t="shared" si="140"/>
        <v>2.0822232728709977E-3</v>
      </c>
    </row>
    <row r="155" spans="1:28" x14ac:dyDescent="0.25">
      <c r="A155" s="56"/>
      <c r="B155" s="162" t="s">
        <v>116</v>
      </c>
      <c r="C155" s="163">
        <v>957</v>
      </c>
      <c r="D155" s="163">
        <v>370</v>
      </c>
      <c r="E155" s="163">
        <v>793</v>
      </c>
      <c r="F155" s="163">
        <v>1596</v>
      </c>
      <c r="G155" s="163">
        <v>1418</v>
      </c>
      <c r="H155" s="163">
        <v>2068</v>
      </c>
      <c r="I155" s="164">
        <f t="shared" si="133"/>
        <v>0.45839210155148091</v>
      </c>
      <c r="J155" s="165">
        <f t="shared" si="134"/>
        <v>1.1609195402298851</v>
      </c>
      <c r="K155" s="164">
        <f t="shared" si="135"/>
        <v>3.670493351224326E-3</v>
      </c>
      <c r="L155" s="163">
        <v>6662</v>
      </c>
      <c r="M155" s="163">
        <v>1571</v>
      </c>
      <c r="N155" s="163">
        <v>2729</v>
      </c>
      <c r="O155" s="163">
        <v>2902</v>
      </c>
      <c r="P155" s="163">
        <v>4963</v>
      </c>
      <c r="Q155" s="163">
        <v>6023</v>
      </c>
      <c r="R155" s="164">
        <f t="shared" si="136"/>
        <v>0.21358049566794279</v>
      </c>
      <c r="S155" s="165">
        <f t="shared" si="137"/>
        <v>-9.5917141999399602E-2</v>
      </c>
      <c r="T155" s="164">
        <f t="shared" si="138"/>
        <v>2.2861051266751991E-3</v>
      </c>
      <c r="U155" s="163">
        <v>7619</v>
      </c>
      <c r="V155" s="163">
        <v>3522</v>
      </c>
      <c r="W155" s="163">
        <v>4498</v>
      </c>
      <c r="X155" s="163">
        <v>6381</v>
      </c>
      <c r="Y155" s="163">
        <v>8091</v>
      </c>
      <c r="Z155" s="164">
        <f t="shared" si="139"/>
        <v>0.26798307475317351</v>
      </c>
      <c r="AA155" s="165">
        <f t="shared" si="132"/>
        <v>6.1950387189919853E-2</v>
      </c>
      <c r="AB155" s="164">
        <f t="shared" si="140"/>
        <v>2.5299997748609768E-3</v>
      </c>
    </row>
    <row r="156" spans="1:28" x14ac:dyDescent="0.25">
      <c r="A156" s="56"/>
      <c r="B156" s="162" t="s">
        <v>123</v>
      </c>
      <c r="C156" s="163">
        <v>338</v>
      </c>
      <c r="D156" s="163">
        <v>223</v>
      </c>
      <c r="E156" s="163">
        <v>142</v>
      </c>
      <c r="F156" s="163">
        <v>503</v>
      </c>
      <c r="G156" s="163">
        <v>410</v>
      </c>
      <c r="H156" s="163">
        <v>589</v>
      </c>
      <c r="I156" s="164">
        <f t="shared" si="133"/>
        <v>0.43658536585365848</v>
      </c>
      <c r="J156" s="165">
        <f t="shared" si="134"/>
        <v>0.74260355029585789</v>
      </c>
      <c r="K156" s="164">
        <f t="shared" si="135"/>
        <v>1.0454161430711452E-3</v>
      </c>
      <c r="L156" s="163">
        <v>670</v>
      </c>
      <c r="M156" s="163">
        <v>315</v>
      </c>
      <c r="N156" s="163">
        <v>319</v>
      </c>
      <c r="O156" s="163">
        <v>570</v>
      </c>
      <c r="P156" s="163">
        <v>571</v>
      </c>
      <c r="Q156" s="163">
        <v>717</v>
      </c>
      <c r="R156" s="164">
        <f t="shared" si="136"/>
        <v>0.25569176882662004</v>
      </c>
      <c r="S156" s="165">
        <f t="shared" si="137"/>
        <v>7.0149253731343286E-2</v>
      </c>
      <c r="T156" s="164">
        <f t="shared" si="138"/>
        <v>2.7214633502010922E-4</v>
      </c>
      <c r="U156" s="163">
        <v>1008</v>
      </c>
      <c r="V156" s="163">
        <v>461</v>
      </c>
      <c r="W156" s="163">
        <v>1073</v>
      </c>
      <c r="X156" s="163">
        <v>981</v>
      </c>
      <c r="Y156" s="163">
        <v>1306</v>
      </c>
      <c r="Z156" s="164">
        <f t="shared" si="139"/>
        <v>0.33129459734964328</v>
      </c>
      <c r="AA156" s="165">
        <f t="shared" si="132"/>
        <v>0.29563492063492069</v>
      </c>
      <c r="AB156" s="164">
        <f t="shared" si="140"/>
        <v>4.083771729042684E-4</v>
      </c>
    </row>
    <row r="157" spans="1:28" x14ac:dyDescent="0.25">
      <c r="A157" s="56"/>
      <c r="B157" s="162" t="s">
        <v>119</v>
      </c>
      <c r="C157" s="163">
        <v>311</v>
      </c>
      <c r="D157" s="163">
        <v>156</v>
      </c>
      <c r="E157" s="163">
        <v>172</v>
      </c>
      <c r="F157" s="163">
        <v>384</v>
      </c>
      <c r="G157" s="163">
        <v>346</v>
      </c>
      <c r="H157" s="163">
        <v>485</v>
      </c>
      <c r="I157" s="164">
        <f t="shared" si="133"/>
        <v>0.40173410404624277</v>
      </c>
      <c r="J157" s="165">
        <f t="shared" si="134"/>
        <v>0.55948553054662375</v>
      </c>
      <c r="K157" s="164">
        <f t="shared" si="135"/>
        <v>8.6082653546605331E-4</v>
      </c>
      <c r="L157" s="163">
        <v>1995</v>
      </c>
      <c r="M157" s="163">
        <v>893</v>
      </c>
      <c r="N157" s="163">
        <v>906</v>
      </c>
      <c r="O157" s="163">
        <v>1904</v>
      </c>
      <c r="P157" s="163">
        <v>1715</v>
      </c>
      <c r="Q157" s="163">
        <v>2050</v>
      </c>
      <c r="R157" s="164">
        <f t="shared" si="136"/>
        <v>0.19533527696792996</v>
      </c>
      <c r="S157" s="165">
        <f t="shared" si="137"/>
        <v>2.7568922305764465E-2</v>
      </c>
      <c r="T157" s="164">
        <f t="shared" si="138"/>
        <v>7.7810318938803893E-4</v>
      </c>
      <c r="U157" s="163">
        <v>2306</v>
      </c>
      <c r="V157" s="163">
        <v>1078</v>
      </c>
      <c r="W157" s="163">
        <v>2288</v>
      </c>
      <c r="X157" s="163">
        <v>2061</v>
      </c>
      <c r="Y157" s="163">
        <v>2535</v>
      </c>
      <c r="Z157" s="164">
        <f t="shared" si="139"/>
        <v>0.22998544395924303</v>
      </c>
      <c r="AA157" s="165">
        <f t="shared" si="132"/>
        <v>9.9306157849089249E-2</v>
      </c>
      <c r="AB157" s="164">
        <f t="shared" si="140"/>
        <v>7.9267697803393593E-4</v>
      </c>
    </row>
    <row r="158" spans="1:28" x14ac:dyDescent="0.25">
      <c r="A158" s="56"/>
      <c r="B158" s="162" t="s">
        <v>128</v>
      </c>
      <c r="C158" s="163">
        <v>125</v>
      </c>
      <c r="D158" s="163">
        <v>46</v>
      </c>
      <c r="E158" s="163">
        <v>23</v>
      </c>
      <c r="F158" s="163">
        <v>82</v>
      </c>
      <c r="G158" s="163">
        <v>78</v>
      </c>
      <c r="H158" s="163">
        <v>74</v>
      </c>
      <c r="I158" s="164">
        <f t="shared" si="133"/>
        <v>-5.1282051282051322E-2</v>
      </c>
      <c r="J158" s="165">
        <f t="shared" si="134"/>
        <v>-0.40800000000000003</v>
      </c>
      <c r="K158" s="164">
        <f t="shared" si="135"/>
        <v>1.3134260541131535E-4</v>
      </c>
      <c r="L158" s="163">
        <v>195</v>
      </c>
      <c r="M158" s="163">
        <v>171</v>
      </c>
      <c r="N158" s="163">
        <v>20</v>
      </c>
      <c r="O158" s="163">
        <v>195</v>
      </c>
      <c r="P158" s="163">
        <v>189</v>
      </c>
      <c r="Q158" s="163">
        <v>211</v>
      </c>
      <c r="R158" s="164">
        <f t="shared" si="136"/>
        <v>0.11640211640211651</v>
      </c>
      <c r="S158" s="165">
        <f t="shared" si="137"/>
        <v>8.2051282051281982E-2</v>
      </c>
      <c r="T158" s="164">
        <f t="shared" si="138"/>
        <v>8.0087694127256684E-5</v>
      </c>
      <c r="U158" s="163">
        <v>320</v>
      </c>
      <c r="V158" s="163">
        <v>43</v>
      </c>
      <c r="W158" s="163">
        <v>277</v>
      </c>
      <c r="X158" s="163">
        <v>267</v>
      </c>
      <c r="Y158" s="163">
        <v>285</v>
      </c>
      <c r="Z158" s="164">
        <f t="shared" si="139"/>
        <v>6.7415730337078594E-2</v>
      </c>
      <c r="AA158" s="165">
        <f t="shared" si="132"/>
        <v>-0.109375</v>
      </c>
      <c r="AB158" s="164">
        <f t="shared" si="140"/>
        <v>8.9117530074821202E-5</v>
      </c>
    </row>
    <row r="159" spans="1:28" x14ac:dyDescent="0.25">
      <c r="A159" s="56"/>
      <c r="B159" s="162" t="s">
        <v>131</v>
      </c>
      <c r="C159" s="163">
        <v>119</v>
      </c>
      <c r="D159" s="163">
        <v>56</v>
      </c>
      <c r="E159" s="163">
        <v>34</v>
      </c>
      <c r="F159" s="163">
        <v>65</v>
      </c>
      <c r="G159" s="163">
        <v>54</v>
      </c>
      <c r="H159" s="163">
        <v>51</v>
      </c>
      <c r="I159" s="164">
        <f t="shared" si="133"/>
        <v>-5.555555555555558E-2</v>
      </c>
      <c r="J159" s="165">
        <f t="shared" si="134"/>
        <v>-0.5714285714285714</v>
      </c>
      <c r="K159" s="164">
        <f t="shared" si="135"/>
        <v>9.0519903729420039E-5</v>
      </c>
      <c r="L159" s="163">
        <v>457</v>
      </c>
      <c r="M159" s="163">
        <v>221</v>
      </c>
      <c r="N159" s="163">
        <v>45</v>
      </c>
      <c r="O159" s="163">
        <v>338</v>
      </c>
      <c r="P159" s="163">
        <v>486</v>
      </c>
      <c r="Q159" s="163">
        <v>345</v>
      </c>
      <c r="R159" s="164">
        <f t="shared" si="136"/>
        <v>-0.29012345679012341</v>
      </c>
      <c r="S159" s="165">
        <f t="shared" si="137"/>
        <v>-0.24507658643326036</v>
      </c>
      <c r="T159" s="164">
        <f t="shared" si="138"/>
        <v>1.3094907333603581E-4</v>
      </c>
      <c r="U159" s="163">
        <v>576</v>
      </c>
      <c r="V159" s="163">
        <v>79</v>
      </c>
      <c r="W159" s="163">
        <v>403</v>
      </c>
      <c r="X159" s="163">
        <v>540</v>
      </c>
      <c r="Y159" s="163">
        <v>396</v>
      </c>
      <c r="Z159" s="164">
        <f t="shared" si="139"/>
        <v>-0.26666666666666672</v>
      </c>
      <c r="AA159" s="165">
        <f t="shared" si="132"/>
        <v>-0.3125</v>
      </c>
      <c r="AB159" s="164">
        <f t="shared" si="140"/>
        <v>1.2382646284080421E-4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3281</v>
      </c>
      <c r="D160" s="169">
        <f t="shared" si="141"/>
        <v>999</v>
      </c>
      <c r="E160" s="169">
        <f t="shared" si="141"/>
        <v>1610</v>
      </c>
      <c r="F160" s="169">
        <f t="shared" si="141"/>
        <v>3500</v>
      </c>
      <c r="G160" s="169">
        <f t="shared" si="141"/>
        <v>3376</v>
      </c>
      <c r="H160" s="169">
        <f t="shared" si="141"/>
        <v>5481</v>
      </c>
      <c r="I160" s="170">
        <f t="shared" si="133"/>
        <v>0.62351895734597163</v>
      </c>
      <c r="J160" s="171">
        <f t="shared" si="134"/>
        <v>0.67052727826882053</v>
      </c>
      <c r="K160" s="170">
        <f t="shared" si="135"/>
        <v>9.7282273008029649E-3</v>
      </c>
      <c r="L160" s="169">
        <f t="shared" ref="L160:Q160" si="142">L152-SUM(L153:L159)</f>
        <v>7189</v>
      </c>
      <c r="M160" s="169">
        <f t="shared" si="142"/>
        <v>2624</v>
      </c>
      <c r="N160" s="169">
        <f t="shared" si="142"/>
        <v>3818</v>
      </c>
      <c r="O160" s="169">
        <f t="shared" si="142"/>
        <v>3496</v>
      </c>
      <c r="P160" s="169">
        <f t="shared" si="142"/>
        <v>5139</v>
      </c>
      <c r="Q160" s="169">
        <f t="shared" si="142"/>
        <v>6211</v>
      </c>
      <c r="R160" s="170">
        <f t="shared" si="136"/>
        <v>0.20860089511578117</v>
      </c>
      <c r="S160" s="171">
        <f t="shared" si="137"/>
        <v>-0.13604117401585758</v>
      </c>
      <c r="T160" s="170">
        <f t="shared" si="138"/>
        <v>2.3574628825800536E-3</v>
      </c>
      <c r="U160" s="169">
        <f>U152-SUM(U153:U159)</f>
        <v>10470</v>
      </c>
      <c r="V160" s="169">
        <f>V152-SUM(V153:V159)</f>
        <v>5428</v>
      </c>
      <c r="W160" s="169">
        <f>W152-SUM(W153:W159)</f>
        <v>6996</v>
      </c>
      <c r="X160" s="169">
        <f>X152-SUM(X153:X159)</f>
        <v>8515</v>
      </c>
      <c r="Y160" s="169">
        <f>Y152-SUM(Y153:Y159)</f>
        <v>11692</v>
      </c>
      <c r="Z160" s="170">
        <f t="shared" si="139"/>
        <v>0.37310628302994719</v>
      </c>
      <c r="AA160" s="171">
        <f t="shared" si="132"/>
        <v>0.11671442215854833</v>
      </c>
      <c r="AB160" s="170">
        <f t="shared" si="140"/>
        <v>3.6560075846835422E-3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E75A-CFF5-49B4-91A0-AADF60DB4F1D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4965-514C-46B0-A27E-B3497A6CFBD7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6ED8-07BE-464E-AE61-F39D53B55C29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270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224</v>
      </c>
      <c r="N8" s="172" t="s">
        <v>225</v>
      </c>
      <c r="O8" s="172" t="s">
        <v>226</v>
      </c>
      <c r="P8" s="172" t="s">
        <v>227</v>
      </c>
      <c r="Q8" s="172" t="s">
        <v>228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48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461475</v>
      </c>
      <c r="D10" s="176">
        <v>325738</v>
      </c>
      <c r="E10" s="176">
        <v>465229</v>
      </c>
      <c r="F10" s="176">
        <v>499749</v>
      </c>
      <c r="G10" s="176">
        <v>518511</v>
      </c>
      <c r="H10" s="177">
        <f t="shared" ref="H10:H22" si="0">IFERROR(G10/F10-1,"-")</f>
        <v>3.7542846508947569E-2</v>
      </c>
      <c r="I10" s="177">
        <f t="shared" ref="I10:I22" si="1">IFERROR(G10/C10-1,"-")</f>
        <v>0.12359499431171783</v>
      </c>
      <c r="J10" s="177">
        <f t="shared" ref="J10:J22" si="2">G10/G$10</f>
        <v>1</v>
      </c>
      <c r="L10" s="154" t="s">
        <v>68</v>
      </c>
      <c r="M10" s="176">
        <v>81941</v>
      </c>
      <c r="N10" s="176">
        <v>55397</v>
      </c>
      <c r="O10" s="176">
        <v>71676</v>
      </c>
      <c r="P10" s="176">
        <v>83171</v>
      </c>
      <c r="Q10" s="176">
        <v>91131</v>
      </c>
      <c r="R10" s="177">
        <f t="shared" ref="R10:R22" si="3">IFERROR(Q10/P10-1,"-")</f>
        <v>9.5706436137596107E-2</v>
      </c>
      <c r="S10" s="177">
        <f t="shared" ref="S10:S22" si="4">IFERROR(Q10/M10-1,"-")</f>
        <v>0.11215386680660466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107730</v>
      </c>
      <c r="D11" s="158">
        <v>107944</v>
      </c>
      <c r="E11" s="158">
        <v>106792</v>
      </c>
      <c r="F11" s="158">
        <v>113306</v>
      </c>
      <c r="G11" s="158">
        <v>112486</v>
      </c>
      <c r="H11" s="159">
        <f t="shared" si="0"/>
        <v>-7.2370395212962846E-3</v>
      </c>
      <c r="I11" s="160">
        <f t="shared" si="1"/>
        <v>4.4147405550914343E-2</v>
      </c>
      <c r="J11" s="159">
        <f t="shared" si="2"/>
        <v>0.21694043135054031</v>
      </c>
      <c r="K11" s="79"/>
      <c r="L11" s="157" t="s">
        <v>97</v>
      </c>
      <c r="M11" s="158">
        <v>36909</v>
      </c>
      <c r="N11" s="158">
        <v>30530</v>
      </c>
      <c r="O11" s="158">
        <v>36680</v>
      </c>
      <c r="P11" s="158">
        <v>38459</v>
      </c>
      <c r="Q11" s="158">
        <v>38667</v>
      </c>
      <c r="R11" s="159">
        <f t="shared" si="3"/>
        <v>5.4083569515588348E-3</v>
      </c>
      <c r="S11" s="160">
        <f t="shared" si="4"/>
        <v>4.7630659188815816E-2</v>
      </c>
      <c r="T11" s="159">
        <f t="shared" si="5"/>
        <v>0.42430128057411859</v>
      </c>
    </row>
    <row r="12" spans="1:20" x14ac:dyDescent="0.25">
      <c r="B12" s="162" t="s">
        <v>103</v>
      </c>
      <c r="C12" s="163">
        <v>40072</v>
      </c>
      <c r="D12" s="163">
        <v>46433</v>
      </c>
      <c r="E12" s="163">
        <v>39705</v>
      </c>
      <c r="F12" s="163">
        <v>48831</v>
      </c>
      <c r="G12" s="163">
        <v>44712</v>
      </c>
      <c r="H12" s="164">
        <f t="shared" si="0"/>
        <v>-8.4352153345211067E-2</v>
      </c>
      <c r="I12" s="165">
        <f t="shared" si="1"/>
        <v>0.11579157516470362</v>
      </c>
      <c r="J12" s="164">
        <f t="shared" si="2"/>
        <v>8.6231536071558756E-2</v>
      </c>
      <c r="K12" s="79"/>
      <c r="L12" s="162" t="s">
        <v>103</v>
      </c>
      <c r="M12" s="163">
        <v>7517</v>
      </c>
      <c r="N12" s="163">
        <v>8973</v>
      </c>
      <c r="O12" s="163">
        <v>8316</v>
      </c>
      <c r="P12" s="163">
        <v>11755</v>
      </c>
      <c r="Q12" s="163">
        <v>8535</v>
      </c>
      <c r="R12" s="164">
        <f t="shared" si="3"/>
        <v>-0.27392598894087627</v>
      </c>
      <c r="S12" s="165">
        <f t="shared" si="4"/>
        <v>0.13542636690168952</v>
      </c>
      <c r="T12" s="164">
        <f t="shared" si="5"/>
        <v>9.3656384764789144E-2</v>
      </c>
    </row>
    <row r="13" spans="1:20" x14ac:dyDescent="0.25">
      <c r="B13" s="162" t="s">
        <v>100</v>
      </c>
      <c r="C13" s="163">
        <v>67658</v>
      </c>
      <c r="D13" s="163">
        <v>61511</v>
      </c>
      <c r="E13" s="163">
        <v>67087</v>
      </c>
      <c r="F13" s="163">
        <v>64475</v>
      </c>
      <c r="G13" s="163">
        <v>67774</v>
      </c>
      <c r="H13" s="164">
        <f t="shared" si="0"/>
        <v>5.1167119038386888E-2</v>
      </c>
      <c r="I13" s="165">
        <f t="shared" si="1"/>
        <v>1.7145053060982907E-3</v>
      </c>
      <c r="J13" s="164">
        <f t="shared" si="2"/>
        <v>0.13070889527898155</v>
      </c>
      <c r="K13" s="79"/>
      <c r="L13" s="162" t="s">
        <v>100</v>
      </c>
      <c r="M13" s="163">
        <v>29392</v>
      </c>
      <c r="N13" s="163">
        <v>21557</v>
      </c>
      <c r="O13" s="163">
        <v>28364</v>
      </c>
      <c r="P13" s="163">
        <v>26704</v>
      </c>
      <c r="Q13" s="163">
        <v>30132</v>
      </c>
      <c r="R13" s="164">
        <f t="shared" si="3"/>
        <v>0.12837028160575192</v>
      </c>
      <c r="S13" s="165">
        <f t="shared" si="4"/>
        <v>2.5176918889493693E-2</v>
      </c>
      <c r="T13" s="164">
        <f>Q13/Q$10</f>
        <v>0.33064489580932943</v>
      </c>
    </row>
    <row r="14" spans="1:20" x14ac:dyDescent="0.25">
      <c r="B14" s="157" t="s">
        <v>107</v>
      </c>
      <c r="C14" s="158">
        <v>353745</v>
      </c>
      <c r="D14" s="158">
        <v>217794</v>
      </c>
      <c r="E14" s="158">
        <v>358437</v>
      </c>
      <c r="F14" s="158">
        <v>386443</v>
      </c>
      <c r="G14" s="158">
        <v>406025</v>
      </c>
      <c r="H14" s="159">
        <f t="shared" si="0"/>
        <v>5.067241481926188E-2</v>
      </c>
      <c r="I14" s="160">
        <f t="shared" si="1"/>
        <v>0.14779007477137496</v>
      </c>
      <c r="J14" s="159">
        <f t="shared" si="2"/>
        <v>0.78305956864945969</v>
      </c>
      <c r="K14" s="79"/>
      <c r="L14" s="157" t="s">
        <v>107</v>
      </c>
      <c r="M14" s="158">
        <v>45032</v>
      </c>
      <c r="N14" s="158">
        <v>24867</v>
      </c>
      <c r="O14" s="158">
        <v>34996</v>
      </c>
      <c r="P14" s="158">
        <v>44712</v>
      </c>
      <c r="Q14" s="158">
        <v>52464</v>
      </c>
      <c r="R14" s="159">
        <f t="shared" si="3"/>
        <v>0.17337627482555029</v>
      </c>
      <c r="S14" s="160">
        <f t="shared" si="4"/>
        <v>0.16503819506128981</v>
      </c>
      <c r="T14" s="159">
        <f t="shared" si="5"/>
        <v>0.57569871942588147</v>
      </c>
    </row>
    <row r="15" spans="1:20" x14ac:dyDescent="0.25">
      <c r="B15" s="162" t="s">
        <v>110</v>
      </c>
      <c r="C15" s="163">
        <v>178903</v>
      </c>
      <c r="D15" s="163">
        <v>77013</v>
      </c>
      <c r="E15" s="163">
        <v>190060</v>
      </c>
      <c r="F15" s="163">
        <v>208939</v>
      </c>
      <c r="G15" s="163">
        <v>216324</v>
      </c>
      <c r="H15" s="164">
        <f t="shared" si="0"/>
        <v>3.5345244305754253E-2</v>
      </c>
      <c r="I15" s="165">
        <f t="shared" si="1"/>
        <v>0.20916921460232629</v>
      </c>
      <c r="J15" s="164">
        <f t="shared" si="2"/>
        <v>0.41720233514814536</v>
      </c>
      <c r="K15" s="79"/>
      <c r="L15" s="162" t="s">
        <v>110</v>
      </c>
      <c r="M15" s="163">
        <v>9366</v>
      </c>
      <c r="N15" s="163">
        <v>2422</v>
      </c>
      <c r="O15" s="163">
        <v>7553</v>
      </c>
      <c r="P15" s="163">
        <v>11321</v>
      </c>
      <c r="Q15" s="163">
        <v>13030</v>
      </c>
      <c r="R15" s="164">
        <f t="shared" si="3"/>
        <v>0.15095839590142224</v>
      </c>
      <c r="S15" s="165">
        <f t="shared" si="4"/>
        <v>0.39120222079863343</v>
      </c>
      <c r="T15" s="164">
        <f t="shared" si="5"/>
        <v>0.14298098341947307</v>
      </c>
    </row>
    <row r="16" spans="1:20" x14ac:dyDescent="0.25">
      <c r="B16" s="162" t="s">
        <v>113</v>
      </c>
      <c r="C16" s="163">
        <v>49048</v>
      </c>
      <c r="D16" s="163">
        <v>35334</v>
      </c>
      <c r="E16" s="163">
        <v>35336</v>
      </c>
      <c r="F16" s="163">
        <v>38233</v>
      </c>
      <c r="G16" s="163">
        <v>37362</v>
      </c>
      <c r="H16" s="164">
        <f t="shared" si="0"/>
        <v>-2.2781366882012932E-2</v>
      </c>
      <c r="I16" s="165">
        <f t="shared" si="1"/>
        <v>-0.23825640189202413</v>
      </c>
      <c r="J16" s="164">
        <f t="shared" si="2"/>
        <v>7.2056330531078419E-2</v>
      </c>
      <c r="K16" s="79"/>
      <c r="L16" s="162" t="s">
        <v>113</v>
      </c>
      <c r="M16" s="163">
        <v>15897</v>
      </c>
      <c r="N16" s="163">
        <v>8104</v>
      </c>
      <c r="O16" s="163">
        <v>11169</v>
      </c>
      <c r="P16" s="163">
        <v>11398</v>
      </c>
      <c r="Q16" s="163">
        <v>12402</v>
      </c>
      <c r="R16" s="164">
        <f t="shared" si="3"/>
        <v>8.8085629057729431E-2</v>
      </c>
      <c r="S16" s="165">
        <f t="shared" si="4"/>
        <v>-0.21985280241555005</v>
      </c>
      <c r="T16" s="164">
        <f t="shared" si="5"/>
        <v>0.13608980478651611</v>
      </c>
    </row>
    <row r="17" spans="2:24" x14ac:dyDescent="0.25">
      <c r="B17" s="162" t="s">
        <v>116</v>
      </c>
      <c r="C17" s="163">
        <v>14012</v>
      </c>
      <c r="D17" s="163">
        <v>11705</v>
      </c>
      <c r="E17" s="163">
        <v>16234</v>
      </c>
      <c r="F17" s="163">
        <v>18305</v>
      </c>
      <c r="G17" s="163">
        <v>17983</v>
      </c>
      <c r="H17" s="164">
        <f t="shared" si="0"/>
        <v>-1.7590822179732291E-2</v>
      </c>
      <c r="I17" s="165">
        <f t="shared" si="1"/>
        <v>0.2833999429060805</v>
      </c>
      <c r="J17" s="164">
        <f t="shared" si="2"/>
        <v>3.4682002889041892E-2</v>
      </c>
      <c r="K17" s="79"/>
      <c r="L17" s="162" t="s">
        <v>116</v>
      </c>
      <c r="M17" s="163">
        <v>2657</v>
      </c>
      <c r="N17" s="163">
        <v>2405</v>
      </c>
      <c r="O17" s="163">
        <v>2802</v>
      </c>
      <c r="P17" s="163">
        <v>4299</v>
      </c>
      <c r="Q17" s="163">
        <v>5249</v>
      </c>
      <c r="R17" s="164">
        <f t="shared" si="3"/>
        <v>0.22098162363340301</v>
      </c>
      <c r="S17" s="165">
        <f t="shared" si="4"/>
        <v>0.97553631915694394</v>
      </c>
      <c r="T17" s="164">
        <f t="shared" si="5"/>
        <v>5.7598402299985738E-2</v>
      </c>
    </row>
    <row r="18" spans="2:24" x14ac:dyDescent="0.25">
      <c r="B18" s="162" t="s">
        <v>123</v>
      </c>
      <c r="C18" s="163">
        <v>12530</v>
      </c>
      <c r="D18" s="163">
        <v>16171</v>
      </c>
      <c r="E18" s="163">
        <v>17018</v>
      </c>
      <c r="F18" s="163">
        <v>17333</v>
      </c>
      <c r="G18" s="163">
        <v>16397</v>
      </c>
      <c r="H18" s="164">
        <f t="shared" si="0"/>
        <v>-5.4001038481509278E-2</v>
      </c>
      <c r="I18" s="165">
        <f t="shared" si="1"/>
        <v>0.3086193136472466</v>
      </c>
      <c r="J18" s="164">
        <f t="shared" si="2"/>
        <v>3.1623244251327357E-2</v>
      </c>
      <c r="K18" s="79"/>
      <c r="L18" s="162" t="s">
        <v>123</v>
      </c>
      <c r="M18" s="163">
        <v>974</v>
      </c>
      <c r="N18" s="163">
        <v>825</v>
      </c>
      <c r="O18" s="163">
        <v>1068</v>
      </c>
      <c r="P18" s="163">
        <v>1572</v>
      </c>
      <c r="Q18" s="163">
        <v>2152</v>
      </c>
      <c r="R18" s="164">
        <f t="shared" si="3"/>
        <v>0.36895674300254444</v>
      </c>
      <c r="S18" s="165">
        <f t="shared" si="4"/>
        <v>1.2094455852156059</v>
      </c>
      <c r="T18" s="164">
        <f t="shared" si="5"/>
        <v>2.3614357353699621E-2</v>
      </c>
    </row>
    <row r="19" spans="2:24" x14ac:dyDescent="0.25">
      <c r="B19" s="162" t="s">
        <v>119</v>
      </c>
      <c r="C19" s="163">
        <v>12175</v>
      </c>
      <c r="D19" s="163">
        <v>14403</v>
      </c>
      <c r="E19" s="163">
        <v>12868</v>
      </c>
      <c r="F19" s="163">
        <v>13370</v>
      </c>
      <c r="G19" s="163">
        <v>13293</v>
      </c>
      <c r="H19" s="164">
        <f t="shared" si="0"/>
        <v>-5.7591623036649109E-3</v>
      </c>
      <c r="I19" s="165">
        <f t="shared" si="1"/>
        <v>9.1827515400410675E-2</v>
      </c>
      <c r="J19" s="164">
        <f t="shared" si="2"/>
        <v>2.5636871734640153E-2</v>
      </c>
      <c r="K19" s="79"/>
      <c r="L19" s="162" t="s">
        <v>119</v>
      </c>
      <c r="M19" s="163">
        <v>691</v>
      </c>
      <c r="N19" s="163">
        <v>961</v>
      </c>
      <c r="O19" s="163">
        <v>552</v>
      </c>
      <c r="P19" s="163">
        <v>787</v>
      </c>
      <c r="Q19" s="163">
        <v>972</v>
      </c>
      <c r="R19" s="164">
        <f t="shared" si="3"/>
        <v>0.2350698856416773</v>
      </c>
      <c r="S19" s="165">
        <f t="shared" si="4"/>
        <v>0.40665701881331406</v>
      </c>
      <c r="T19" s="164">
        <f t="shared" si="5"/>
        <v>1.066596438094611E-2</v>
      </c>
    </row>
    <row r="20" spans="2:24" x14ac:dyDescent="0.25">
      <c r="B20" s="162" t="s">
        <v>128</v>
      </c>
      <c r="C20" s="163">
        <v>2171</v>
      </c>
      <c r="D20" s="163">
        <v>1052</v>
      </c>
      <c r="E20" s="163">
        <v>1557</v>
      </c>
      <c r="F20" s="163">
        <v>1535</v>
      </c>
      <c r="G20" s="163">
        <v>1846</v>
      </c>
      <c r="H20" s="164">
        <f t="shared" si="0"/>
        <v>0.20260586319218232</v>
      </c>
      <c r="I20" s="165">
        <f t="shared" si="1"/>
        <v>-0.14970059880239517</v>
      </c>
      <c r="J20" s="164">
        <f t="shared" si="2"/>
        <v>3.5601944799628165E-3</v>
      </c>
      <c r="K20" s="79"/>
      <c r="L20" s="162" t="s">
        <v>128</v>
      </c>
      <c r="M20" s="163">
        <v>294</v>
      </c>
      <c r="N20" s="163">
        <v>123</v>
      </c>
      <c r="O20" s="163">
        <v>258</v>
      </c>
      <c r="P20" s="163">
        <v>141</v>
      </c>
      <c r="Q20" s="163">
        <v>224</v>
      </c>
      <c r="R20" s="164">
        <f t="shared" si="3"/>
        <v>0.58865248226950362</v>
      </c>
      <c r="S20" s="165">
        <f t="shared" si="4"/>
        <v>-0.23809523809523814</v>
      </c>
      <c r="T20" s="164">
        <f t="shared" si="5"/>
        <v>2.4580000219464287E-3</v>
      </c>
    </row>
    <row r="21" spans="2:24" x14ac:dyDescent="0.25">
      <c r="B21" s="162" t="s">
        <v>131</v>
      </c>
      <c r="C21" s="163">
        <v>1515</v>
      </c>
      <c r="D21" s="163">
        <v>320</v>
      </c>
      <c r="E21" s="163">
        <v>821</v>
      </c>
      <c r="F21" s="163">
        <v>1131</v>
      </c>
      <c r="G21" s="163">
        <v>638</v>
      </c>
      <c r="H21" s="164">
        <f t="shared" si="0"/>
        <v>-0.4358974358974359</v>
      </c>
      <c r="I21" s="165">
        <f t="shared" si="1"/>
        <v>-0.5788778877887788</v>
      </c>
      <c r="J21" s="164">
        <f t="shared" si="2"/>
        <v>1.2304464129015585E-3</v>
      </c>
      <c r="K21" s="79"/>
      <c r="L21" s="162" t="s">
        <v>131</v>
      </c>
      <c r="M21" s="163">
        <v>215</v>
      </c>
      <c r="N21" s="163">
        <v>85</v>
      </c>
      <c r="O21" s="163">
        <v>186</v>
      </c>
      <c r="P21" s="163">
        <v>123</v>
      </c>
      <c r="Q21" s="163">
        <v>182</v>
      </c>
      <c r="R21" s="164">
        <f t="shared" si="3"/>
        <v>0.47967479674796754</v>
      </c>
      <c r="S21" s="165">
        <f t="shared" si="4"/>
        <v>-0.15348837209302324</v>
      </c>
      <c r="T21" s="164">
        <f t="shared" si="5"/>
        <v>1.9971250178314735E-3</v>
      </c>
    </row>
    <row r="22" spans="2:24" x14ac:dyDescent="0.25">
      <c r="B22" s="168" t="s">
        <v>145</v>
      </c>
      <c r="C22" s="169">
        <f>C14-SUM(C15:C21)</f>
        <v>83391</v>
      </c>
      <c r="D22" s="169">
        <f>D14-SUM(D15:D21)</f>
        <v>61796</v>
      </c>
      <c r="E22" s="169">
        <f>E14-SUM(E15:E21)</f>
        <v>84543</v>
      </c>
      <c r="F22" s="169">
        <f>F14-SUM(F15:F21)</f>
        <v>87597</v>
      </c>
      <c r="G22" s="169">
        <f>G14-SUM(G15:G21)</f>
        <v>102182</v>
      </c>
      <c r="H22" s="170">
        <f t="shared" si="0"/>
        <v>0.16650113588364901</v>
      </c>
      <c r="I22" s="171">
        <f t="shared" si="1"/>
        <v>0.2253360674413305</v>
      </c>
      <c r="J22" s="170">
        <f t="shared" si="2"/>
        <v>0.19706814320236216</v>
      </c>
      <c r="K22" s="79"/>
      <c r="L22" s="168" t="s">
        <v>145</v>
      </c>
      <c r="M22" s="169">
        <f>M14-SUM(M15:M21)</f>
        <v>14938</v>
      </c>
      <c r="N22" s="169">
        <f>N14-SUM(N15:N21)</f>
        <v>9942</v>
      </c>
      <c r="O22" s="169">
        <f>O14-SUM(O15:O21)</f>
        <v>11408</v>
      </c>
      <c r="P22" s="169">
        <f>P14-SUM(P15:P21)</f>
        <v>15071</v>
      </c>
      <c r="Q22" s="169">
        <f>Q14-SUM(Q15:Q21)</f>
        <v>18253</v>
      </c>
      <c r="R22" s="170">
        <f t="shared" si="3"/>
        <v>0.21113396589476485</v>
      </c>
      <c r="S22" s="171">
        <f t="shared" si="4"/>
        <v>0.22191725799973216</v>
      </c>
      <c r="T22" s="170">
        <f t="shared" si="5"/>
        <v>0.20029408214548289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168508</v>
      </c>
      <c r="D24" s="176">
        <v>126117</v>
      </c>
      <c r="E24" s="176">
        <v>171345</v>
      </c>
      <c r="F24" s="176">
        <v>183654</v>
      </c>
      <c r="G24" s="176">
        <v>181999</v>
      </c>
      <c r="H24" s="177">
        <f t="shared" ref="H24:H36" si="6">IFERROR(G24/F24-1,"-")</f>
        <v>-9.0115107756977286E-3</v>
      </c>
      <c r="I24" s="177">
        <f t="shared" ref="I24:I36" si="7">IFERROR(G24/C24-1,"-")</f>
        <v>8.0061480760557302E-2</v>
      </c>
      <c r="J24" s="177">
        <f t="shared" ref="J24:J36" si="8">G24/G$10</f>
        <v>0.35100316097440554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26790</v>
      </c>
      <c r="D25" s="158">
        <v>30586</v>
      </c>
      <c r="E25" s="158">
        <v>22949</v>
      </c>
      <c r="F25" s="158">
        <v>20260</v>
      </c>
      <c r="G25" s="158">
        <v>18598</v>
      </c>
      <c r="H25" s="159">
        <f t="shared" si="6"/>
        <v>-8.2033563672260557E-2</v>
      </c>
      <c r="I25" s="160">
        <f t="shared" si="7"/>
        <v>-0.30578574094811495</v>
      </c>
      <c r="J25" s="159">
        <f t="shared" si="8"/>
        <v>3.5868091515898412E-2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13995</v>
      </c>
      <c r="D26" s="163">
        <v>12846</v>
      </c>
      <c r="E26" s="163">
        <v>8758</v>
      </c>
      <c r="F26" s="163">
        <v>7870</v>
      </c>
      <c r="G26" s="163">
        <v>6503</v>
      </c>
      <c r="H26" s="164">
        <f t="shared" si="6"/>
        <v>-0.17369758576874206</v>
      </c>
      <c r="I26" s="165">
        <f t="shared" si="7"/>
        <v>-0.53533404787424077</v>
      </c>
      <c r="J26" s="164">
        <f t="shared" si="8"/>
        <v>1.2541681854386888E-2</v>
      </c>
    </row>
    <row r="27" spans="2:24" x14ac:dyDescent="0.25">
      <c r="B27" s="162" t="s">
        <v>100</v>
      </c>
      <c r="C27" s="163">
        <v>12795</v>
      </c>
      <c r="D27" s="163">
        <v>17740</v>
      </c>
      <c r="E27" s="163">
        <v>14191</v>
      </c>
      <c r="F27" s="163">
        <v>12390</v>
      </c>
      <c r="G27" s="163">
        <v>12095</v>
      </c>
      <c r="H27" s="164">
        <f t="shared" si="6"/>
        <v>-2.3809523809523836E-2</v>
      </c>
      <c r="I27" s="165">
        <f t="shared" si="7"/>
        <v>-5.4708870652598662E-2</v>
      </c>
      <c r="J27" s="164">
        <f t="shared" si="8"/>
        <v>2.3326409661511522E-2</v>
      </c>
    </row>
    <row r="28" spans="2:24" x14ac:dyDescent="0.25">
      <c r="B28" s="157" t="s">
        <v>107</v>
      </c>
      <c r="C28" s="158">
        <v>141718</v>
      </c>
      <c r="D28" s="158">
        <v>95531</v>
      </c>
      <c r="E28" s="158">
        <v>148396</v>
      </c>
      <c r="F28" s="158">
        <v>163394</v>
      </c>
      <c r="G28" s="158">
        <v>163401</v>
      </c>
      <c r="H28" s="159">
        <f t="shared" si="6"/>
        <v>4.2841230400103569E-5</v>
      </c>
      <c r="I28" s="160">
        <f t="shared" si="7"/>
        <v>0.15300103021493383</v>
      </c>
      <c r="J28" s="159">
        <f t="shared" si="8"/>
        <v>0.31513506945850717</v>
      </c>
    </row>
    <row r="29" spans="2:24" x14ac:dyDescent="0.25">
      <c r="B29" s="162" t="s">
        <v>110</v>
      </c>
      <c r="C29" s="163">
        <v>74067</v>
      </c>
      <c r="D29" s="163">
        <v>35490</v>
      </c>
      <c r="E29" s="163">
        <v>85087</v>
      </c>
      <c r="F29" s="163">
        <v>95823</v>
      </c>
      <c r="G29" s="163">
        <v>94224</v>
      </c>
      <c r="H29" s="164">
        <f t="shared" si="6"/>
        <v>-1.6687016687016665E-2</v>
      </c>
      <c r="I29" s="165">
        <f t="shared" si="7"/>
        <v>0.272145489894285</v>
      </c>
      <c r="J29" s="164">
        <f t="shared" si="8"/>
        <v>0.18172034923077812</v>
      </c>
    </row>
    <row r="30" spans="2:24" x14ac:dyDescent="0.25">
      <c r="B30" s="162" t="s">
        <v>113</v>
      </c>
      <c r="C30" s="163">
        <v>21292</v>
      </c>
      <c r="D30" s="163">
        <v>19804</v>
      </c>
      <c r="E30" s="163">
        <v>16493</v>
      </c>
      <c r="F30" s="163">
        <v>17384</v>
      </c>
      <c r="G30" s="163">
        <v>16729</v>
      </c>
      <c r="H30" s="164">
        <f t="shared" si="6"/>
        <v>-3.7678324896456505E-2</v>
      </c>
      <c r="I30" s="165">
        <f t="shared" si="7"/>
        <v>-0.21430584256997931</v>
      </c>
      <c r="J30" s="164">
        <f t="shared" si="8"/>
        <v>3.2263539249890553E-2</v>
      </c>
    </row>
    <row r="31" spans="2:24" x14ac:dyDescent="0.25">
      <c r="B31" s="162" t="s">
        <v>116</v>
      </c>
      <c r="C31" s="163">
        <v>4039</v>
      </c>
      <c r="D31" s="163">
        <v>3611</v>
      </c>
      <c r="E31" s="163">
        <v>5012</v>
      </c>
      <c r="F31" s="163">
        <v>5882</v>
      </c>
      <c r="G31" s="163">
        <v>3614</v>
      </c>
      <c r="H31" s="164">
        <f t="shared" si="6"/>
        <v>-0.38558313498809926</v>
      </c>
      <c r="I31" s="165">
        <f t="shared" si="7"/>
        <v>-0.10522406536271356</v>
      </c>
      <c r="J31" s="164">
        <f t="shared" si="8"/>
        <v>6.9699582072511477E-3</v>
      </c>
    </row>
    <row r="32" spans="2:24" x14ac:dyDescent="0.25">
      <c r="B32" s="162" t="s">
        <v>123</v>
      </c>
      <c r="C32" s="163">
        <v>5729</v>
      </c>
      <c r="D32" s="163">
        <v>7659</v>
      </c>
      <c r="E32" s="163">
        <v>7424</v>
      </c>
      <c r="F32" s="163">
        <v>7152</v>
      </c>
      <c r="G32" s="163">
        <v>6638</v>
      </c>
      <c r="H32" s="164">
        <f t="shared" si="6"/>
        <v>-7.1868008948545836E-2</v>
      </c>
      <c r="I32" s="165">
        <f t="shared" si="7"/>
        <v>0.15866643393262359</v>
      </c>
      <c r="J32" s="164">
        <f t="shared" si="8"/>
        <v>1.2802042772477344E-2</v>
      </c>
    </row>
    <row r="33" spans="2:10" x14ac:dyDescent="0.25">
      <c r="B33" s="162" t="s">
        <v>119</v>
      </c>
      <c r="C33" s="163">
        <v>5623</v>
      </c>
      <c r="D33" s="163">
        <v>7782</v>
      </c>
      <c r="E33" s="163">
        <v>6516</v>
      </c>
      <c r="F33" s="163">
        <v>6621</v>
      </c>
      <c r="G33" s="163">
        <v>6812</v>
      </c>
      <c r="H33" s="164">
        <f t="shared" si="6"/>
        <v>2.8847606101797263E-2</v>
      </c>
      <c r="I33" s="165">
        <f t="shared" si="7"/>
        <v>0.21145296105281886</v>
      </c>
      <c r="J33" s="164">
        <f t="shared" si="8"/>
        <v>1.3137619066905042E-2</v>
      </c>
    </row>
    <row r="34" spans="2:10" x14ac:dyDescent="0.25">
      <c r="B34" s="162" t="s">
        <v>128</v>
      </c>
      <c r="C34" s="163">
        <v>1033</v>
      </c>
      <c r="D34" s="163">
        <v>220</v>
      </c>
      <c r="E34" s="163">
        <v>564</v>
      </c>
      <c r="F34" s="163">
        <v>734</v>
      </c>
      <c r="G34" s="163">
        <v>961</v>
      </c>
      <c r="H34" s="164">
        <f t="shared" si="6"/>
        <v>0.30926430517711179</v>
      </c>
      <c r="I34" s="165">
        <f t="shared" si="7"/>
        <v>-6.9699903194578861E-2</v>
      </c>
      <c r="J34" s="164">
        <f t="shared" si="8"/>
        <v>1.8533840169253882E-3</v>
      </c>
    </row>
    <row r="35" spans="2:10" x14ac:dyDescent="0.25">
      <c r="B35" s="162" t="s">
        <v>131</v>
      </c>
      <c r="C35" s="163">
        <v>717</v>
      </c>
      <c r="D35" s="163">
        <v>65</v>
      </c>
      <c r="E35" s="163">
        <v>431</v>
      </c>
      <c r="F35" s="163">
        <v>464</v>
      </c>
      <c r="G35" s="163">
        <v>235</v>
      </c>
      <c r="H35" s="164">
        <f t="shared" si="6"/>
        <v>-0.49353448275862066</v>
      </c>
      <c r="I35" s="165">
        <f t="shared" si="7"/>
        <v>-0.6722454672245467</v>
      </c>
      <c r="J35" s="164">
        <f t="shared" si="8"/>
        <v>4.5322085741671825E-4</v>
      </c>
    </row>
    <row r="36" spans="2:10" x14ac:dyDescent="0.25">
      <c r="B36" s="168" t="s">
        <v>145</v>
      </c>
      <c r="C36" s="169">
        <f>C28-SUM(C29:C35)</f>
        <v>29218</v>
      </c>
      <c r="D36" s="169">
        <f>D28-SUM(D29:D35)</f>
        <v>20900</v>
      </c>
      <c r="E36" s="169">
        <f>E28-SUM(E29:E35)</f>
        <v>26869</v>
      </c>
      <c r="F36" s="169">
        <f>F28-SUM(F29:F35)</f>
        <v>29334</v>
      </c>
      <c r="G36" s="169">
        <f>G28-SUM(G29:G35)</f>
        <v>34188</v>
      </c>
      <c r="H36" s="170">
        <f t="shared" si="6"/>
        <v>0.1654735119656372</v>
      </c>
      <c r="I36" s="171">
        <f t="shared" si="7"/>
        <v>0.17010062290368944</v>
      </c>
      <c r="J36" s="170">
        <f t="shared" si="8"/>
        <v>6.5934956056862823E-2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122832</v>
      </c>
      <c r="D38" s="176">
        <v>68931</v>
      </c>
      <c r="E38" s="176">
        <v>125170</v>
      </c>
      <c r="F38" s="176">
        <v>128953</v>
      </c>
      <c r="G38" s="176">
        <v>134918</v>
      </c>
      <c r="H38" s="177">
        <f t="shared" ref="H38:H50" si="9">IFERROR(G38/F38-1,"-")</f>
        <v>4.6257163462656958E-2</v>
      </c>
      <c r="I38" s="177">
        <f t="shared" ref="I38:I50" si="10">IFERROR(G38/C38-1,"-")</f>
        <v>9.8394555164777797E-2</v>
      </c>
      <c r="J38" s="177">
        <f t="shared" ref="J38:J50" si="11">G38/G$10</f>
        <v>0.26020277294020766</v>
      </c>
    </row>
    <row r="39" spans="2:10" x14ac:dyDescent="0.25">
      <c r="B39" s="157" t="s">
        <v>97</v>
      </c>
      <c r="C39" s="158">
        <v>10774</v>
      </c>
      <c r="D39" s="158">
        <v>9669</v>
      </c>
      <c r="E39" s="158">
        <v>12300</v>
      </c>
      <c r="F39" s="158">
        <v>12391</v>
      </c>
      <c r="G39" s="158">
        <v>12285</v>
      </c>
      <c r="H39" s="159">
        <f t="shared" si="9"/>
        <v>-8.5545960777984043E-3</v>
      </c>
      <c r="I39" s="160">
        <f t="shared" si="10"/>
        <v>0.14024503434193436</v>
      </c>
      <c r="J39" s="159">
        <f t="shared" si="11"/>
        <v>2.3692843546231419E-2</v>
      </c>
    </row>
    <row r="40" spans="2:10" x14ac:dyDescent="0.25">
      <c r="B40" s="162" t="s">
        <v>103</v>
      </c>
      <c r="C40" s="163">
        <v>3385</v>
      </c>
      <c r="D40" s="163">
        <v>2943</v>
      </c>
      <c r="E40" s="163">
        <v>4194</v>
      </c>
      <c r="F40" s="163">
        <v>5378</v>
      </c>
      <c r="G40" s="163">
        <v>5410</v>
      </c>
      <c r="H40" s="164">
        <f t="shared" si="9"/>
        <v>5.9501673484567696E-3</v>
      </c>
      <c r="I40" s="165">
        <f t="shared" si="10"/>
        <v>0.5982274741506648</v>
      </c>
      <c r="J40" s="164">
        <f t="shared" si="11"/>
        <v>1.0433722717550832E-2</v>
      </c>
    </row>
    <row r="41" spans="2:10" x14ac:dyDescent="0.25">
      <c r="B41" s="162" t="s">
        <v>100</v>
      </c>
      <c r="C41" s="163">
        <v>7389</v>
      </c>
      <c r="D41" s="163">
        <v>6726</v>
      </c>
      <c r="E41" s="163">
        <v>8106</v>
      </c>
      <c r="F41" s="163">
        <v>7013</v>
      </c>
      <c r="G41" s="163">
        <v>6875</v>
      </c>
      <c r="H41" s="164">
        <f t="shared" si="9"/>
        <v>-1.9677741337516097E-2</v>
      </c>
      <c r="I41" s="165">
        <f t="shared" si="10"/>
        <v>-6.9562863716335133E-2</v>
      </c>
      <c r="J41" s="164">
        <f t="shared" si="11"/>
        <v>1.3259120828680587E-2</v>
      </c>
    </row>
    <row r="42" spans="2:10" x14ac:dyDescent="0.25">
      <c r="B42" s="157" t="s">
        <v>107</v>
      </c>
      <c r="C42" s="158">
        <v>112058</v>
      </c>
      <c r="D42" s="158">
        <v>59262</v>
      </c>
      <c r="E42" s="158">
        <v>112870</v>
      </c>
      <c r="F42" s="158">
        <v>116562</v>
      </c>
      <c r="G42" s="158">
        <v>122633</v>
      </c>
      <c r="H42" s="159">
        <f t="shared" si="9"/>
        <v>5.2083869528662952E-2</v>
      </c>
      <c r="I42" s="160">
        <f t="shared" si="10"/>
        <v>9.4370772278641324E-2</v>
      </c>
      <c r="J42" s="159">
        <f t="shared" si="11"/>
        <v>0.23650992939397622</v>
      </c>
    </row>
    <row r="43" spans="2:10" x14ac:dyDescent="0.25">
      <c r="B43" s="162" t="s">
        <v>110</v>
      </c>
      <c r="C43" s="163">
        <v>72039</v>
      </c>
      <c r="D43" s="163">
        <v>27108</v>
      </c>
      <c r="E43" s="163">
        <v>68258</v>
      </c>
      <c r="F43" s="163">
        <v>72064</v>
      </c>
      <c r="G43" s="163">
        <v>76519</v>
      </c>
      <c r="H43" s="164">
        <f t="shared" si="9"/>
        <v>6.1820048845470765E-2</v>
      </c>
      <c r="I43" s="165">
        <f t="shared" si="10"/>
        <v>6.2188536764807845E-2</v>
      </c>
      <c r="J43" s="164">
        <f t="shared" si="11"/>
        <v>0.14757449697306324</v>
      </c>
    </row>
    <row r="44" spans="2:10" x14ac:dyDescent="0.25">
      <c r="B44" s="162" t="s">
        <v>113</v>
      </c>
      <c r="C44" s="163">
        <v>4749</v>
      </c>
      <c r="D44" s="163">
        <v>3104</v>
      </c>
      <c r="E44" s="163">
        <v>3215</v>
      </c>
      <c r="F44" s="163">
        <v>3854</v>
      </c>
      <c r="G44" s="163">
        <v>3441</v>
      </c>
      <c r="H44" s="164">
        <f t="shared" si="9"/>
        <v>-0.10716139076284381</v>
      </c>
      <c r="I44" s="165">
        <f t="shared" si="10"/>
        <v>-0.27542640555906506</v>
      </c>
      <c r="J44" s="164">
        <f t="shared" si="11"/>
        <v>6.6363105122167129E-3</v>
      </c>
    </row>
    <row r="45" spans="2:10" x14ac:dyDescent="0.25">
      <c r="B45" s="162" t="s">
        <v>116</v>
      </c>
      <c r="C45" s="163">
        <v>1883</v>
      </c>
      <c r="D45" s="163">
        <v>1620</v>
      </c>
      <c r="E45" s="163">
        <v>2240</v>
      </c>
      <c r="F45" s="163">
        <v>2611</v>
      </c>
      <c r="G45" s="163">
        <v>2354</v>
      </c>
      <c r="H45" s="164">
        <f t="shared" si="9"/>
        <v>-9.8429720413634625E-2</v>
      </c>
      <c r="I45" s="165">
        <f t="shared" si="10"/>
        <v>0.2501327668613913</v>
      </c>
      <c r="J45" s="164">
        <f t="shared" si="11"/>
        <v>4.5399229717402335E-3</v>
      </c>
    </row>
    <row r="46" spans="2:10" x14ac:dyDescent="0.25">
      <c r="B46" s="162" t="s">
        <v>123</v>
      </c>
      <c r="C46" s="163">
        <v>4925</v>
      </c>
      <c r="D46" s="163">
        <v>5580</v>
      </c>
      <c r="E46" s="163">
        <v>6502</v>
      </c>
      <c r="F46" s="163">
        <v>6405</v>
      </c>
      <c r="G46" s="163">
        <v>5630</v>
      </c>
      <c r="H46" s="164">
        <f t="shared" si="9"/>
        <v>-0.12099921935987512</v>
      </c>
      <c r="I46" s="165">
        <f t="shared" si="10"/>
        <v>0.14314720812182746</v>
      </c>
      <c r="J46" s="164">
        <f t="shared" si="11"/>
        <v>1.0858014584068612E-2</v>
      </c>
    </row>
    <row r="47" spans="2:10" x14ac:dyDescent="0.25">
      <c r="B47" s="162" t="s">
        <v>119</v>
      </c>
      <c r="C47" s="163">
        <v>4362</v>
      </c>
      <c r="D47" s="163">
        <v>3905</v>
      </c>
      <c r="E47" s="163">
        <v>4026</v>
      </c>
      <c r="F47" s="163">
        <v>4643</v>
      </c>
      <c r="G47" s="163">
        <v>3835</v>
      </c>
      <c r="H47" s="164">
        <f t="shared" si="9"/>
        <v>-0.17402541460262766</v>
      </c>
      <c r="I47" s="165">
        <f t="shared" si="10"/>
        <v>-0.12081613938560298</v>
      </c>
      <c r="J47" s="164">
        <f t="shared" si="11"/>
        <v>7.3961786731621898E-3</v>
      </c>
    </row>
    <row r="48" spans="2:10" x14ac:dyDescent="0.25">
      <c r="B48" s="162" t="s">
        <v>128</v>
      </c>
      <c r="C48" s="163">
        <v>730</v>
      </c>
      <c r="D48" s="163">
        <v>646</v>
      </c>
      <c r="E48" s="163">
        <v>625</v>
      </c>
      <c r="F48" s="163">
        <v>539</v>
      </c>
      <c r="G48" s="163">
        <v>547</v>
      </c>
      <c r="H48" s="164">
        <f t="shared" si="9"/>
        <v>1.4842300556586308E-2</v>
      </c>
      <c r="I48" s="165">
        <f t="shared" si="10"/>
        <v>-0.25068493150684934</v>
      </c>
      <c r="J48" s="164">
        <f t="shared" si="11"/>
        <v>1.0549438681146592E-3</v>
      </c>
    </row>
    <row r="49" spans="2:10" x14ac:dyDescent="0.25">
      <c r="B49" s="162" t="s">
        <v>131</v>
      </c>
      <c r="C49" s="163">
        <v>454</v>
      </c>
      <c r="D49" s="163">
        <v>92</v>
      </c>
      <c r="E49" s="163">
        <v>134</v>
      </c>
      <c r="F49" s="163">
        <v>422</v>
      </c>
      <c r="G49" s="163">
        <v>113</v>
      </c>
      <c r="H49" s="164">
        <f t="shared" si="9"/>
        <v>-0.73222748815165883</v>
      </c>
      <c r="I49" s="165">
        <f t="shared" si="10"/>
        <v>-0.75110132158590304</v>
      </c>
      <c r="J49" s="164">
        <f t="shared" si="11"/>
        <v>2.179317314386773E-4</v>
      </c>
    </row>
    <row r="50" spans="2:10" x14ac:dyDescent="0.25">
      <c r="B50" s="168" t="s">
        <v>145</v>
      </c>
      <c r="C50" s="169">
        <f>C42-SUM(C43:C49)</f>
        <v>22916</v>
      </c>
      <c r="D50" s="169">
        <f>D42-SUM(D43:D49)</f>
        <v>17207</v>
      </c>
      <c r="E50" s="169">
        <f>E42-SUM(E43:E49)</f>
        <v>27870</v>
      </c>
      <c r="F50" s="169">
        <f>F42-SUM(F43:F49)</f>
        <v>26024</v>
      </c>
      <c r="G50" s="169">
        <f>G42-SUM(G43:G49)</f>
        <v>30194</v>
      </c>
      <c r="H50" s="170">
        <f t="shared" si="9"/>
        <v>0.16023670458038741</v>
      </c>
      <c r="I50" s="171">
        <f t="shared" si="10"/>
        <v>0.31759469366381565</v>
      </c>
      <c r="J50" s="170">
        <f t="shared" si="11"/>
        <v>5.8232130080171876E-2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3964</v>
      </c>
      <c r="D52" s="176">
        <v>2558</v>
      </c>
      <c r="E52" s="176">
        <v>3499</v>
      </c>
      <c r="F52" s="176">
        <v>4023</v>
      </c>
      <c r="G52" s="176">
        <v>3471</v>
      </c>
      <c r="H52" s="177">
        <f t="shared" ref="H52:H64" si="12">IFERROR(G52/F52-1,"-")</f>
        <v>-0.13721103653989564</v>
      </c>
      <c r="I52" s="177">
        <f t="shared" ref="I52:I64" si="13">IFERROR(G52/C52-1,"-")</f>
        <v>-0.12436932391523714</v>
      </c>
      <c r="J52" s="177">
        <f t="shared" ref="J52:J64" si="14">G52/G$10</f>
        <v>6.6941684940145917E-3</v>
      </c>
    </row>
    <row r="53" spans="2:10" x14ac:dyDescent="0.25">
      <c r="B53" s="157" t="s">
        <v>97</v>
      </c>
      <c r="C53" s="158">
        <v>1162</v>
      </c>
      <c r="D53" s="158">
        <v>695</v>
      </c>
      <c r="E53" s="158">
        <v>563</v>
      </c>
      <c r="F53" s="158">
        <v>1757</v>
      </c>
      <c r="G53" s="158">
        <v>908</v>
      </c>
      <c r="H53" s="159">
        <f t="shared" si="12"/>
        <v>-0.48321001707455891</v>
      </c>
      <c r="I53" s="160">
        <f t="shared" si="13"/>
        <v>-0.21858864027538727</v>
      </c>
      <c r="J53" s="159">
        <f t="shared" si="14"/>
        <v>1.7511682490824688E-3</v>
      </c>
    </row>
    <row r="54" spans="2:10" x14ac:dyDescent="0.25">
      <c r="B54" s="162" t="s">
        <v>103</v>
      </c>
      <c r="C54" s="163">
        <v>757</v>
      </c>
      <c r="D54" s="163">
        <v>333</v>
      </c>
      <c r="E54" s="163">
        <v>284</v>
      </c>
      <c r="F54" s="163">
        <v>1401</v>
      </c>
      <c r="G54" s="163">
        <v>691</v>
      </c>
      <c r="H54" s="164">
        <f t="shared" si="12"/>
        <v>-0.50678087080656675</v>
      </c>
      <c r="I54" s="165">
        <f t="shared" si="13"/>
        <v>-8.7186261558784728E-2</v>
      </c>
      <c r="J54" s="164">
        <f t="shared" si="14"/>
        <v>1.3326621807444778E-3</v>
      </c>
    </row>
    <row r="55" spans="2:10" x14ac:dyDescent="0.25">
      <c r="B55" s="162" t="s">
        <v>100</v>
      </c>
      <c r="C55" s="163">
        <v>405</v>
      </c>
      <c r="D55" s="163">
        <v>362</v>
      </c>
      <c r="E55" s="163">
        <v>279</v>
      </c>
      <c r="F55" s="163">
        <v>356</v>
      </c>
      <c r="G55" s="163">
        <v>217</v>
      </c>
      <c r="H55" s="164">
        <f t="shared" si="12"/>
        <v>-0.3904494382022472</v>
      </c>
      <c r="I55" s="165">
        <f t="shared" si="13"/>
        <v>-0.46419753086419757</v>
      </c>
      <c r="J55" s="164">
        <f t="shared" si="14"/>
        <v>4.1850606833799089E-4</v>
      </c>
    </row>
    <row r="56" spans="2:10" x14ac:dyDescent="0.25">
      <c r="B56" s="157" t="s">
        <v>107</v>
      </c>
      <c r="C56" s="158">
        <v>2802</v>
      </c>
      <c r="D56" s="158">
        <v>1863</v>
      </c>
      <c r="E56" s="158">
        <v>2936</v>
      </c>
      <c r="F56" s="158">
        <v>2266</v>
      </c>
      <c r="G56" s="158">
        <v>2563</v>
      </c>
      <c r="H56" s="159">
        <f t="shared" si="12"/>
        <v>0.13106796116504849</v>
      </c>
      <c r="I56" s="160">
        <f t="shared" si="13"/>
        <v>-8.5296216987865825E-2</v>
      </c>
      <c r="J56" s="159">
        <f t="shared" si="14"/>
        <v>4.9430002449321227E-3</v>
      </c>
    </row>
    <row r="57" spans="2:10" x14ac:dyDescent="0.25">
      <c r="B57" s="162" t="s">
        <v>110</v>
      </c>
      <c r="C57" s="163">
        <v>1100</v>
      </c>
      <c r="D57" s="163">
        <v>696</v>
      </c>
      <c r="E57" s="163">
        <v>956</v>
      </c>
      <c r="F57" s="163">
        <v>940</v>
      </c>
      <c r="G57" s="163">
        <v>1013</v>
      </c>
      <c r="H57" s="164">
        <f t="shared" si="12"/>
        <v>7.7659574468085024E-2</v>
      </c>
      <c r="I57" s="165">
        <f t="shared" si="13"/>
        <v>-7.9090909090909101E-2</v>
      </c>
      <c r="J57" s="164">
        <f t="shared" si="14"/>
        <v>1.9536711853750449E-3</v>
      </c>
    </row>
    <row r="58" spans="2:10" x14ac:dyDescent="0.25">
      <c r="B58" s="162" t="s">
        <v>113</v>
      </c>
      <c r="C58" s="163">
        <v>791</v>
      </c>
      <c r="D58" s="163">
        <v>488</v>
      </c>
      <c r="E58" s="163">
        <v>525</v>
      </c>
      <c r="F58" s="163">
        <v>404</v>
      </c>
      <c r="G58" s="163">
        <v>401</v>
      </c>
      <c r="H58" s="164">
        <f t="shared" si="12"/>
        <v>-7.4257425742574323E-3</v>
      </c>
      <c r="I58" s="165">
        <f t="shared" si="13"/>
        <v>-0.49304677623261695</v>
      </c>
      <c r="J58" s="164">
        <f t="shared" si="14"/>
        <v>7.7336835669831495E-4</v>
      </c>
    </row>
    <row r="59" spans="2:10" x14ac:dyDescent="0.25">
      <c r="B59" s="162" t="s">
        <v>116</v>
      </c>
      <c r="C59" s="163">
        <v>110</v>
      </c>
      <c r="D59" s="163">
        <v>106</v>
      </c>
      <c r="E59" s="163">
        <v>307</v>
      </c>
      <c r="F59" s="163">
        <v>177</v>
      </c>
      <c r="G59" s="163">
        <v>210</v>
      </c>
      <c r="H59" s="164">
        <f t="shared" si="12"/>
        <v>0.18644067796610164</v>
      </c>
      <c r="I59" s="165">
        <f t="shared" si="13"/>
        <v>0.90909090909090917</v>
      </c>
      <c r="J59" s="164">
        <f t="shared" si="14"/>
        <v>4.0500587258515247E-4</v>
      </c>
    </row>
    <row r="60" spans="2:10" x14ac:dyDescent="0.25">
      <c r="B60" s="162" t="s">
        <v>123</v>
      </c>
      <c r="C60" s="163">
        <v>45</v>
      </c>
      <c r="D60" s="163">
        <v>58</v>
      </c>
      <c r="E60" s="163">
        <v>52</v>
      </c>
      <c r="F60" s="163">
        <v>36</v>
      </c>
      <c r="G60" s="163">
        <v>88</v>
      </c>
      <c r="H60" s="164">
        <f t="shared" si="12"/>
        <v>1.4444444444444446</v>
      </c>
      <c r="I60" s="165">
        <f t="shared" si="13"/>
        <v>0.95555555555555549</v>
      </c>
      <c r="J60" s="164">
        <f t="shared" si="14"/>
        <v>1.6971674660711152E-4</v>
      </c>
    </row>
    <row r="61" spans="2:10" x14ac:dyDescent="0.25">
      <c r="B61" s="162" t="s">
        <v>119</v>
      </c>
      <c r="C61" s="163">
        <v>48</v>
      </c>
      <c r="D61" s="163">
        <v>25</v>
      </c>
      <c r="E61" s="163">
        <v>57</v>
      </c>
      <c r="F61" s="163">
        <v>18</v>
      </c>
      <c r="G61" s="163">
        <v>70</v>
      </c>
      <c r="H61" s="164">
        <f t="shared" si="12"/>
        <v>2.8888888888888888</v>
      </c>
      <c r="I61" s="165">
        <f t="shared" si="13"/>
        <v>0.45833333333333326</v>
      </c>
      <c r="J61" s="164">
        <f t="shared" si="14"/>
        <v>1.3500195752838416E-4</v>
      </c>
    </row>
    <row r="62" spans="2:10" x14ac:dyDescent="0.25">
      <c r="B62" s="162" t="s">
        <v>128</v>
      </c>
      <c r="C62" s="163">
        <v>2</v>
      </c>
      <c r="D62" s="163">
        <v>0</v>
      </c>
      <c r="E62" s="163">
        <v>3</v>
      </c>
      <c r="F62" s="163">
        <v>7</v>
      </c>
      <c r="G62" s="163">
        <v>4</v>
      </c>
      <c r="H62" s="164">
        <f t="shared" si="12"/>
        <v>-0.4285714285714286</v>
      </c>
      <c r="I62" s="165">
        <f t="shared" si="13"/>
        <v>1</v>
      </c>
      <c r="J62" s="164">
        <f t="shared" si="14"/>
        <v>7.7143975730505236E-6</v>
      </c>
    </row>
    <row r="63" spans="2:10" x14ac:dyDescent="0.25">
      <c r="B63" s="162" t="s">
        <v>131</v>
      </c>
      <c r="C63" s="163">
        <v>11</v>
      </c>
      <c r="D63" s="163">
        <v>2</v>
      </c>
      <c r="E63" s="163">
        <v>0</v>
      </c>
      <c r="F63" s="163">
        <v>0</v>
      </c>
      <c r="G63" s="163">
        <v>4</v>
      </c>
      <c r="H63" s="164" t="str">
        <f t="shared" si="12"/>
        <v>-</v>
      </c>
      <c r="I63" s="165">
        <f t="shared" si="13"/>
        <v>-0.63636363636363635</v>
      </c>
      <c r="J63" s="164">
        <f t="shared" si="14"/>
        <v>7.7143975730505236E-6</v>
      </c>
    </row>
    <row r="64" spans="2:10" x14ac:dyDescent="0.25">
      <c r="B64" s="168" t="s">
        <v>145</v>
      </c>
      <c r="C64" s="169">
        <f>C56-SUM(C57:C63)</f>
        <v>695</v>
      </c>
      <c r="D64" s="169">
        <f>D56-SUM(D57:D63)</f>
        <v>488</v>
      </c>
      <c r="E64" s="169">
        <f>E56-SUM(E57:E63)</f>
        <v>1036</v>
      </c>
      <c r="F64" s="169">
        <f>F56-SUM(F57:F63)</f>
        <v>684</v>
      </c>
      <c r="G64" s="169">
        <f>G56-SUM(G57:G63)</f>
        <v>773</v>
      </c>
      <c r="H64" s="170">
        <f t="shared" si="12"/>
        <v>0.13011695906432741</v>
      </c>
      <c r="I64" s="171">
        <f t="shared" si="13"/>
        <v>0.11223021582733805</v>
      </c>
      <c r="J64" s="170">
        <f t="shared" si="14"/>
        <v>1.4908073309920138E-3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14155</v>
      </c>
      <c r="D66" s="176">
        <v>9924</v>
      </c>
      <c r="E66" s="176">
        <v>13134</v>
      </c>
      <c r="F66" s="176">
        <v>18421</v>
      </c>
      <c r="G66" s="176">
        <v>19553</v>
      </c>
      <c r="H66" s="177">
        <f t="shared" ref="H66:H78" si="15">IFERROR(G66/F66-1,"-")</f>
        <v>6.1451604147440442E-2</v>
      </c>
      <c r="I66" s="177">
        <f t="shared" ref="I66:I78" si="16">IFERROR(G66/C66-1,"-")</f>
        <v>0.3813493465206641</v>
      </c>
      <c r="J66" s="177">
        <f t="shared" ref="J66:J78" si="17">G66/G$10</f>
        <v>3.7709903936464222E-2</v>
      </c>
    </row>
    <row r="67" spans="2:10" x14ac:dyDescent="0.25">
      <c r="B67" s="157" t="s">
        <v>97</v>
      </c>
      <c r="C67" s="158">
        <v>6768</v>
      </c>
      <c r="D67" s="158">
        <v>5017</v>
      </c>
      <c r="E67" s="158">
        <v>1381</v>
      </c>
      <c r="F67" s="158">
        <v>9816</v>
      </c>
      <c r="G67" s="158">
        <v>7884</v>
      </c>
      <c r="H67" s="159">
        <f t="shared" si="15"/>
        <v>-0.19682151589242058</v>
      </c>
      <c r="I67" s="160">
        <f t="shared" si="16"/>
        <v>0.16489361702127669</v>
      </c>
      <c r="J67" s="159">
        <f t="shared" si="17"/>
        <v>1.5205077616482581E-2</v>
      </c>
    </row>
    <row r="68" spans="2:10" x14ac:dyDescent="0.25">
      <c r="B68" s="162" t="s">
        <v>103</v>
      </c>
      <c r="C68" s="163">
        <v>3707</v>
      </c>
      <c r="D68" s="163">
        <v>3373</v>
      </c>
      <c r="E68" s="163">
        <v>286</v>
      </c>
      <c r="F68" s="163">
        <v>7748</v>
      </c>
      <c r="G68" s="163">
        <v>5350</v>
      </c>
      <c r="H68" s="164">
        <f t="shared" si="15"/>
        <v>-0.30949922560660814</v>
      </c>
      <c r="I68" s="165">
        <f t="shared" si="16"/>
        <v>0.44321553817102788</v>
      </c>
      <c r="J68" s="164">
        <f t="shared" si="17"/>
        <v>1.0318006753955075E-2</v>
      </c>
    </row>
    <row r="69" spans="2:10" x14ac:dyDescent="0.25">
      <c r="B69" s="162" t="s">
        <v>100</v>
      </c>
      <c r="C69" s="163">
        <v>3061</v>
      </c>
      <c r="D69" s="163">
        <v>1644</v>
      </c>
      <c r="E69" s="163">
        <v>1095</v>
      </c>
      <c r="F69" s="163">
        <v>2068</v>
      </c>
      <c r="G69" s="163">
        <v>2534</v>
      </c>
      <c r="H69" s="164">
        <f t="shared" si="15"/>
        <v>0.22533849129593819</v>
      </c>
      <c r="I69" s="165">
        <f t="shared" si="16"/>
        <v>-0.17216595883698138</v>
      </c>
      <c r="J69" s="164">
        <f t="shared" si="17"/>
        <v>4.8870708625275063E-3</v>
      </c>
    </row>
    <row r="70" spans="2:10" x14ac:dyDescent="0.25">
      <c r="B70" s="157" t="s">
        <v>107</v>
      </c>
      <c r="C70" s="158">
        <v>7387</v>
      </c>
      <c r="D70" s="158">
        <v>4907</v>
      </c>
      <c r="E70" s="158">
        <v>11753</v>
      </c>
      <c r="F70" s="158">
        <v>8605</v>
      </c>
      <c r="G70" s="158">
        <v>11669</v>
      </c>
      <c r="H70" s="159">
        <f t="shared" si="15"/>
        <v>0.35607205113306217</v>
      </c>
      <c r="I70" s="160">
        <f t="shared" si="16"/>
        <v>0.5796669825368892</v>
      </c>
      <c r="J70" s="159">
        <f t="shared" si="17"/>
        <v>2.250482631998164E-2</v>
      </c>
    </row>
    <row r="71" spans="2:10" x14ac:dyDescent="0.25">
      <c r="B71" s="162" t="s">
        <v>110</v>
      </c>
      <c r="C71" s="163">
        <v>2707</v>
      </c>
      <c r="D71" s="163">
        <v>2258</v>
      </c>
      <c r="E71" s="163">
        <v>5708</v>
      </c>
      <c r="F71" s="163">
        <v>3480</v>
      </c>
      <c r="G71" s="163">
        <v>5692</v>
      </c>
      <c r="H71" s="164">
        <f t="shared" si="15"/>
        <v>0.63563218390804588</v>
      </c>
      <c r="I71" s="165">
        <f t="shared" si="16"/>
        <v>1.1026967122275582</v>
      </c>
      <c r="J71" s="164">
        <f t="shared" si="17"/>
        <v>1.0977587746450895E-2</v>
      </c>
    </row>
    <row r="72" spans="2:10" x14ac:dyDescent="0.25">
      <c r="B72" s="162" t="s">
        <v>113</v>
      </c>
      <c r="C72" s="163">
        <v>1326</v>
      </c>
      <c r="D72" s="163">
        <v>578</v>
      </c>
      <c r="E72" s="163">
        <v>289</v>
      </c>
      <c r="F72" s="163">
        <v>835</v>
      </c>
      <c r="G72" s="163">
        <v>580</v>
      </c>
      <c r="H72" s="164">
        <f t="shared" si="15"/>
        <v>-0.30538922155688619</v>
      </c>
      <c r="I72" s="165">
        <f t="shared" si="16"/>
        <v>-0.56259426847662142</v>
      </c>
      <c r="J72" s="164">
        <f t="shared" si="17"/>
        <v>1.118587648092326E-3</v>
      </c>
    </row>
    <row r="73" spans="2:10" x14ac:dyDescent="0.25">
      <c r="B73" s="162" t="s">
        <v>116</v>
      </c>
      <c r="C73" s="163">
        <v>762</v>
      </c>
      <c r="D73" s="163">
        <v>438</v>
      </c>
      <c r="E73" s="163">
        <v>1556</v>
      </c>
      <c r="F73" s="163">
        <v>323</v>
      </c>
      <c r="G73" s="163">
        <v>1041</v>
      </c>
      <c r="H73" s="164">
        <f t="shared" si="15"/>
        <v>2.2229102167182662</v>
      </c>
      <c r="I73" s="165">
        <f t="shared" si="16"/>
        <v>0.36614173228346458</v>
      </c>
      <c r="J73" s="164">
        <f t="shared" si="17"/>
        <v>2.0076719683863988E-3</v>
      </c>
    </row>
    <row r="74" spans="2:10" x14ac:dyDescent="0.25">
      <c r="B74" s="162" t="s">
        <v>123</v>
      </c>
      <c r="C74" s="163">
        <v>64</v>
      </c>
      <c r="D74" s="163">
        <v>432</v>
      </c>
      <c r="E74" s="163">
        <v>194</v>
      </c>
      <c r="F74" s="163">
        <v>319</v>
      </c>
      <c r="G74" s="163">
        <v>527</v>
      </c>
      <c r="H74" s="164">
        <f t="shared" si="15"/>
        <v>0.65203761755485901</v>
      </c>
      <c r="I74" s="165">
        <f t="shared" si="16"/>
        <v>7.234375</v>
      </c>
      <c r="J74" s="164">
        <f t="shared" si="17"/>
        <v>1.0163718802494064E-3</v>
      </c>
    </row>
    <row r="75" spans="2:10" x14ac:dyDescent="0.25">
      <c r="B75" s="162" t="s">
        <v>119</v>
      </c>
      <c r="C75" s="163">
        <v>125</v>
      </c>
      <c r="D75" s="163">
        <v>108</v>
      </c>
      <c r="E75" s="163">
        <v>393</v>
      </c>
      <c r="F75" s="163">
        <v>58</v>
      </c>
      <c r="G75" s="163">
        <v>290</v>
      </c>
      <c r="H75" s="164">
        <f t="shared" si="15"/>
        <v>4</v>
      </c>
      <c r="I75" s="165">
        <f t="shared" si="16"/>
        <v>1.3199999999999998</v>
      </c>
      <c r="J75" s="164">
        <f t="shared" si="17"/>
        <v>5.59293824046163E-4</v>
      </c>
    </row>
    <row r="76" spans="2:10" x14ac:dyDescent="0.25">
      <c r="B76" s="162" t="s">
        <v>128</v>
      </c>
      <c r="C76" s="163">
        <v>6</v>
      </c>
      <c r="D76" s="163">
        <v>22</v>
      </c>
      <c r="E76" s="163">
        <v>14</v>
      </c>
      <c r="F76" s="163">
        <v>6</v>
      </c>
      <c r="G76" s="163">
        <v>33</v>
      </c>
      <c r="H76" s="164">
        <f t="shared" si="15"/>
        <v>4.5</v>
      </c>
      <c r="I76" s="165">
        <f t="shared" si="16"/>
        <v>4.5</v>
      </c>
      <c r="J76" s="164">
        <f t="shared" si="17"/>
        <v>6.3643779977666818E-5</v>
      </c>
    </row>
    <row r="77" spans="2:10" x14ac:dyDescent="0.25">
      <c r="B77" s="162" t="s">
        <v>131</v>
      </c>
      <c r="C77" s="163">
        <v>15</v>
      </c>
      <c r="D77" s="163">
        <v>7</v>
      </c>
      <c r="E77" s="163">
        <v>13</v>
      </c>
      <c r="F77" s="163">
        <v>8</v>
      </c>
      <c r="G77" s="163">
        <v>47</v>
      </c>
      <c r="H77" s="164">
        <f t="shared" si="15"/>
        <v>4.875</v>
      </c>
      <c r="I77" s="165">
        <f t="shared" si="16"/>
        <v>2.1333333333333333</v>
      </c>
      <c r="J77" s="164">
        <f t="shared" si="17"/>
        <v>9.0644171483343647E-5</v>
      </c>
    </row>
    <row r="78" spans="2:10" x14ac:dyDescent="0.25">
      <c r="B78" s="168" t="s">
        <v>145</v>
      </c>
      <c r="C78" s="169">
        <f>C70-SUM(C71:C77)</f>
        <v>2382</v>
      </c>
      <c r="D78" s="169">
        <f>D70-SUM(D71:D77)</f>
        <v>1064</v>
      </c>
      <c r="E78" s="169">
        <f>E70-SUM(E71:E77)</f>
        <v>3586</v>
      </c>
      <c r="F78" s="169">
        <f>F70-SUM(F71:F77)</f>
        <v>3576</v>
      </c>
      <c r="G78" s="169">
        <f>G70-SUM(G71:G77)</f>
        <v>3459</v>
      </c>
      <c r="H78" s="170">
        <f t="shared" si="15"/>
        <v>-3.2718120805369177E-2</v>
      </c>
      <c r="I78" s="171">
        <f t="shared" si="16"/>
        <v>0.45214105793450887</v>
      </c>
      <c r="J78" s="170">
        <f t="shared" si="17"/>
        <v>6.6710253012954406E-3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81941</v>
      </c>
      <c r="D80" s="176">
        <v>55397</v>
      </c>
      <c r="E80" s="176">
        <v>71676</v>
      </c>
      <c r="F80" s="176">
        <v>83171</v>
      </c>
      <c r="G80" s="176">
        <v>91131</v>
      </c>
      <c r="H80" s="177">
        <f t="shared" ref="H80:H92" si="18">IFERROR(G80/F80-1,"-")</f>
        <v>9.5706436137596107E-2</v>
      </c>
      <c r="I80" s="177">
        <f t="shared" ref="I80:I92" si="19">IFERROR(G80/C80-1,"-")</f>
        <v>0.11215386680660466</v>
      </c>
      <c r="J80" s="177">
        <f t="shared" ref="J80:J92" si="20">G80/G$10</f>
        <v>0.17575519130741682</v>
      </c>
    </row>
    <row r="81" spans="2:10" x14ac:dyDescent="0.25">
      <c r="B81" s="157" t="s">
        <v>97</v>
      </c>
      <c r="C81" s="158">
        <v>36909</v>
      </c>
      <c r="D81" s="158">
        <v>30530</v>
      </c>
      <c r="E81" s="158">
        <v>36680</v>
      </c>
      <c r="F81" s="158">
        <v>38459</v>
      </c>
      <c r="G81" s="158">
        <v>38667</v>
      </c>
      <c r="H81" s="159">
        <f t="shared" si="18"/>
        <v>5.4083569515588348E-3</v>
      </c>
      <c r="I81" s="160">
        <f t="shared" si="19"/>
        <v>4.7630659188815816E-2</v>
      </c>
      <c r="J81" s="159">
        <f t="shared" si="20"/>
        <v>7.457315273928615E-2</v>
      </c>
    </row>
    <row r="82" spans="2:10" x14ac:dyDescent="0.25">
      <c r="B82" s="162" t="s">
        <v>103</v>
      </c>
      <c r="C82" s="163">
        <v>7517</v>
      </c>
      <c r="D82" s="163">
        <v>8973</v>
      </c>
      <c r="E82" s="163">
        <v>8316</v>
      </c>
      <c r="F82" s="163">
        <v>11755</v>
      </c>
      <c r="G82" s="163">
        <v>8535</v>
      </c>
      <c r="H82" s="164">
        <f t="shared" si="18"/>
        <v>-0.27392598894087627</v>
      </c>
      <c r="I82" s="165">
        <f t="shared" si="19"/>
        <v>0.13542636690168952</v>
      </c>
      <c r="J82" s="164">
        <f t="shared" si="20"/>
        <v>1.6460595821496556E-2</v>
      </c>
    </row>
    <row r="83" spans="2:10" x14ac:dyDescent="0.25">
      <c r="B83" s="162" t="s">
        <v>100</v>
      </c>
      <c r="C83" s="163">
        <v>29392</v>
      </c>
      <c r="D83" s="163">
        <v>21557</v>
      </c>
      <c r="E83" s="163">
        <v>28364</v>
      </c>
      <c r="F83" s="163">
        <v>26704</v>
      </c>
      <c r="G83" s="163">
        <v>30132</v>
      </c>
      <c r="H83" s="164">
        <f t="shared" si="18"/>
        <v>0.12837028160575192</v>
      </c>
      <c r="I83" s="165">
        <f t="shared" si="19"/>
        <v>2.5176918889493693E-2</v>
      </c>
      <c r="J83" s="164">
        <f t="shared" si="20"/>
        <v>5.8112556917789597E-2</v>
      </c>
    </row>
    <row r="84" spans="2:10" x14ac:dyDescent="0.25">
      <c r="B84" s="157" t="s">
        <v>107</v>
      </c>
      <c r="C84" s="158">
        <v>45032</v>
      </c>
      <c r="D84" s="158">
        <v>24867</v>
      </c>
      <c r="E84" s="158">
        <v>34996</v>
      </c>
      <c r="F84" s="158">
        <v>44712</v>
      </c>
      <c r="G84" s="158">
        <v>52464</v>
      </c>
      <c r="H84" s="159">
        <f t="shared" si="18"/>
        <v>0.17337627482555029</v>
      </c>
      <c r="I84" s="160">
        <f t="shared" si="19"/>
        <v>0.16503819506128981</v>
      </c>
      <c r="J84" s="159">
        <f t="shared" si="20"/>
        <v>0.10118203856813067</v>
      </c>
    </row>
    <row r="85" spans="2:10" x14ac:dyDescent="0.25">
      <c r="B85" s="162" t="s">
        <v>110</v>
      </c>
      <c r="C85" s="163">
        <v>9366</v>
      </c>
      <c r="D85" s="163">
        <v>2422</v>
      </c>
      <c r="E85" s="163">
        <v>7553</v>
      </c>
      <c r="F85" s="163">
        <v>11321</v>
      </c>
      <c r="G85" s="163">
        <v>13030</v>
      </c>
      <c r="H85" s="164">
        <f t="shared" si="18"/>
        <v>0.15095839590142224</v>
      </c>
      <c r="I85" s="165">
        <f t="shared" si="19"/>
        <v>0.39120222079863343</v>
      </c>
      <c r="J85" s="164">
        <f t="shared" si="20"/>
        <v>2.5129650094212079E-2</v>
      </c>
    </row>
    <row r="86" spans="2:10" x14ac:dyDescent="0.25">
      <c r="B86" s="162" t="s">
        <v>113</v>
      </c>
      <c r="C86" s="163">
        <v>15897</v>
      </c>
      <c r="D86" s="163">
        <v>8104</v>
      </c>
      <c r="E86" s="163">
        <v>11169</v>
      </c>
      <c r="F86" s="163">
        <v>11398</v>
      </c>
      <c r="G86" s="163">
        <v>12402</v>
      </c>
      <c r="H86" s="164">
        <f t="shared" si="18"/>
        <v>8.8085629057729431E-2</v>
      </c>
      <c r="I86" s="165">
        <f t="shared" si="19"/>
        <v>-0.21985280241555005</v>
      </c>
      <c r="J86" s="164">
        <f t="shared" si="20"/>
        <v>2.3918489675243147E-2</v>
      </c>
    </row>
    <row r="87" spans="2:10" x14ac:dyDescent="0.25">
      <c r="B87" s="162" t="s">
        <v>116</v>
      </c>
      <c r="C87" s="163">
        <v>2657</v>
      </c>
      <c r="D87" s="163">
        <v>2405</v>
      </c>
      <c r="E87" s="163">
        <v>2802</v>
      </c>
      <c r="F87" s="163">
        <v>4299</v>
      </c>
      <c r="G87" s="163">
        <v>5249</v>
      </c>
      <c r="H87" s="164">
        <f t="shared" si="18"/>
        <v>0.22098162363340301</v>
      </c>
      <c r="I87" s="165">
        <f t="shared" si="19"/>
        <v>0.97553631915694394</v>
      </c>
      <c r="J87" s="164">
        <f t="shared" si="20"/>
        <v>1.012321821523555E-2</v>
      </c>
    </row>
    <row r="88" spans="2:10" x14ac:dyDescent="0.25">
      <c r="B88" s="162" t="s">
        <v>123</v>
      </c>
      <c r="C88" s="163">
        <v>974</v>
      </c>
      <c r="D88" s="163">
        <v>825</v>
      </c>
      <c r="E88" s="163">
        <v>1068</v>
      </c>
      <c r="F88" s="163">
        <v>1572</v>
      </c>
      <c r="G88" s="163">
        <v>2152</v>
      </c>
      <c r="H88" s="164">
        <f t="shared" si="18"/>
        <v>0.36895674300254444</v>
      </c>
      <c r="I88" s="165">
        <f t="shared" si="19"/>
        <v>1.2094455852156059</v>
      </c>
      <c r="J88" s="164">
        <f t="shared" si="20"/>
        <v>4.1503458943011814E-3</v>
      </c>
    </row>
    <row r="89" spans="2:10" x14ac:dyDescent="0.25">
      <c r="B89" s="162" t="s">
        <v>119</v>
      </c>
      <c r="C89" s="163">
        <v>691</v>
      </c>
      <c r="D89" s="163">
        <v>961</v>
      </c>
      <c r="E89" s="163">
        <v>552</v>
      </c>
      <c r="F89" s="163">
        <v>787</v>
      </c>
      <c r="G89" s="163">
        <v>972</v>
      </c>
      <c r="H89" s="164">
        <f t="shared" si="18"/>
        <v>0.2350698856416773</v>
      </c>
      <c r="I89" s="165">
        <f t="shared" si="19"/>
        <v>0.40665701881331406</v>
      </c>
      <c r="J89" s="164">
        <f t="shared" si="20"/>
        <v>1.8745986102512771E-3</v>
      </c>
    </row>
    <row r="90" spans="2:10" x14ac:dyDescent="0.25">
      <c r="B90" s="162" t="s">
        <v>128</v>
      </c>
      <c r="C90" s="163">
        <v>294</v>
      </c>
      <c r="D90" s="163">
        <v>123</v>
      </c>
      <c r="E90" s="163">
        <v>258</v>
      </c>
      <c r="F90" s="163">
        <v>141</v>
      </c>
      <c r="G90" s="163">
        <v>224</v>
      </c>
      <c r="H90" s="164">
        <f t="shared" si="18"/>
        <v>0.58865248226950362</v>
      </c>
      <c r="I90" s="165">
        <f t="shared" si="19"/>
        <v>-0.23809523809523814</v>
      </c>
      <c r="J90" s="164">
        <f t="shared" si="20"/>
        <v>4.3200626409082931E-4</v>
      </c>
    </row>
    <row r="91" spans="2:10" x14ac:dyDescent="0.25">
      <c r="B91" s="162" t="s">
        <v>131</v>
      </c>
      <c r="C91" s="163">
        <v>215</v>
      </c>
      <c r="D91" s="163">
        <v>85</v>
      </c>
      <c r="E91" s="163">
        <v>186</v>
      </c>
      <c r="F91" s="163">
        <v>123</v>
      </c>
      <c r="G91" s="163">
        <v>182</v>
      </c>
      <c r="H91" s="164">
        <f t="shared" si="18"/>
        <v>0.47967479674796754</v>
      </c>
      <c r="I91" s="165">
        <f t="shared" si="19"/>
        <v>-0.15348837209302324</v>
      </c>
      <c r="J91" s="164">
        <f t="shared" si="20"/>
        <v>3.5100508957379884E-4</v>
      </c>
    </row>
    <row r="92" spans="2:10" x14ac:dyDescent="0.25">
      <c r="B92" s="168" t="s">
        <v>145</v>
      </c>
      <c r="C92" s="169">
        <f>C84-SUM(C85:C91)</f>
        <v>14938</v>
      </c>
      <c r="D92" s="169">
        <f>D84-SUM(D85:D91)</f>
        <v>9942</v>
      </c>
      <c r="E92" s="169">
        <f>E84-SUM(E85:E91)</f>
        <v>11408</v>
      </c>
      <c r="F92" s="169">
        <f>F84-SUM(F85:F91)</f>
        <v>15071</v>
      </c>
      <c r="G92" s="169">
        <f>G84-SUM(G85:G91)</f>
        <v>18253</v>
      </c>
      <c r="H92" s="170">
        <f t="shared" si="18"/>
        <v>0.21113396589476485</v>
      </c>
      <c r="I92" s="171">
        <f t="shared" si="19"/>
        <v>0.22191725799973216</v>
      </c>
      <c r="J92" s="170">
        <f t="shared" si="20"/>
        <v>3.5202724725222803E-2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3949</v>
      </c>
      <c r="D94" s="176">
        <v>3996</v>
      </c>
      <c r="E94" s="176">
        <v>4766</v>
      </c>
      <c r="F94" s="176">
        <v>4736</v>
      </c>
      <c r="G94" s="176">
        <v>5250</v>
      </c>
      <c r="H94" s="177">
        <f t="shared" ref="H94:H106" si="21">IFERROR(G94/F94-1,"-")</f>
        <v>0.10853040540540548</v>
      </c>
      <c r="I94" s="177">
        <f t="shared" ref="I94:I106" si="22">IFERROR(G94/C94-1,"-")</f>
        <v>0.32945049379589775</v>
      </c>
      <c r="J94" s="177">
        <f t="shared" ref="J94:J106" si="23">G94/G$10</f>
        <v>1.0125146814628812E-2</v>
      </c>
    </row>
    <row r="95" spans="2:10" x14ac:dyDescent="0.25">
      <c r="B95" s="157" t="s">
        <v>97</v>
      </c>
      <c r="C95" s="158">
        <v>2858</v>
      </c>
      <c r="D95" s="158">
        <v>3108</v>
      </c>
      <c r="E95" s="158">
        <v>3605</v>
      </c>
      <c r="F95" s="158">
        <v>3460</v>
      </c>
      <c r="G95" s="158">
        <v>4146</v>
      </c>
      <c r="H95" s="159">
        <f t="shared" si="21"/>
        <v>0.19826589595375732</v>
      </c>
      <c r="I95" s="160">
        <f t="shared" si="22"/>
        <v>0.45066480055983216</v>
      </c>
      <c r="J95" s="159">
        <f t="shared" si="23"/>
        <v>7.9959730844668675E-3</v>
      </c>
    </row>
    <row r="96" spans="2:10" x14ac:dyDescent="0.25">
      <c r="B96" s="162" t="s">
        <v>103</v>
      </c>
      <c r="C96" s="163">
        <v>1437</v>
      </c>
      <c r="D96" s="163">
        <v>1461</v>
      </c>
      <c r="E96" s="163">
        <v>1690</v>
      </c>
      <c r="F96" s="163">
        <v>945</v>
      </c>
      <c r="G96" s="163">
        <v>1760</v>
      </c>
      <c r="H96" s="164">
        <f t="shared" si="21"/>
        <v>0.86243386243386233</v>
      </c>
      <c r="I96" s="165">
        <f t="shared" si="22"/>
        <v>0.22477383437717458</v>
      </c>
      <c r="J96" s="164">
        <f t="shared" si="23"/>
        <v>3.3943349321422303E-3</v>
      </c>
    </row>
    <row r="97" spans="2:10" x14ac:dyDescent="0.25">
      <c r="B97" s="162" t="s">
        <v>100</v>
      </c>
      <c r="C97" s="163">
        <v>1421</v>
      </c>
      <c r="D97" s="163">
        <v>1647</v>
      </c>
      <c r="E97" s="163">
        <v>1915</v>
      </c>
      <c r="F97" s="163">
        <v>2515</v>
      </c>
      <c r="G97" s="163">
        <v>2386</v>
      </c>
      <c r="H97" s="164">
        <f t="shared" si="21"/>
        <v>-5.1292246520874718E-2</v>
      </c>
      <c r="I97" s="165">
        <f t="shared" si="22"/>
        <v>0.67909922589725547</v>
      </c>
      <c r="J97" s="164">
        <f t="shared" si="23"/>
        <v>4.6016381523246372E-3</v>
      </c>
    </row>
    <row r="98" spans="2:10" x14ac:dyDescent="0.25">
      <c r="B98" s="157" t="s">
        <v>107</v>
      </c>
      <c r="C98" s="158">
        <v>1091</v>
      </c>
      <c r="D98" s="158">
        <v>888</v>
      </c>
      <c r="E98" s="158">
        <v>1161</v>
      </c>
      <c r="F98" s="158">
        <v>1276</v>
      </c>
      <c r="G98" s="158">
        <v>1104</v>
      </c>
      <c r="H98" s="159">
        <f t="shared" si="21"/>
        <v>-0.13479623824451414</v>
      </c>
      <c r="I98" s="160">
        <f t="shared" si="22"/>
        <v>1.1915673693858819E-2</v>
      </c>
      <c r="J98" s="159">
        <f t="shared" si="23"/>
        <v>2.1291737301619446E-3</v>
      </c>
    </row>
    <row r="99" spans="2:10" x14ac:dyDescent="0.25">
      <c r="B99" s="162" t="s">
        <v>110</v>
      </c>
      <c r="C99" s="163">
        <v>148</v>
      </c>
      <c r="D99" s="163">
        <v>81</v>
      </c>
      <c r="E99" s="163">
        <v>179</v>
      </c>
      <c r="F99" s="163">
        <v>167</v>
      </c>
      <c r="G99" s="163">
        <v>134</v>
      </c>
      <c r="H99" s="164">
        <f t="shared" si="21"/>
        <v>-0.19760479041916168</v>
      </c>
      <c r="I99" s="165">
        <f t="shared" si="22"/>
        <v>-9.4594594594594628E-2</v>
      </c>
      <c r="J99" s="164">
        <f t="shared" si="23"/>
        <v>2.5843231869719256E-4</v>
      </c>
    </row>
    <row r="100" spans="2:10" x14ac:dyDescent="0.25">
      <c r="B100" s="162" t="s">
        <v>113</v>
      </c>
      <c r="C100" s="163">
        <v>194</v>
      </c>
      <c r="D100" s="163">
        <v>227</v>
      </c>
      <c r="E100" s="163">
        <v>257</v>
      </c>
      <c r="F100" s="163">
        <v>257</v>
      </c>
      <c r="G100" s="163">
        <v>258</v>
      </c>
      <c r="H100" s="164">
        <f t="shared" si="21"/>
        <v>3.8910505836575737E-3</v>
      </c>
      <c r="I100" s="165">
        <f t="shared" si="22"/>
        <v>0.32989690721649478</v>
      </c>
      <c r="J100" s="164">
        <f t="shared" si="23"/>
        <v>4.9757864346175874E-4</v>
      </c>
    </row>
    <row r="101" spans="2:10" x14ac:dyDescent="0.25">
      <c r="B101" s="162" t="s">
        <v>116</v>
      </c>
      <c r="C101" s="163">
        <v>217</v>
      </c>
      <c r="D101" s="163">
        <v>188</v>
      </c>
      <c r="E101" s="163">
        <v>162</v>
      </c>
      <c r="F101" s="163">
        <v>224</v>
      </c>
      <c r="G101" s="163">
        <v>166</v>
      </c>
      <c r="H101" s="164">
        <f t="shared" si="21"/>
        <v>-0.2589285714285714</v>
      </c>
      <c r="I101" s="165">
        <f t="shared" si="22"/>
        <v>-0.23502304147465436</v>
      </c>
      <c r="J101" s="164">
        <f t="shared" si="23"/>
        <v>3.2014749928159671E-4</v>
      </c>
    </row>
    <row r="102" spans="2:10" x14ac:dyDescent="0.25">
      <c r="B102" s="162" t="s">
        <v>123</v>
      </c>
      <c r="C102" s="163">
        <v>44</v>
      </c>
      <c r="D102" s="163">
        <v>46</v>
      </c>
      <c r="E102" s="163">
        <v>73</v>
      </c>
      <c r="F102" s="163">
        <v>44</v>
      </c>
      <c r="G102" s="163">
        <v>36</v>
      </c>
      <c r="H102" s="164">
        <f t="shared" si="21"/>
        <v>-0.18181818181818177</v>
      </c>
      <c r="I102" s="165">
        <f t="shared" si="22"/>
        <v>-0.18181818181818177</v>
      </c>
      <c r="J102" s="164">
        <f t="shared" si="23"/>
        <v>6.9429578157454707E-5</v>
      </c>
    </row>
    <row r="103" spans="2:10" x14ac:dyDescent="0.25">
      <c r="B103" s="162" t="s">
        <v>119</v>
      </c>
      <c r="C103" s="163">
        <v>16</v>
      </c>
      <c r="D103" s="163">
        <v>37</v>
      </c>
      <c r="E103" s="163">
        <v>34</v>
      </c>
      <c r="F103" s="163">
        <v>45</v>
      </c>
      <c r="G103" s="163">
        <v>46</v>
      </c>
      <c r="H103" s="164">
        <f t="shared" si="21"/>
        <v>2.2222222222222143E-2</v>
      </c>
      <c r="I103" s="165">
        <f t="shared" si="22"/>
        <v>1.875</v>
      </c>
      <c r="J103" s="164">
        <f t="shared" si="23"/>
        <v>8.8715572090081017E-5</v>
      </c>
    </row>
    <row r="104" spans="2:10" x14ac:dyDescent="0.25">
      <c r="B104" s="162" t="s">
        <v>128</v>
      </c>
      <c r="C104" s="163">
        <v>2</v>
      </c>
      <c r="D104" s="163">
        <v>1</v>
      </c>
      <c r="E104" s="163">
        <v>9</v>
      </c>
      <c r="F104" s="163">
        <v>4</v>
      </c>
      <c r="G104" s="163">
        <v>13</v>
      </c>
      <c r="H104" s="164">
        <f t="shared" si="21"/>
        <v>2.25</v>
      </c>
      <c r="I104" s="165">
        <f t="shared" si="22"/>
        <v>5.5</v>
      </c>
      <c r="J104" s="164">
        <f t="shared" si="23"/>
        <v>2.5071792112414202E-5</v>
      </c>
    </row>
    <row r="105" spans="2:10" x14ac:dyDescent="0.25">
      <c r="B105" s="162" t="s">
        <v>131</v>
      </c>
      <c r="C105" s="163">
        <v>0</v>
      </c>
      <c r="D105" s="163">
        <v>10</v>
      </c>
      <c r="E105" s="163">
        <v>6</v>
      </c>
      <c r="F105" s="163">
        <v>14</v>
      </c>
      <c r="G105" s="163">
        <v>10</v>
      </c>
      <c r="H105" s="164">
        <f t="shared" si="21"/>
        <v>-0.2857142857142857</v>
      </c>
      <c r="I105" s="165" t="str">
        <f t="shared" si="22"/>
        <v>-</v>
      </c>
      <c r="J105" s="164">
        <f t="shared" si="23"/>
        <v>1.928599393262631E-5</v>
      </c>
    </row>
    <row r="106" spans="2:10" x14ac:dyDescent="0.25">
      <c r="B106" s="168" t="s">
        <v>145</v>
      </c>
      <c r="C106" s="169">
        <f>C98-SUM(C99:C105)</f>
        <v>470</v>
      </c>
      <c r="D106" s="169">
        <f>D98-SUM(D99:D105)</f>
        <v>298</v>
      </c>
      <c r="E106" s="169">
        <f>E98-SUM(E99:E105)</f>
        <v>441</v>
      </c>
      <c r="F106" s="169">
        <f>F98-SUM(F99:F105)</f>
        <v>521</v>
      </c>
      <c r="G106" s="169">
        <f>G98-SUM(G99:G105)</f>
        <v>441</v>
      </c>
      <c r="H106" s="170">
        <f t="shared" si="21"/>
        <v>-0.15355086372360849</v>
      </c>
      <c r="I106" s="171">
        <f t="shared" si="22"/>
        <v>-6.1702127659574502E-2</v>
      </c>
      <c r="J106" s="170">
        <f t="shared" si="23"/>
        <v>8.5051233242882025E-4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14009</v>
      </c>
      <c r="D108" s="176">
        <v>15344</v>
      </c>
      <c r="E108" s="176">
        <v>20526</v>
      </c>
      <c r="F108" s="176">
        <v>22179</v>
      </c>
      <c r="G108" s="176">
        <v>24127</v>
      </c>
      <c r="H108" s="177">
        <f t="shared" ref="H108:H120" si="24">IFERROR(G108/F108-1,"-")</f>
        <v>8.7830830966229234E-2</v>
      </c>
      <c r="I108" s="177">
        <f t="shared" ref="I108:I120" si="25">IFERROR(G108/C108-1,"-")</f>
        <v>0.72224998215432934</v>
      </c>
      <c r="J108" s="177">
        <f t="shared" ref="J108:J120" si="26">G108/G$10</f>
        <v>4.6531317561247496E-2</v>
      </c>
    </row>
    <row r="109" spans="2:10" x14ac:dyDescent="0.25">
      <c r="B109" s="157" t="s">
        <v>97</v>
      </c>
      <c r="C109" s="158">
        <v>3421</v>
      </c>
      <c r="D109" s="158">
        <v>6535</v>
      </c>
      <c r="E109" s="158">
        <v>6601</v>
      </c>
      <c r="F109" s="158">
        <v>5808</v>
      </c>
      <c r="G109" s="158">
        <v>6215</v>
      </c>
      <c r="H109" s="159">
        <f t="shared" si="24"/>
        <v>7.0075757575757569E-2</v>
      </c>
      <c r="I109" s="160">
        <f t="shared" si="25"/>
        <v>0.81672025723472674</v>
      </c>
      <c r="J109" s="159">
        <f t="shared" si="26"/>
        <v>1.1986245229127251E-2</v>
      </c>
    </row>
    <row r="110" spans="2:10" x14ac:dyDescent="0.25">
      <c r="B110" s="162" t="s">
        <v>103</v>
      </c>
      <c r="C110" s="163">
        <v>1412</v>
      </c>
      <c r="D110" s="163">
        <v>3410</v>
      </c>
      <c r="E110" s="163">
        <v>2043</v>
      </c>
      <c r="F110" s="163">
        <v>1628</v>
      </c>
      <c r="G110" s="163">
        <v>2250</v>
      </c>
      <c r="H110" s="164">
        <f t="shared" si="24"/>
        <v>0.38206388206388198</v>
      </c>
      <c r="I110" s="165">
        <f t="shared" si="25"/>
        <v>0.59348441926345608</v>
      </c>
      <c r="J110" s="164">
        <f t="shared" si="26"/>
        <v>4.3393486348409192E-3</v>
      </c>
    </row>
    <row r="111" spans="2:10" x14ac:dyDescent="0.25">
      <c r="B111" s="162" t="s">
        <v>100</v>
      </c>
      <c r="C111" s="163">
        <v>2009</v>
      </c>
      <c r="D111" s="163">
        <v>3125</v>
      </c>
      <c r="E111" s="163">
        <v>4558</v>
      </c>
      <c r="F111" s="163">
        <v>4180</v>
      </c>
      <c r="G111" s="163">
        <v>3965</v>
      </c>
      <c r="H111" s="164">
        <f t="shared" si="24"/>
        <v>-5.1435406698564612E-2</v>
      </c>
      <c r="I111" s="165">
        <f t="shared" si="25"/>
        <v>0.97361871577899461</v>
      </c>
      <c r="J111" s="164">
        <f t="shared" si="26"/>
        <v>7.6468965942863313E-3</v>
      </c>
    </row>
    <row r="112" spans="2:10" x14ac:dyDescent="0.25">
      <c r="B112" s="157" t="s">
        <v>107</v>
      </c>
      <c r="C112" s="158">
        <v>10588</v>
      </c>
      <c r="D112" s="158">
        <v>8809</v>
      </c>
      <c r="E112" s="158">
        <v>13925</v>
      </c>
      <c r="F112" s="158">
        <v>16371</v>
      </c>
      <c r="G112" s="158">
        <v>17912</v>
      </c>
      <c r="H112" s="159">
        <f t="shared" si="24"/>
        <v>9.4129863783519729E-2</v>
      </c>
      <c r="I112" s="160">
        <f t="shared" si="25"/>
        <v>0.69172648281072924</v>
      </c>
      <c r="J112" s="159">
        <f t="shared" si="26"/>
        <v>3.4545072332120244E-2</v>
      </c>
    </row>
    <row r="113" spans="2:10" x14ac:dyDescent="0.25">
      <c r="B113" s="162" t="s">
        <v>110</v>
      </c>
      <c r="C113" s="163">
        <v>5926</v>
      </c>
      <c r="D113" s="163">
        <v>4493</v>
      </c>
      <c r="E113" s="163">
        <v>9251</v>
      </c>
      <c r="F113" s="163">
        <v>11562</v>
      </c>
      <c r="G113" s="163">
        <v>12021</v>
      </c>
      <c r="H113" s="164">
        <f t="shared" si="24"/>
        <v>3.9699014011416622E-2</v>
      </c>
      <c r="I113" s="165">
        <f t="shared" si="25"/>
        <v>1.028518393520081</v>
      </c>
      <c r="J113" s="164">
        <f t="shared" si="26"/>
        <v>2.3183693306410087E-2</v>
      </c>
    </row>
    <row r="114" spans="2:10" x14ac:dyDescent="0.25">
      <c r="B114" s="162" t="s">
        <v>113</v>
      </c>
      <c r="C114" s="163">
        <v>1144</v>
      </c>
      <c r="D114" s="163">
        <v>620</v>
      </c>
      <c r="E114" s="163">
        <v>491</v>
      </c>
      <c r="F114" s="163">
        <v>659</v>
      </c>
      <c r="G114" s="163">
        <v>606</v>
      </c>
      <c r="H114" s="164">
        <f t="shared" si="24"/>
        <v>-8.0424886191198808E-2</v>
      </c>
      <c r="I114" s="165">
        <f t="shared" si="25"/>
        <v>-0.47027972027972031</v>
      </c>
      <c r="J114" s="164">
        <f t="shared" si="26"/>
        <v>1.1687312323171543E-3</v>
      </c>
    </row>
    <row r="115" spans="2:10" x14ac:dyDescent="0.25">
      <c r="B115" s="162" t="s">
        <v>116</v>
      </c>
      <c r="C115" s="163">
        <v>1191</v>
      </c>
      <c r="D115" s="163">
        <v>809</v>
      </c>
      <c r="E115" s="163">
        <v>997</v>
      </c>
      <c r="F115" s="163">
        <v>767</v>
      </c>
      <c r="G115" s="163">
        <v>1443</v>
      </c>
      <c r="H115" s="164">
        <f t="shared" si="24"/>
        <v>0.88135593220338992</v>
      </c>
      <c r="I115" s="165">
        <f t="shared" si="25"/>
        <v>0.21158690176322414</v>
      </c>
      <c r="J115" s="164">
        <f t="shared" si="26"/>
        <v>2.7829689244779762E-3</v>
      </c>
    </row>
    <row r="116" spans="2:10" x14ac:dyDescent="0.25">
      <c r="B116" s="162" t="s">
        <v>123</v>
      </c>
      <c r="C116" s="163">
        <v>128</v>
      </c>
      <c r="D116" s="163">
        <v>633</v>
      </c>
      <c r="E116" s="163">
        <v>421</v>
      </c>
      <c r="F116" s="163">
        <v>453</v>
      </c>
      <c r="G116" s="163">
        <v>436</v>
      </c>
      <c r="H116" s="164">
        <f t="shared" si="24"/>
        <v>-3.7527593818984517E-2</v>
      </c>
      <c r="I116" s="165">
        <f t="shared" si="25"/>
        <v>2.40625</v>
      </c>
      <c r="J116" s="164">
        <f t="shared" si="26"/>
        <v>8.4086933546250711E-4</v>
      </c>
    </row>
    <row r="117" spans="2:10" x14ac:dyDescent="0.25">
      <c r="B117" s="162" t="s">
        <v>119</v>
      </c>
      <c r="C117" s="163">
        <v>322</v>
      </c>
      <c r="D117" s="163">
        <v>676</v>
      </c>
      <c r="E117" s="163">
        <v>518</v>
      </c>
      <c r="F117" s="163">
        <v>406</v>
      </c>
      <c r="G117" s="163">
        <v>400</v>
      </c>
      <c r="H117" s="164">
        <f t="shared" si="24"/>
        <v>-1.4778325123152691E-2</v>
      </c>
      <c r="I117" s="165">
        <f t="shared" si="25"/>
        <v>0.2422360248447204</v>
      </c>
      <c r="J117" s="164">
        <f t="shared" si="26"/>
        <v>7.7143975730505239E-4</v>
      </c>
    </row>
    <row r="118" spans="2:10" x14ac:dyDescent="0.25">
      <c r="B118" s="162" t="s">
        <v>128</v>
      </c>
      <c r="C118" s="163">
        <v>19</v>
      </c>
      <c r="D118" s="163">
        <v>10</v>
      </c>
      <c r="E118" s="163">
        <v>19</v>
      </c>
      <c r="F118" s="163">
        <v>47</v>
      </c>
      <c r="G118" s="163">
        <v>13</v>
      </c>
      <c r="H118" s="164">
        <f t="shared" si="24"/>
        <v>-0.72340425531914887</v>
      </c>
      <c r="I118" s="165">
        <f t="shared" si="25"/>
        <v>-0.31578947368421051</v>
      </c>
      <c r="J118" s="164">
        <f t="shared" si="26"/>
        <v>2.5071792112414202E-5</v>
      </c>
    </row>
    <row r="119" spans="2:10" x14ac:dyDescent="0.25">
      <c r="B119" s="162" t="s">
        <v>131</v>
      </c>
      <c r="C119" s="163">
        <v>24</v>
      </c>
      <c r="D119" s="163">
        <v>13</v>
      </c>
      <c r="E119" s="163">
        <v>8</v>
      </c>
      <c r="F119" s="163">
        <v>22</v>
      </c>
      <c r="G119" s="163">
        <v>4</v>
      </c>
      <c r="H119" s="164">
        <f t="shared" si="24"/>
        <v>-0.81818181818181812</v>
      </c>
      <c r="I119" s="165">
        <f t="shared" si="25"/>
        <v>-0.83333333333333337</v>
      </c>
      <c r="J119" s="164">
        <f t="shared" si="26"/>
        <v>7.7143975730505236E-6</v>
      </c>
    </row>
    <row r="120" spans="2:10" x14ac:dyDescent="0.25">
      <c r="B120" s="168" t="s">
        <v>145</v>
      </c>
      <c r="C120" s="169">
        <f>C112-SUM(C113:C119)</f>
        <v>1834</v>
      </c>
      <c r="D120" s="169">
        <f>D112-SUM(D113:D119)</f>
        <v>1555</v>
      </c>
      <c r="E120" s="169">
        <f>E112-SUM(E113:E119)</f>
        <v>2220</v>
      </c>
      <c r="F120" s="169">
        <f>F112-SUM(F113:F119)</f>
        <v>2455</v>
      </c>
      <c r="G120" s="169">
        <f>G112-SUM(G113:G119)</f>
        <v>2989</v>
      </c>
      <c r="H120" s="170">
        <f t="shared" si="24"/>
        <v>0.2175152749490834</v>
      </c>
      <c r="I120" s="171">
        <f t="shared" si="25"/>
        <v>0.62977099236641232</v>
      </c>
      <c r="J120" s="170">
        <f t="shared" si="26"/>
        <v>5.7645835864620033E-3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16545</v>
      </c>
      <c r="D122" s="176">
        <v>16992</v>
      </c>
      <c r="E122" s="176">
        <v>20549</v>
      </c>
      <c r="F122" s="176">
        <v>16671</v>
      </c>
      <c r="G122" s="176">
        <v>20174</v>
      </c>
      <c r="H122" s="177">
        <f t="shared" ref="H122:H134" si="27">IFERROR(G122/F122-1,"-")</f>
        <v>0.21012536740447474</v>
      </c>
      <c r="I122" s="177">
        <f t="shared" ref="I122:I134" si="28">IFERROR(G122/C122-1,"-")</f>
        <v>0.21934119069205193</v>
      </c>
      <c r="J122" s="177">
        <f t="shared" ref="J122:J134" si="29">G122/G$10</f>
        <v>3.8907564159680316E-2</v>
      </c>
    </row>
    <row r="123" spans="2:10" x14ac:dyDescent="0.25">
      <c r="B123" s="157" t="s">
        <v>97</v>
      </c>
      <c r="C123" s="158">
        <v>9542</v>
      </c>
      <c r="D123" s="158">
        <v>11386</v>
      </c>
      <c r="E123" s="158">
        <v>13102</v>
      </c>
      <c r="F123" s="158">
        <v>11658</v>
      </c>
      <c r="G123" s="158">
        <v>14592</v>
      </c>
      <c r="H123" s="159">
        <f t="shared" si="27"/>
        <v>0.2516726711271231</v>
      </c>
      <c r="I123" s="160">
        <f t="shared" si="28"/>
        <v>0.52923915321735482</v>
      </c>
      <c r="J123" s="159">
        <f t="shared" si="29"/>
        <v>2.8142122346488309E-2</v>
      </c>
    </row>
    <row r="124" spans="2:10" x14ac:dyDescent="0.25">
      <c r="B124" s="162" t="s">
        <v>103</v>
      </c>
      <c r="C124" s="163">
        <v>4702</v>
      </c>
      <c r="D124" s="163">
        <v>5443</v>
      </c>
      <c r="E124" s="163">
        <v>6791</v>
      </c>
      <c r="F124" s="163">
        <v>4887</v>
      </c>
      <c r="G124" s="163">
        <v>8256</v>
      </c>
      <c r="H124" s="164">
        <f t="shared" si="27"/>
        <v>0.68937998772252906</v>
      </c>
      <c r="I124" s="165">
        <f t="shared" si="28"/>
        <v>0.75584857507443637</v>
      </c>
      <c r="J124" s="164">
        <f t="shared" si="29"/>
        <v>1.592251659077628E-2</v>
      </c>
    </row>
    <row r="125" spans="2:10" x14ac:dyDescent="0.25">
      <c r="B125" s="162" t="s">
        <v>100</v>
      </c>
      <c r="C125" s="163">
        <v>4840</v>
      </c>
      <c r="D125" s="163">
        <v>5943</v>
      </c>
      <c r="E125" s="163">
        <v>6311</v>
      </c>
      <c r="F125" s="163">
        <v>6771</v>
      </c>
      <c r="G125" s="163">
        <v>6336</v>
      </c>
      <c r="H125" s="164">
        <f t="shared" si="27"/>
        <v>-6.4244572441293779E-2</v>
      </c>
      <c r="I125" s="165">
        <f t="shared" si="28"/>
        <v>0.30909090909090908</v>
      </c>
      <c r="J125" s="164">
        <f t="shared" si="29"/>
        <v>1.2219605755712029E-2</v>
      </c>
    </row>
    <row r="126" spans="2:10" x14ac:dyDescent="0.25">
      <c r="B126" s="157" t="s">
        <v>107</v>
      </c>
      <c r="C126" s="158">
        <v>7003</v>
      </c>
      <c r="D126" s="158">
        <v>5606</v>
      </c>
      <c r="E126" s="158">
        <v>7447</v>
      </c>
      <c r="F126" s="158">
        <v>5013</v>
      </c>
      <c r="G126" s="158">
        <v>5582</v>
      </c>
      <c r="H126" s="159">
        <f t="shared" si="27"/>
        <v>0.1135048872930382</v>
      </c>
      <c r="I126" s="160">
        <f t="shared" si="28"/>
        <v>-0.20291303726974153</v>
      </c>
      <c r="J126" s="159">
        <f t="shared" si="29"/>
        <v>1.0765441813192006E-2</v>
      </c>
    </row>
    <row r="127" spans="2:10" x14ac:dyDescent="0.25">
      <c r="B127" s="162" t="s">
        <v>110</v>
      </c>
      <c r="C127" s="163">
        <v>969</v>
      </c>
      <c r="D127" s="163">
        <v>315</v>
      </c>
      <c r="E127" s="163">
        <v>1108</v>
      </c>
      <c r="F127" s="163">
        <v>640</v>
      </c>
      <c r="G127" s="163">
        <v>666</v>
      </c>
      <c r="H127" s="164">
        <f t="shared" si="27"/>
        <v>4.0624999999999911E-2</v>
      </c>
      <c r="I127" s="165">
        <f t="shared" si="28"/>
        <v>-0.31269349845201233</v>
      </c>
      <c r="J127" s="164">
        <f t="shared" si="29"/>
        <v>1.2844471959129122E-3</v>
      </c>
    </row>
    <row r="128" spans="2:10" x14ac:dyDescent="0.25">
      <c r="B128" s="162" t="s">
        <v>113</v>
      </c>
      <c r="C128" s="163">
        <v>415</v>
      </c>
      <c r="D128" s="163">
        <v>516</v>
      </c>
      <c r="E128" s="163">
        <v>741</v>
      </c>
      <c r="F128" s="163">
        <v>618</v>
      </c>
      <c r="G128" s="163">
        <v>600</v>
      </c>
      <c r="H128" s="164">
        <f t="shared" si="27"/>
        <v>-2.9126213592232997E-2</v>
      </c>
      <c r="I128" s="165">
        <f t="shared" si="28"/>
        <v>0.44578313253012047</v>
      </c>
      <c r="J128" s="164">
        <f t="shared" si="29"/>
        <v>1.1571596359575785E-3</v>
      </c>
    </row>
    <row r="129" spans="2:10" x14ac:dyDescent="0.25">
      <c r="B129" s="162" t="s">
        <v>116</v>
      </c>
      <c r="C129" s="163">
        <v>513</v>
      </c>
      <c r="D129" s="163">
        <v>582</v>
      </c>
      <c r="E129" s="163">
        <v>608</v>
      </c>
      <c r="F129" s="163">
        <v>584</v>
      </c>
      <c r="G129" s="163">
        <v>657</v>
      </c>
      <c r="H129" s="164">
        <f t="shared" si="27"/>
        <v>0.125</v>
      </c>
      <c r="I129" s="165">
        <f t="shared" si="28"/>
        <v>0.2807017543859649</v>
      </c>
      <c r="J129" s="164">
        <f t="shared" si="29"/>
        <v>1.2670898013735486E-3</v>
      </c>
    </row>
    <row r="130" spans="2:10" x14ac:dyDescent="0.25">
      <c r="B130" s="162" t="s">
        <v>123</v>
      </c>
      <c r="C130" s="163">
        <v>127</v>
      </c>
      <c r="D130" s="163">
        <v>124</v>
      </c>
      <c r="E130" s="163">
        <v>212</v>
      </c>
      <c r="F130" s="163">
        <v>163</v>
      </c>
      <c r="G130" s="163">
        <v>112</v>
      </c>
      <c r="H130" s="164">
        <f t="shared" si="27"/>
        <v>-0.31288343558282206</v>
      </c>
      <c r="I130" s="165">
        <f t="shared" si="28"/>
        <v>-0.11811023622047245</v>
      </c>
      <c r="J130" s="164">
        <f t="shared" si="29"/>
        <v>2.1600313204541465E-4</v>
      </c>
    </row>
    <row r="131" spans="2:10" x14ac:dyDescent="0.25">
      <c r="B131" s="162" t="s">
        <v>119</v>
      </c>
      <c r="C131" s="163">
        <v>114</v>
      </c>
      <c r="D131" s="163">
        <v>100</v>
      </c>
      <c r="E131" s="163">
        <v>107</v>
      </c>
      <c r="F131" s="163">
        <v>105</v>
      </c>
      <c r="G131" s="163">
        <v>147</v>
      </c>
      <c r="H131" s="164">
        <f t="shared" si="27"/>
        <v>0.39999999999999991</v>
      </c>
      <c r="I131" s="165">
        <f t="shared" si="28"/>
        <v>0.28947368421052633</v>
      </c>
      <c r="J131" s="164">
        <f t="shared" si="29"/>
        <v>2.8350411080960673E-4</v>
      </c>
    </row>
    <row r="132" spans="2:10" x14ac:dyDescent="0.25">
      <c r="B132" s="162" t="s">
        <v>128</v>
      </c>
      <c r="C132" s="163">
        <v>62</v>
      </c>
      <c r="D132" s="163">
        <v>20</v>
      </c>
      <c r="E132" s="163">
        <v>32</v>
      </c>
      <c r="F132" s="163">
        <v>32</v>
      </c>
      <c r="G132" s="163">
        <v>24</v>
      </c>
      <c r="H132" s="164">
        <f t="shared" si="27"/>
        <v>-0.25</v>
      </c>
      <c r="I132" s="165">
        <f t="shared" si="28"/>
        <v>-0.61290322580645162</v>
      </c>
      <c r="J132" s="164">
        <f t="shared" si="29"/>
        <v>4.6286385438303138E-5</v>
      </c>
    </row>
    <row r="133" spans="2:10" x14ac:dyDescent="0.25">
      <c r="B133" s="162" t="s">
        <v>131</v>
      </c>
      <c r="C133" s="163">
        <v>39</v>
      </c>
      <c r="D133" s="163">
        <v>36</v>
      </c>
      <c r="E133" s="163">
        <v>34</v>
      </c>
      <c r="F133" s="163">
        <v>44</v>
      </c>
      <c r="G133" s="163">
        <v>24</v>
      </c>
      <c r="H133" s="164">
        <f t="shared" si="27"/>
        <v>-0.45454545454545459</v>
      </c>
      <c r="I133" s="165">
        <f t="shared" si="28"/>
        <v>-0.38461538461538458</v>
      </c>
      <c r="J133" s="164">
        <f t="shared" si="29"/>
        <v>4.6286385438303138E-5</v>
      </c>
    </row>
    <row r="134" spans="2:10" x14ac:dyDescent="0.25">
      <c r="B134" s="168" t="s">
        <v>145</v>
      </c>
      <c r="C134" s="169">
        <f>C126-SUM(C127:C133)</f>
        <v>4764</v>
      </c>
      <c r="D134" s="169">
        <f>D126-SUM(D127:D133)</f>
        <v>3913</v>
      </c>
      <c r="E134" s="169">
        <f>E126-SUM(E127:E133)</f>
        <v>4605</v>
      </c>
      <c r="F134" s="169">
        <f>F126-SUM(F127:F133)</f>
        <v>2827</v>
      </c>
      <c r="G134" s="169">
        <f>G126-SUM(G127:G133)</f>
        <v>3352</v>
      </c>
      <c r="H134" s="170">
        <f t="shared" si="27"/>
        <v>0.18570923240183945</v>
      </c>
      <c r="I134" s="171">
        <f t="shared" si="28"/>
        <v>-0.29638958858102438</v>
      </c>
      <c r="J134" s="170">
        <f t="shared" si="29"/>
        <v>6.464665166216339E-3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26444</v>
      </c>
      <c r="D136" s="176">
        <v>17890</v>
      </c>
      <c r="E136" s="176">
        <v>24264</v>
      </c>
      <c r="F136" s="176">
        <v>26447</v>
      </c>
      <c r="G136" s="176">
        <v>25421</v>
      </c>
      <c r="H136" s="177">
        <f t="shared" ref="H136:H148" si="30">IFERROR(G136/F136-1,"-")</f>
        <v>-3.8794570272620676E-2</v>
      </c>
      <c r="I136" s="177">
        <f t="shared" ref="I136:I148" si="31">IFERROR(G136/C136-1,"-")</f>
        <v>-3.8685524126455872E-2</v>
      </c>
      <c r="J136" s="177">
        <f t="shared" ref="J136:J148" si="32">G136/G$10</f>
        <v>4.9026925176129339E-2</v>
      </c>
    </row>
    <row r="137" spans="2:10" x14ac:dyDescent="0.25">
      <c r="B137" s="157" t="s">
        <v>97</v>
      </c>
      <c r="C137" s="158">
        <v>6360</v>
      </c>
      <c r="D137" s="158">
        <v>5654</v>
      </c>
      <c r="E137" s="158">
        <v>3786</v>
      </c>
      <c r="F137" s="158">
        <v>3753</v>
      </c>
      <c r="G137" s="158">
        <v>3212</v>
      </c>
      <c r="H137" s="159">
        <f t="shared" si="30"/>
        <v>-0.14415134559019449</v>
      </c>
      <c r="I137" s="160">
        <f t="shared" si="31"/>
        <v>-0.4949685534591195</v>
      </c>
      <c r="J137" s="159">
        <f t="shared" si="32"/>
        <v>6.1946612511595703E-3</v>
      </c>
    </row>
    <row r="138" spans="2:10" x14ac:dyDescent="0.25">
      <c r="B138" s="162" t="s">
        <v>103</v>
      </c>
      <c r="C138" s="163">
        <v>2001</v>
      </c>
      <c r="D138" s="163">
        <v>4018</v>
      </c>
      <c r="E138" s="163">
        <v>2710</v>
      </c>
      <c r="F138" s="163">
        <v>2511</v>
      </c>
      <c r="G138" s="163">
        <v>1803</v>
      </c>
      <c r="H138" s="164">
        <f t="shared" si="30"/>
        <v>-0.28195937873357224</v>
      </c>
      <c r="I138" s="165">
        <f t="shared" si="31"/>
        <v>-9.8950524737631218E-2</v>
      </c>
      <c r="J138" s="164">
        <f t="shared" si="32"/>
        <v>3.4772647060525236E-3</v>
      </c>
    </row>
    <row r="139" spans="2:10" x14ac:dyDescent="0.25">
      <c r="B139" s="162" t="s">
        <v>100</v>
      </c>
      <c r="C139" s="163">
        <v>4359</v>
      </c>
      <c r="D139" s="163">
        <v>1636</v>
      </c>
      <c r="E139" s="163">
        <v>1076</v>
      </c>
      <c r="F139" s="163">
        <v>1242</v>
      </c>
      <c r="G139" s="163">
        <v>1409</v>
      </c>
      <c r="H139" s="164">
        <f t="shared" si="30"/>
        <v>0.1344605475040257</v>
      </c>
      <c r="I139" s="165">
        <f t="shared" si="31"/>
        <v>-0.67676072493691208</v>
      </c>
      <c r="J139" s="164">
        <f t="shared" si="32"/>
        <v>2.7173965451070467E-3</v>
      </c>
    </row>
    <row r="140" spans="2:10" x14ac:dyDescent="0.25">
      <c r="B140" s="157" t="s">
        <v>107</v>
      </c>
      <c r="C140" s="158">
        <v>20084</v>
      </c>
      <c r="D140" s="158">
        <v>12236</v>
      </c>
      <c r="E140" s="158">
        <v>20478</v>
      </c>
      <c r="F140" s="158">
        <v>22694</v>
      </c>
      <c r="G140" s="158">
        <v>22209</v>
      </c>
      <c r="H140" s="159">
        <f t="shared" si="30"/>
        <v>-2.1371287564995178E-2</v>
      </c>
      <c r="I140" s="160">
        <f t="shared" si="31"/>
        <v>0.10580561641107344</v>
      </c>
      <c r="J140" s="159">
        <f t="shared" si="32"/>
        <v>4.283226392496977E-2</v>
      </c>
    </row>
    <row r="141" spans="2:10" x14ac:dyDescent="0.25">
      <c r="B141" s="162" t="s">
        <v>110</v>
      </c>
      <c r="C141" s="163">
        <v>10959</v>
      </c>
      <c r="D141" s="163">
        <v>3384</v>
      </c>
      <c r="E141" s="163">
        <v>10235</v>
      </c>
      <c r="F141" s="163">
        <v>11415</v>
      </c>
      <c r="G141" s="163">
        <v>11236</v>
      </c>
      <c r="H141" s="164">
        <f t="shared" si="30"/>
        <v>-1.5681121331581283E-2</v>
      </c>
      <c r="I141" s="165">
        <f t="shared" si="31"/>
        <v>2.5276028834747777E-2</v>
      </c>
      <c r="J141" s="164">
        <f t="shared" si="32"/>
        <v>2.1669742782698922E-2</v>
      </c>
    </row>
    <row r="142" spans="2:10" x14ac:dyDescent="0.25">
      <c r="B142" s="162" t="s">
        <v>113</v>
      </c>
      <c r="C142" s="163">
        <v>1672</v>
      </c>
      <c r="D142" s="163">
        <v>962</v>
      </c>
      <c r="E142" s="163">
        <v>1370</v>
      </c>
      <c r="F142" s="163">
        <v>1837</v>
      </c>
      <c r="G142" s="163">
        <v>1470</v>
      </c>
      <c r="H142" s="164">
        <f t="shared" si="30"/>
        <v>-0.19978225367446922</v>
      </c>
      <c r="I142" s="165">
        <f t="shared" si="31"/>
        <v>-0.12081339712918659</v>
      </c>
      <c r="J142" s="164">
        <f t="shared" si="32"/>
        <v>2.8350411080960672E-3</v>
      </c>
    </row>
    <row r="143" spans="2:10" x14ac:dyDescent="0.25">
      <c r="B143" s="162" t="s">
        <v>116</v>
      </c>
      <c r="C143" s="163">
        <v>1754</v>
      </c>
      <c r="D143" s="163">
        <v>1404</v>
      </c>
      <c r="E143" s="163">
        <v>1920</v>
      </c>
      <c r="F143" s="163">
        <v>2346</v>
      </c>
      <c r="G143" s="163">
        <v>1937</v>
      </c>
      <c r="H143" s="164">
        <f t="shared" si="30"/>
        <v>-0.17433930093776639</v>
      </c>
      <c r="I143" s="165">
        <f t="shared" si="31"/>
        <v>0.10433295324971503</v>
      </c>
      <c r="J143" s="164">
        <f t="shared" si="32"/>
        <v>3.7356970247497162E-3</v>
      </c>
    </row>
    <row r="144" spans="2:10" x14ac:dyDescent="0.25">
      <c r="B144" s="162" t="s">
        <v>123</v>
      </c>
      <c r="C144" s="163">
        <v>393</v>
      </c>
      <c r="D144" s="163">
        <v>724</v>
      </c>
      <c r="E144" s="163">
        <v>961</v>
      </c>
      <c r="F144" s="163">
        <v>1021</v>
      </c>
      <c r="G144" s="163">
        <v>533</v>
      </c>
      <c r="H144" s="164">
        <f t="shared" si="30"/>
        <v>-0.47796278158667971</v>
      </c>
      <c r="I144" s="165">
        <f t="shared" si="31"/>
        <v>0.35623409669211203</v>
      </c>
      <c r="J144" s="164">
        <f t="shared" si="32"/>
        <v>1.0279434766089822E-3</v>
      </c>
    </row>
    <row r="145" spans="2:10" x14ac:dyDescent="0.25">
      <c r="B145" s="162" t="s">
        <v>119</v>
      </c>
      <c r="C145" s="163">
        <v>448</v>
      </c>
      <c r="D145" s="163">
        <v>592</v>
      </c>
      <c r="E145" s="163">
        <v>363</v>
      </c>
      <c r="F145" s="163">
        <v>402</v>
      </c>
      <c r="G145" s="163">
        <v>269</v>
      </c>
      <c r="H145" s="164">
        <f t="shared" si="30"/>
        <v>-0.3308457711442786</v>
      </c>
      <c r="I145" s="165">
        <f t="shared" si="31"/>
        <v>-0.3995535714285714</v>
      </c>
      <c r="J145" s="164">
        <f t="shared" si="32"/>
        <v>5.1879323678764768E-4</v>
      </c>
    </row>
    <row r="146" spans="2:10" x14ac:dyDescent="0.25">
      <c r="B146" s="162" t="s">
        <v>128</v>
      </c>
      <c r="C146" s="163">
        <v>9</v>
      </c>
      <c r="D146" s="163">
        <v>3</v>
      </c>
      <c r="E146" s="163">
        <v>22</v>
      </c>
      <c r="F146" s="163">
        <v>12</v>
      </c>
      <c r="G146" s="163">
        <v>12</v>
      </c>
      <c r="H146" s="164">
        <f t="shared" si="30"/>
        <v>0</v>
      </c>
      <c r="I146" s="165">
        <f t="shared" si="31"/>
        <v>0.33333333333333326</v>
      </c>
      <c r="J146" s="164">
        <f t="shared" si="32"/>
        <v>2.3143192719151569E-5</v>
      </c>
    </row>
    <row r="147" spans="2:10" x14ac:dyDescent="0.25">
      <c r="B147" s="162" t="s">
        <v>131</v>
      </c>
      <c r="C147" s="163">
        <v>30</v>
      </c>
      <c r="D147" s="163">
        <v>0</v>
      </c>
      <c r="E147" s="163">
        <v>3</v>
      </c>
      <c r="F147" s="163">
        <v>11</v>
      </c>
      <c r="G147" s="163">
        <v>12</v>
      </c>
      <c r="H147" s="164">
        <f t="shared" si="30"/>
        <v>9.0909090909090828E-2</v>
      </c>
      <c r="I147" s="165">
        <f t="shared" si="31"/>
        <v>-0.6</v>
      </c>
      <c r="J147" s="164">
        <f t="shared" si="32"/>
        <v>2.3143192719151569E-5</v>
      </c>
    </row>
    <row r="148" spans="2:10" x14ac:dyDescent="0.25">
      <c r="B148" s="168" t="s">
        <v>145</v>
      </c>
      <c r="C148" s="169">
        <f>C140-SUM(C141:C147)</f>
        <v>4819</v>
      </c>
      <c r="D148" s="169">
        <f>D140-SUM(D141:D147)</f>
        <v>5167</v>
      </c>
      <c r="E148" s="169">
        <f>E140-SUM(E141:E147)</f>
        <v>5604</v>
      </c>
      <c r="F148" s="169">
        <f>F140-SUM(F141:F147)</f>
        <v>5650</v>
      </c>
      <c r="G148" s="169">
        <f>G140-SUM(G141:G147)</f>
        <v>6740</v>
      </c>
      <c r="H148" s="170">
        <f t="shared" si="30"/>
        <v>0.19292035398230079</v>
      </c>
      <c r="I148" s="171">
        <f t="shared" si="31"/>
        <v>0.39863042124922177</v>
      </c>
      <c r="J148" s="170">
        <f t="shared" si="32"/>
        <v>1.2998759910590131E-2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9128</v>
      </c>
      <c r="D150" s="176">
        <v>8589</v>
      </c>
      <c r="E150" s="176">
        <v>10300</v>
      </c>
      <c r="F150" s="176">
        <v>11494</v>
      </c>
      <c r="G150" s="176">
        <v>12467</v>
      </c>
      <c r="H150" s="177">
        <f t="shared" ref="H150:H162" si="33">IFERROR(G150/F150-1,"-")</f>
        <v>8.4652862362972092E-2</v>
      </c>
      <c r="I150" s="177">
        <f t="shared" ref="I150:I162" si="34">IFERROR(G150/C150-1,"-")</f>
        <v>0.36579754601226999</v>
      </c>
      <c r="J150" s="177">
        <f t="shared" ref="J150:J162" si="35">G150/G$10</f>
        <v>2.4043848635805221E-2</v>
      </c>
    </row>
    <row r="151" spans="2:10" x14ac:dyDescent="0.25">
      <c r="B151" s="157" t="s">
        <v>97</v>
      </c>
      <c r="C151" s="158">
        <v>3146</v>
      </c>
      <c r="D151" s="158">
        <v>4764</v>
      </c>
      <c r="E151" s="158">
        <v>5825</v>
      </c>
      <c r="F151" s="158">
        <v>5944</v>
      </c>
      <c r="G151" s="158">
        <v>5979</v>
      </c>
      <c r="H151" s="159">
        <f t="shared" si="33"/>
        <v>5.8882907133244178E-3</v>
      </c>
      <c r="I151" s="160">
        <f t="shared" si="34"/>
        <v>0.90050858232676423</v>
      </c>
      <c r="J151" s="159">
        <f t="shared" si="35"/>
        <v>1.1531095772317271E-2</v>
      </c>
    </row>
    <row r="152" spans="2:10" x14ac:dyDescent="0.25">
      <c r="B152" s="162" t="s">
        <v>103</v>
      </c>
      <c r="C152" s="163">
        <v>1159</v>
      </c>
      <c r="D152" s="163">
        <v>3633</v>
      </c>
      <c r="E152" s="163">
        <v>4633</v>
      </c>
      <c r="F152" s="163">
        <v>4708</v>
      </c>
      <c r="G152" s="163">
        <v>4154</v>
      </c>
      <c r="H152" s="164">
        <f t="shared" si="33"/>
        <v>-0.11767204757858962</v>
      </c>
      <c r="I152" s="165">
        <f t="shared" si="34"/>
        <v>2.5841242450388267</v>
      </c>
      <c r="J152" s="164">
        <f t="shared" si="35"/>
        <v>8.0114018796129689E-3</v>
      </c>
    </row>
    <row r="153" spans="2:10" x14ac:dyDescent="0.25">
      <c r="B153" s="162" t="s">
        <v>100</v>
      </c>
      <c r="C153" s="163">
        <v>1987</v>
      </c>
      <c r="D153" s="163">
        <v>1131</v>
      </c>
      <c r="E153" s="163">
        <v>1192</v>
      </c>
      <c r="F153" s="163">
        <v>1236</v>
      </c>
      <c r="G153" s="163">
        <v>1825</v>
      </c>
      <c r="H153" s="164">
        <f t="shared" si="33"/>
        <v>0.47653721682847894</v>
      </c>
      <c r="I153" s="165">
        <f t="shared" si="34"/>
        <v>-8.1529944640161056E-2</v>
      </c>
      <c r="J153" s="164">
        <f t="shared" si="35"/>
        <v>3.5196938927043015E-3</v>
      </c>
    </row>
    <row r="154" spans="2:10" x14ac:dyDescent="0.25">
      <c r="B154" s="157" t="s">
        <v>107</v>
      </c>
      <c r="C154" s="158">
        <v>5982</v>
      </c>
      <c r="D154" s="158">
        <v>3825</v>
      </c>
      <c r="E154" s="158">
        <v>4475</v>
      </c>
      <c r="F154" s="158">
        <v>5550</v>
      </c>
      <c r="G154" s="158">
        <v>6488</v>
      </c>
      <c r="H154" s="159">
        <f t="shared" si="33"/>
        <v>0.16900900900900906</v>
      </c>
      <c r="I154" s="160">
        <f t="shared" si="34"/>
        <v>8.4587094617184944E-2</v>
      </c>
      <c r="J154" s="159">
        <f t="shared" si="35"/>
        <v>1.251275286348795E-2</v>
      </c>
    </row>
    <row r="155" spans="2:10" x14ac:dyDescent="0.25">
      <c r="B155" s="162" t="s">
        <v>110</v>
      </c>
      <c r="C155" s="163">
        <v>1622</v>
      </c>
      <c r="D155" s="163">
        <v>766</v>
      </c>
      <c r="E155" s="163">
        <v>1725</v>
      </c>
      <c r="F155" s="163">
        <v>1527</v>
      </c>
      <c r="G155" s="163">
        <v>1789</v>
      </c>
      <c r="H155" s="164">
        <f t="shared" si="33"/>
        <v>0.17157825802226578</v>
      </c>
      <c r="I155" s="165">
        <f t="shared" si="34"/>
        <v>0.1029593094944512</v>
      </c>
      <c r="J155" s="164">
        <f t="shared" si="35"/>
        <v>3.4502643145468467E-3</v>
      </c>
    </row>
    <row r="156" spans="2:10" x14ac:dyDescent="0.25">
      <c r="B156" s="162" t="s">
        <v>113</v>
      </c>
      <c r="C156" s="163">
        <v>1568</v>
      </c>
      <c r="D156" s="163">
        <v>931</v>
      </c>
      <c r="E156" s="163">
        <v>786</v>
      </c>
      <c r="F156" s="163">
        <v>987</v>
      </c>
      <c r="G156" s="163">
        <v>875</v>
      </c>
      <c r="H156" s="164">
        <f t="shared" si="33"/>
        <v>-0.11347517730496459</v>
      </c>
      <c r="I156" s="165">
        <f t="shared" si="34"/>
        <v>-0.4419642857142857</v>
      </c>
      <c r="J156" s="164">
        <f t="shared" si="35"/>
        <v>1.687524469104802E-3</v>
      </c>
    </row>
    <row r="157" spans="2:10" x14ac:dyDescent="0.25">
      <c r="B157" s="162" t="s">
        <v>116</v>
      </c>
      <c r="C157" s="163">
        <v>886</v>
      </c>
      <c r="D157" s="163">
        <v>542</v>
      </c>
      <c r="E157" s="163">
        <v>630</v>
      </c>
      <c r="F157" s="163">
        <v>1092</v>
      </c>
      <c r="G157" s="163">
        <v>1312</v>
      </c>
      <c r="H157" s="164">
        <f t="shared" si="33"/>
        <v>0.20146520146520142</v>
      </c>
      <c r="I157" s="165">
        <f t="shared" si="34"/>
        <v>0.4808126410835214</v>
      </c>
      <c r="J157" s="164">
        <f t="shared" si="35"/>
        <v>2.5303224039605718E-3</v>
      </c>
    </row>
    <row r="158" spans="2:10" x14ac:dyDescent="0.25">
      <c r="B158" s="162" t="s">
        <v>123</v>
      </c>
      <c r="C158" s="163">
        <v>101</v>
      </c>
      <c r="D158" s="163">
        <v>90</v>
      </c>
      <c r="E158" s="163">
        <v>111</v>
      </c>
      <c r="F158" s="163">
        <v>168</v>
      </c>
      <c r="G158" s="163">
        <v>245</v>
      </c>
      <c r="H158" s="164">
        <f t="shared" si="33"/>
        <v>0.45833333333333326</v>
      </c>
      <c r="I158" s="165">
        <f t="shared" si="34"/>
        <v>1.4257425742574257</v>
      </c>
      <c r="J158" s="164">
        <f t="shared" si="35"/>
        <v>4.7250685134934457E-4</v>
      </c>
    </row>
    <row r="159" spans="2:10" x14ac:dyDescent="0.25">
      <c r="B159" s="162" t="s">
        <v>119</v>
      </c>
      <c r="C159" s="163">
        <v>426</v>
      </c>
      <c r="D159" s="163">
        <v>217</v>
      </c>
      <c r="E159" s="163">
        <v>302</v>
      </c>
      <c r="F159" s="163">
        <v>285</v>
      </c>
      <c r="G159" s="163">
        <v>452</v>
      </c>
      <c r="H159" s="164">
        <f t="shared" si="33"/>
        <v>0.5859649122807018</v>
      </c>
      <c r="I159" s="165">
        <f t="shared" si="34"/>
        <v>6.1032863849765251E-2</v>
      </c>
      <c r="J159" s="164">
        <f t="shared" si="35"/>
        <v>8.7172692575470919E-4</v>
      </c>
    </row>
    <row r="160" spans="2:10" x14ac:dyDescent="0.25">
      <c r="B160" s="162" t="s">
        <v>128</v>
      </c>
      <c r="C160" s="163">
        <v>14</v>
      </c>
      <c r="D160" s="163">
        <v>7</v>
      </c>
      <c r="E160" s="163">
        <v>11</v>
      </c>
      <c r="F160" s="163">
        <v>13</v>
      </c>
      <c r="G160" s="163">
        <v>15</v>
      </c>
      <c r="H160" s="164">
        <f t="shared" si="33"/>
        <v>0.15384615384615374</v>
      </c>
      <c r="I160" s="165">
        <f t="shared" si="34"/>
        <v>7.1428571428571397E-2</v>
      </c>
      <c r="J160" s="164">
        <f t="shared" si="35"/>
        <v>2.8928990898939465E-5</v>
      </c>
    </row>
    <row r="161" spans="2:10" x14ac:dyDescent="0.25">
      <c r="B161" s="162" t="s">
        <v>131</v>
      </c>
      <c r="C161" s="163">
        <v>10</v>
      </c>
      <c r="D161" s="163">
        <v>10</v>
      </c>
      <c r="E161" s="163">
        <v>6</v>
      </c>
      <c r="F161" s="163">
        <v>23</v>
      </c>
      <c r="G161" s="163">
        <v>7</v>
      </c>
      <c r="H161" s="164">
        <f t="shared" si="33"/>
        <v>-0.69565217391304346</v>
      </c>
      <c r="I161" s="165">
        <f t="shared" si="34"/>
        <v>-0.30000000000000004</v>
      </c>
      <c r="J161" s="164">
        <f t="shared" si="35"/>
        <v>1.3500195752838416E-5</v>
      </c>
    </row>
    <row r="162" spans="2:10" x14ac:dyDescent="0.25">
      <c r="B162" s="168" t="s">
        <v>145</v>
      </c>
      <c r="C162" s="169">
        <f>C154-SUM(C155:C161)</f>
        <v>1355</v>
      </c>
      <c r="D162" s="169">
        <f>D154-SUM(D155:D161)</f>
        <v>1262</v>
      </c>
      <c r="E162" s="169">
        <f>E154-SUM(E155:E161)</f>
        <v>904</v>
      </c>
      <c r="F162" s="169">
        <f>F154-SUM(F155:F161)</f>
        <v>1455</v>
      </c>
      <c r="G162" s="169">
        <f>G154-SUM(G155:G161)</f>
        <v>1793</v>
      </c>
      <c r="H162" s="170">
        <f t="shared" si="33"/>
        <v>0.23230240549828185</v>
      </c>
      <c r="I162" s="171">
        <f t="shared" si="34"/>
        <v>0.32324723247232479</v>
      </c>
      <c r="J162" s="170">
        <f t="shared" si="35"/>
        <v>3.4579787121198973E-3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7984-F3A4-46B7-A183-A16BFA5CF612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270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269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261</v>
      </c>
      <c r="S7" s="172" t="s">
        <v>262</v>
      </c>
      <c r="T7" s="172" t="s">
        <v>263</v>
      </c>
      <c r="U7" s="172" t="s">
        <v>264</v>
      </c>
      <c r="V7" s="172" t="s">
        <v>265</v>
      </c>
      <c r="W7" s="172" t="s">
        <v>266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48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4363832</v>
      </c>
      <c r="D9" s="176">
        <v>4330865</v>
      </c>
      <c r="E9" s="176">
        <v>1593725</v>
      </c>
      <c r="F9" s="176">
        <v>4116712</v>
      </c>
      <c r="G9" s="176">
        <v>4116712</v>
      </c>
      <c r="H9" s="176">
        <v>4555390</v>
      </c>
      <c r="I9" s="176">
        <v>4846999</v>
      </c>
      <c r="J9" s="177">
        <f>IFERROR(I9/H9-1,"-")</f>
        <v>6.4014058071866442E-2</v>
      </c>
      <c r="K9" s="177">
        <f>IFERROR(I9/D9-1,"-")</f>
        <v>0.11917573048340224</v>
      </c>
      <c r="L9" s="176">
        <f>I9-H9</f>
        <v>291609</v>
      </c>
      <c r="M9" s="176">
        <f>I9-D9</f>
        <v>516134</v>
      </c>
      <c r="N9" s="177">
        <f t="shared" ref="N9:N21" si="0">I9/I$9</f>
        <v>1</v>
      </c>
      <c r="Q9" s="154" t="s">
        <v>68</v>
      </c>
      <c r="R9" s="176">
        <v>742696</v>
      </c>
      <c r="S9" s="176">
        <v>708591</v>
      </c>
      <c r="T9" s="176">
        <v>226604</v>
      </c>
      <c r="U9" s="176">
        <v>604155</v>
      </c>
      <c r="V9" s="176">
        <v>699601</v>
      </c>
      <c r="W9" s="176">
        <v>804878</v>
      </c>
      <c r="X9" s="177">
        <f>IFERROR(W9/V9-1,"-")</f>
        <v>0.1504814887342929</v>
      </c>
      <c r="Y9" s="177">
        <f>IFERROR(W9/S9-1,"-")</f>
        <v>0.13588515801075651</v>
      </c>
      <c r="Z9" s="176">
        <f>W9-V9</f>
        <v>105277</v>
      </c>
      <c r="AA9" s="176">
        <f>W9-S9</f>
        <v>96287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909221</v>
      </c>
      <c r="D10" s="158">
        <v>909501</v>
      </c>
      <c r="E10" s="158">
        <v>389776</v>
      </c>
      <c r="F10" s="158">
        <v>873118</v>
      </c>
      <c r="G10" s="158">
        <v>873118</v>
      </c>
      <c r="H10" s="158">
        <v>913236</v>
      </c>
      <c r="I10" s="158">
        <v>912897</v>
      </c>
      <c r="J10" s="160">
        <f>IFERROR(I10/H10-1,"-")</f>
        <v>-3.7120744254492966E-4</v>
      </c>
      <c r="K10" s="159">
        <f t="shared" ref="K10:K21" si="2">IFERROR(I10/D10-1,"-")</f>
        <v>3.7339156306590571E-3</v>
      </c>
      <c r="L10" s="157">
        <f t="shared" ref="L10:L20" si="3">I10-H10</f>
        <v>-339</v>
      </c>
      <c r="M10" s="158">
        <f t="shared" ref="M10:M21" si="4">I10-D10</f>
        <v>3396</v>
      </c>
      <c r="N10" s="159">
        <f t="shared" si="0"/>
        <v>0.18834272505523522</v>
      </c>
      <c r="Q10" s="157" t="s">
        <v>97</v>
      </c>
      <c r="R10" s="158">
        <v>327420</v>
      </c>
      <c r="S10" s="158">
        <v>317076</v>
      </c>
      <c r="T10" s="158">
        <v>86191</v>
      </c>
      <c r="U10" s="158">
        <v>297509</v>
      </c>
      <c r="V10" s="158">
        <v>311175</v>
      </c>
      <c r="W10" s="158">
        <v>335415</v>
      </c>
      <c r="X10" s="160">
        <f>IFERROR(W10/V10-1,"-")</f>
        <v>7.7898288744275623E-2</v>
      </c>
      <c r="Y10" s="159">
        <f t="shared" ref="Y10:Y21" si="5">IFERROR(W10/S10-1,"-")</f>
        <v>5.7837868523634706E-2</v>
      </c>
      <c r="Z10" s="157">
        <f t="shared" ref="Z10:Z20" si="6">W10-V10</f>
        <v>24240</v>
      </c>
      <c r="AA10" s="158">
        <f t="shared" ref="AA10:AA21" si="7">W10-S10</f>
        <v>18339</v>
      </c>
      <c r="AB10" s="159">
        <f t="shared" si="1"/>
        <v>0.41672775252895472</v>
      </c>
    </row>
    <row r="11" spans="1:28" x14ac:dyDescent="0.25">
      <c r="A11" s="161" t="s">
        <v>103</v>
      </c>
      <c r="B11" s="162" t="s">
        <v>103</v>
      </c>
      <c r="C11" s="163">
        <v>364420</v>
      </c>
      <c r="D11" s="163">
        <v>349280</v>
      </c>
      <c r="E11" s="163">
        <v>160831</v>
      </c>
      <c r="F11" s="163">
        <v>357801</v>
      </c>
      <c r="G11" s="163">
        <v>357801</v>
      </c>
      <c r="H11" s="163">
        <v>371583</v>
      </c>
      <c r="I11" s="163">
        <v>360702</v>
      </c>
      <c r="J11" s="165">
        <f>IFERROR(I11/H11-1,"-")</f>
        <v>-2.9282825102332488E-2</v>
      </c>
      <c r="K11" s="164">
        <f t="shared" si="2"/>
        <v>3.2701557489693167E-2</v>
      </c>
      <c r="L11" s="162">
        <f t="shared" si="3"/>
        <v>-10881</v>
      </c>
      <c r="M11" s="163">
        <f t="shared" si="4"/>
        <v>11422</v>
      </c>
      <c r="N11" s="164">
        <f t="shared" si="0"/>
        <v>7.4417593236557306E-2</v>
      </c>
      <c r="Q11" s="162" t="s">
        <v>103</v>
      </c>
      <c r="R11" s="163">
        <v>79041</v>
      </c>
      <c r="S11" s="163">
        <v>59152</v>
      </c>
      <c r="T11" s="163">
        <v>17366</v>
      </c>
      <c r="U11" s="163">
        <v>79015</v>
      </c>
      <c r="V11" s="163">
        <v>81010</v>
      </c>
      <c r="W11" s="163">
        <v>90770</v>
      </c>
      <c r="X11" s="165">
        <f>IFERROR(W11/V11-1,"-")</f>
        <v>0.1204789532156525</v>
      </c>
      <c r="Y11" s="164">
        <f t="shared" si="5"/>
        <v>0.5345212334325129</v>
      </c>
      <c r="Z11" s="162">
        <f t="shared" si="6"/>
        <v>9760</v>
      </c>
      <c r="AA11" s="163">
        <f t="shared" si="7"/>
        <v>31618</v>
      </c>
      <c r="AB11" s="164">
        <f t="shared" si="1"/>
        <v>0.1127748553196882</v>
      </c>
    </row>
    <row r="12" spans="1:28" x14ac:dyDescent="0.25">
      <c r="A12" s="161" t="s">
        <v>100</v>
      </c>
      <c r="B12" s="162" t="s">
        <v>100</v>
      </c>
      <c r="C12" s="163">
        <v>544801</v>
      </c>
      <c r="D12" s="163">
        <v>560221</v>
      </c>
      <c r="E12" s="163">
        <v>228945</v>
      </c>
      <c r="F12" s="163">
        <v>515317</v>
      </c>
      <c r="G12" s="163">
        <v>515317</v>
      </c>
      <c r="H12" s="163">
        <v>541653</v>
      </c>
      <c r="I12" s="163">
        <v>552195</v>
      </c>
      <c r="J12" s="165">
        <f>IFERROR(I12/H12-1,"-")</f>
        <v>1.9462644903656123E-2</v>
      </c>
      <c r="K12" s="164">
        <f t="shared" si="2"/>
        <v>-1.4326489010586863E-2</v>
      </c>
      <c r="L12" s="162">
        <f t="shared" si="3"/>
        <v>10542</v>
      </c>
      <c r="M12" s="163">
        <f t="shared" si="4"/>
        <v>-8026</v>
      </c>
      <c r="N12" s="164">
        <f t="shared" si="0"/>
        <v>0.1139251318186779</v>
      </c>
      <c r="Q12" s="162" t="s">
        <v>100</v>
      </c>
      <c r="R12" s="163">
        <v>248379</v>
      </c>
      <c r="S12" s="163">
        <v>257924</v>
      </c>
      <c r="T12" s="163">
        <v>68825</v>
      </c>
      <c r="U12" s="163">
        <v>218494</v>
      </c>
      <c r="V12" s="163">
        <v>230165</v>
      </c>
      <c r="W12" s="163">
        <v>244645</v>
      </c>
      <c r="X12" s="165">
        <f>IFERROR(W12/V12-1,"-")</f>
        <v>6.2911389655247341E-2</v>
      </c>
      <c r="Y12" s="164">
        <f t="shared" si="5"/>
        <v>-5.1484158124098567E-2</v>
      </c>
      <c r="Z12" s="162">
        <f t="shared" si="6"/>
        <v>14480</v>
      </c>
      <c r="AA12" s="163">
        <f t="shared" si="7"/>
        <v>-13279</v>
      </c>
      <c r="AB12" s="164">
        <f t="shared" si="1"/>
        <v>0.30395289720926649</v>
      </c>
    </row>
    <row r="13" spans="1:28" x14ac:dyDescent="0.25">
      <c r="A13" s="1"/>
      <c r="B13" s="157" t="s">
        <v>107</v>
      </c>
      <c r="C13" s="158">
        <v>3454611</v>
      </c>
      <c r="D13" s="158">
        <v>3421364</v>
      </c>
      <c r="E13" s="158">
        <v>1203949</v>
      </c>
      <c r="F13" s="158">
        <v>3243594</v>
      </c>
      <c r="G13" s="158">
        <v>3243594</v>
      </c>
      <c r="H13" s="158">
        <v>3642154</v>
      </c>
      <c r="I13" s="158">
        <v>3934102</v>
      </c>
      <c r="J13" s="160">
        <f>IFERROR(I13/H13-1,"-")</f>
        <v>8.0158060312661039E-2</v>
      </c>
      <c r="K13" s="159">
        <f t="shared" si="2"/>
        <v>0.14986362164329781</v>
      </c>
      <c r="L13" s="157">
        <f t="shared" si="3"/>
        <v>291948</v>
      </c>
      <c r="M13" s="158">
        <f t="shared" si="4"/>
        <v>512738</v>
      </c>
      <c r="N13" s="159">
        <f t="shared" si="0"/>
        <v>0.81165727494476481</v>
      </c>
      <c r="Q13" s="157" t="s">
        <v>107</v>
      </c>
      <c r="R13" s="158">
        <v>415276</v>
      </c>
      <c r="S13" s="158">
        <v>391515</v>
      </c>
      <c r="T13" s="158">
        <v>140413</v>
      </c>
      <c r="U13" s="158">
        <v>306646</v>
      </c>
      <c r="V13" s="158">
        <v>388426</v>
      </c>
      <c r="W13" s="158">
        <v>469463</v>
      </c>
      <c r="X13" s="160">
        <f>IFERROR(W13/V13-1,"-")</f>
        <v>0.20862918548191933</v>
      </c>
      <c r="Y13" s="159">
        <f t="shared" si="5"/>
        <v>0.19909326590296672</v>
      </c>
      <c r="Z13" s="157">
        <f t="shared" si="6"/>
        <v>81037</v>
      </c>
      <c r="AA13" s="158">
        <f t="shared" si="7"/>
        <v>77948</v>
      </c>
      <c r="AB13" s="159">
        <f t="shared" si="1"/>
        <v>0.58327224747104534</v>
      </c>
    </row>
    <row r="14" spans="1:28" s="56" customFormat="1" x14ac:dyDescent="0.25">
      <c r="B14" s="162" t="s">
        <v>110</v>
      </c>
      <c r="C14" s="163">
        <v>1536069</v>
      </c>
      <c r="D14" s="163">
        <v>1590514</v>
      </c>
      <c r="E14" s="163">
        <v>470686</v>
      </c>
      <c r="F14" s="163">
        <v>1521014</v>
      </c>
      <c r="G14" s="163">
        <v>1521014</v>
      </c>
      <c r="H14" s="163">
        <v>1730415</v>
      </c>
      <c r="I14" s="163">
        <v>1875633</v>
      </c>
      <c r="J14" s="165">
        <f t="shared" ref="J14:J21" si="8">IFERROR(I14/H14-1,"-")</f>
        <v>8.3920909146071976E-2</v>
      </c>
      <c r="K14" s="164">
        <f t="shared" si="2"/>
        <v>0.17926217562372915</v>
      </c>
      <c r="L14" s="162">
        <f t="shared" si="3"/>
        <v>145218</v>
      </c>
      <c r="M14" s="163">
        <f t="shared" si="4"/>
        <v>285119</v>
      </c>
      <c r="N14" s="164">
        <f t="shared" si="0"/>
        <v>0.38696789497996598</v>
      </c>
      <c r="Q14" s="162" t="s">
        <v>110</v>
      </c>
      <c r="R14" s="163">
        <v>59793</v>
      </c>
      <c r="S14" s="163">
        <v>66844</v>
      </c>
      <c r="T14" s="163">
        <v>22902</v>
      </c>
      <c r="U14" s="163">
        <v>60499</v>
      </c>
      <c r="V14" s="163">
        <v>80527</v>
      </c>
      <c r="W14" s="163">
        <v>98327</v>
      </c>
      <c r="X14" s="165">
        <f t="shared" ref="X14:X21" si="9">IFERROR(W14/V14-1,"-")</f>
        <v>0.22104387348342791</v>
      </c>
      <c r="Y14" s="164">
        <f t="shared" si="5"/>
        <v>0.47099216085213325</v>
      </c>
      <c r="Z14" s="162">
        <f t="shared" si="6"/>
        <v>17800</v>
      </c>
      <c r="AA14" s="163">
        <f t="shared" si="7"/>
        <v>31483</v>
      </c>
      <c r="AB14" s="164">
        <f t="shared" si="1"/>
        <v>0.12216385588871854</v>
      </c>
    </row>
    <row r="15" spans="1:28" s="56" customFormat="1" x14ac:dyDescent="0.25">
      <c r="B15" s="162" t="s">
        <v>113</v>
      </c>
      <c r="C15" s="163">
        <v>532853</v>
      </c>
      <c r="D15" s="163">
        <v>455691</v>
      </c>
      <c r="E15" s="163">
        <v>159243</v>
      </c>
      <c r="F15" s="163">
        <v>329839</v>
      </c>
      <c r="G15" s="163">
        <v>329839</v>
      </c>
      <c r="H15" s="163">
        <v>374298</v>
      </c>
      <c r="I15" s="163">
        <v>391353</v>
      </c>
      <c r="J15" s="165">
        <f t="shared" si="8"/>
        <v>4.5565298238302132E-2</v>
      </c>
      <c r="K15" s="164">
        <f t="shared" si="2"/>
        <v>-0.14118777856047193</v>
      </c>
      <c r="L15" s="162">
        <f t="shared" si="3"/>
        <v>17055</v>
      </c>
      <c r="M15" s="163">
        <f t="shared" si="4"/>
        <v>-64338</v>
      </c>
      <c r="N15" s="164">
        <f t="shared" si="0"/>
        <v>8.0741299925995449E-2</v>
      </c>
      <c r="Q15" s="162" t="s">
        <v>113</v>
      </c>
      <c r="R15" s="163">
        <v>181213</v>
      </c>
      <c r="S15" s="163">
        <v>151446</v>
      </c>
      <c r="T15" s="163">
        <v>50127</v>
      </c>
      <c r="U15" s="163">
        <v>96964</v>
      </c>
      <c r="V15" s="163">
        <v>112053</v>
      </c>
      <c r="W15" s="163">
        <v>127397</v>
      </c>
      <c r="X15" s="165">
        <f t="shared" si="9"/>
        <v>0.13693520030699768</v>
      </c>
      <c r="Y15" s="164">
        <f t="shared" si="5"/>
        <v>-0.15879587443709309</v>
      </c>
      <c r="Z15" s="162">
        <f t="shared" si="6"/>
        <v>15344</v>
      </c>
      <c r="AA15" s="163">
        <f t="shared" si="7"/>
        <v>-24049</v>
      </c>
      <c r="AB15" s="164">
        <f t="shared" si="1"/>
        <v>0.15828113080491701</v>
      </c>
    </row>
    <row r="16" spans="1:28" x14ac:dyDescent="0.25">
      <c r="A16" s="1"/>
      <c r="B16" s="162" t="s">
        <v>116</v>
      </c>
      <c r="C16" s="163">
        <v>150445</v>
      </c>
      <c r="D16" s="163">
        <v>151730</v>
      </c>
      <c r="E16" s="163">
        <v>55054</v>
      </c>
      <c r="F16" s="163">
        <v>166671</v>
      </c>
      <c r="G16" s="163">
        <v>166671</v>
      </c>
      <c r="H16" s="163">
        <v>188864</v>
      </c>
      <c r="I16" s="163">
        <v>207728</v>
      </c>
      <c r="J16" s="165">
        <f t="shared" si="8"/>
        <v>9.9881396136902723E-2</v>
      </c>
      <c r="K16" s="164">
        <f t="shared" si="2"/>
        <v>0.36906346800237255</v>
      </c>
      <c r="L16" s="162">
        <f t="shared" si="3"/>
        <v>18864</v>
      </c>
      <c r="M16" s="163">
        <f t="shared" si="4"/>
        <v>55998</v>
      </c>
      <c r="N16" s="164">
        <f t="shared" si="0"/>
        <v>4.2857033805866272E-2</v>
      </c>
      <c r="Q16" s="162" t="s">
        <v>116</v>
      </c>
      <c r="R16" s="163">
        <v>21512</v>
      </c>
      <c r="S16" s="163">
        <v>22436</v>
      </c>
      <c r="T16" s="163">
        <v>7727</v>
      </c>
      <c r="U16" s="163">
        <v>25848</v>
      </c>
      <c r="V16" s="163">
        <v>35482</v>
      </c>
      <c r="W16" s="163">
        <v>52069</v>
      </c>
      <c r="X16" s="165">
        <f t="shared" si="9"/>
        <v>0.4674764669409841</v>
      </c>
      <c r="Y16" s="164">
        <f t="shared" si="5"/>
        <v>1.3207791050098057</v>
      </c>
      <c r="Z16" s="162">
        <f t="shared" si="6"/>
        <v>16587</v>
      </c>
      <c r="AA16" s="163">
        <f t="shared" si="7"/>
        <v>29633</v>
      </c>
      <c r="AB16" s="164">
        <f t="shared" si="1"/>
        <v>6.4691791799502532E-2</v>
      </c>
    </row>
    <row r="17" spans="1:28" x14ac:dyDescent="0.25">
      <c r="A17" s="1"/>
      <c r="B17" s="162" t="s">
        <v>123</v>
      </c>
      <c r="C17" s="163">
        <v>140017</v>
      </c>
      <c r="D17" s="163">
        <v>130840</v>
      </c>
      <c r="E17" s="163">
        <v>43938</v>
      </c>
      <c r="F17" s="163">
        <v>164373</v>
      </c>
      <c r="G17" s="163">
        <v>164373</v>
      </c>
      <c r="H17" s="163">
        <v>153800</v>
      </c>
      <c r="I17" s="163">
        <v>158736</v>
      </c>
      <c r="J17" s="165">
        <f t="shared" si="8"/>
        <v>3.2093628088426529E-2</v>
      </c>
      <c r="K17" s="164">
        <f t="shared" si="2"/>
        <v>0.21320697034546021</v>
      </c>
      <c r="L17" s="162">
        <f t="shared" si="3"/>
        <v>4936</v>
      </c>
      <c r="M17" s="163">
        <f t="shared" si="4"/>
        <v>27896</v>
      </c>
      <c r="N17" s="164">
        <f t="shared" si="0"/>
        <v>3.2749336238773727E-2</v>
      </c>
      <c r="Q17" s="162" t="s">
        <v>123</v>
      </c>
      <c r="R17" s="163">
        <v>11713</v>
      </c>
      <c r="S17" s="163">
        <v>9070</v>
      </c>
      <c r="T17" s="163">
        <v>2183</v>
      </c>
      <c r="U17" s="163">
        <v>9458</v>
      </c>
      <c r="V17" s="163">
        <v>10607</v>
      </c>
      <c r="W17" s="163">
        <v>16176</v>
      </c>
      <c r="X17" s="165">
        <f t="shared" si="9"/>
        <v>0.52503064014330159</v>
      </c>
      <c r="Y17" s="164">
        <f t="shared" si="5"/>
        <v>0.78346196251378175</v>
      </c>
      <c r="Z17" s="162">
        <f t="shared" si="6"/>
        <v>5569</v>
      </c>
      <c r="AA17" s="163">
        <f t="shared" si="7"/>
        <v>7106</v>
      </c>
      <c r="AB17" s="164">
        <f t="shared" si="1"/>
        <v>2.0097455763482167E-2</v>
      </c>
    </row>
    <row r="18" spans="1:28" x14ac:dyDescent="0.25">
      <c r="A18" s="1"/>
      <c r="B18" s="162" t="s">
        <v>119</v>
      </c>
      <c r="C18" s="163">
        <v>123590</v>
      </c>
      <c r="D18" s="163">
        <v>120803</v>
      </c>
      <c r="E18" s="163">
        <v>58400</v>
      </c>
      <c r="F18" s="163">
        <v>131106</v>
      </c>
      <c r="G18" s="163">
        <v>131106</v>
      </c>
      <c r="H18" s="163">
        <v>132154</v>
      </c>
      <c r="I18" s="163">
        <v>141055</v>
      </c>
      <c r="J18" s="165">
        <f t="shared" si="8"/>
        <v>6.7353239402515142E-2</v>
      </c>
      <c r="K18" s="164">
        <f t="shared" si="2"/>
        <v>0.16764484325720397</v>
      </c>
      <c r="L18" s="162">
        <f t="shared" si="3"/>
        <v>8901</v>
      </c>
      <c r="M18" s="163">
        <f t="shared" si="4"/>
        <v>20252</v>
      </c>
      <c r="N18" s="164">
        <f t="shared" si="0"/>
        <v>2.9101512090264511E-2</v>
      </c>
      <c r="Q18" s="162" t="s">
        <v>119</v>
      </c>
      <c r="R18" s="163">
        <v>6391</v>
      </c>
      <c r="S18" s="163">
        <v>6144</v>
      </c>
      <c r="T18" s="163">
        <v>2091</v>
      </c>
      <c r="U18" s="163">
        <v>4903</v>
      </c>
      <c r="V18" s="163">
        <v>5833</v>
      </c>
      <c r="W18" s="163">
        <v>7727</v>
      </c>
      <c r="X18" s="165">
        <f t="shared" si="9"/>
        <v>0.32470426881536096</v>
      </c>
      <c r="Y18" s="164">
        <f t="shared" si="5"/>
        <v>0.25764973958333326</v>
      </c>
      <c r="Z18" s="162">
        <f t="shared" si="6"/>
        <v>1894</v>
      </c>
      <c r="AA18" s="163">
        <f t="shared" si="7"/>
        <v>1583</v>
      </c>
      <c r="AB18" s="164">
        <f t="shared" si="1"/>
        <v>9.6002127030431934E-3</v>
      </c>
    </row>
    <row r="19" spans="1:28" x14ac:dyDescent="0.25">
      <c r="A19" s="1"/>
      <c r="B19" s="162" t="s">
        <v>128</v>
      </c>
      <c r="C19" s="163">
        <v>57088</v>
      </c>
      <c r="D19" s="163">
        <v>63996</v>
      </c>
      <c r="E19" s="163">
        <v>35659</v>
      </c>
      <c r="F19" s="163">
        <v>46950</v>
      </c>
      <c r="G19" s="163">
        <v>46950</v>
      </c>
      <c r="H19" s="163">
        <v>56688</v>
      </c>
      <c r="I19" s="163">
        <v>53832</v>
      </c>
      <c r="J19" s="165">
        <f t="shared" si="8"/>
        <v>-5.038103302286201E-2</v>
      </c>
      <c r="K19" s="164">
        <f t="shared" si="2"/>
        <v>-0.15882242640165012</v>
      </c>
      <c r="L19" s="162">
        <f t="shared" si="3"/>
        <v>-2856</v>
      </c>
      <c r="M19" s="163">
        <f t="shared" si="4"/>
        <v>-10164</v>
      </c>
      <c r="N19" s="164">
        <f t="shared" si="0"/>
        <v>1.1106253580823929E-2</v>
      </c>
      <c r="Q19" s="162" t="s">
        <v>128</v>
      </c>
      <c r="R19" s="163">
        <v>5956</v>
      </c>
      <c r="S19" s="163">
        <v>7267</v>
      </c>
      <c r="T19" s="163">
        <v>4124</v>
      </c>
      <c r="U19" s="163">
        <v>5186</v>
      </c>
      <c r="V19" s="163">
        <v>7187</v>
      </c>
      <c r="W19" s="163">
        <v>6508</v>
      </c>
      <c r="X19" s="165">
        <f t="shared" si="9"/>
        <v>-9.4476137470432708E-2</v>
      </c>
      <c r="Y19" s="164">
        <f t="shared" si="5"/>
        <v>-0.10444475024081468</v>
      </c>
      <c r="Z19" s="162">
        <f t="shared" si="6"/>
        <v>-679</v>
      </c>
      <c r="AA19" s="163">
        <f t="shared" si="7"/>
        <v>-759</v>
      </c>
      <c r="AB19" s="164">
        <f t="shared" si="1"/>
        <v>8.0856974597392408E-3</v>
      </c>
    </row>
    <row r="20" spans="1:28" x14ac:dyDescent="0.25">
      <c r="A20" s="161" t="s">
        <v>144</v>
      </c>
      <c r="B20" s="162" t="s">
        <v>131</v>
      </c>
      <c r="C20" s="163">
        <v>93423</v>
      </c>
      <c r="D20" s="163">
        <v>79997</v>
      </c>
      <c r="E20" s="163">
        <v>51838</v>
      </c>
      <c r="F20" s="163">
        <v>35491</v>
      </c>
      <c r="G20" s="163">
        <v>35491</v>
      </c>
      <c r="H20" s="163">
        <v>51425</v>
      </c>
      <c r="I20" s="163">
        <v>54282</v>
      </c>
      <c r="J20" s="165">
        <f t="shared" si="8"/>
        <v>5.5556635877491489E-2</v>
      </c>
      <c r="K20" s="164">
        <f t="shared" si="2"/>
        <v>-0.32144955435828848</v>
      </c>
      <c r="L20" s="162">
        <f t="shared" si="3"/>
        <v>2857</v>
      </c>
      <c r="M20" s="163">
        <f t="shared" si="4"/>
        <v>-25715</v>
      </c>
      <c r="N20" s="164">
        <f t="shared" si="0"/>
        <v>1.119909453251383E-2</v>
      </c>
      <c r="Q20" s="162" t="s">
        <v>131</v>
      </c>
      <c r="R20" s="163">
        <v>11261</v>
      </c>
      <c r="S20" s="163">
        <v>9587</v>
      </c>
      <c r="T20" s="163">
        <v>6595</v>
      </c>
      <c r="U20" s="163">
        <v>4552</v>
      </c>
      <c r="V20" s="163">
        <v>7433</v>
      </c>
      <c r="W20" s="163">
        <v>8077</v>
      </c>
      <c r="X20" s="165">
        <f t="shared" si="9"/>
        <v>8.6640656531683069E-2</v>
      </c>
      <c r="Y20" s="164">
        <f t="shared" si="5"/>
        <v>-0.15750495462605607</v>
      </c>
      <c r="Z20" s="162">
        <f t="shared" si="6"/>
        <v>644</v>
      </c>
      <c r="AA20" s="163">
        <f t="shared" si="7"/>
        <v>-1510</v>
      </c>
      <c r="AB20" s="164">
        <f t="shared" si="1"/>
        <v>1.0035061214246134E-2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821126</v>
      </c>
      <c r="D21" s="169">
        <f t="shared" si="10"/>
        <v>827793</v>
      </c>
      <c r="E21" s="169">
        <f t="shared" si="10"/>
        <v>329131</v>
      </c>
      <c r="F21" s="169">
        <f t="shared" ref="F21" si="11">F13-SUM(F14:F20)</f>
        <v>848150</v>
      </c>
      <c r="G21" s="169">
        <f t="shared" si="10"/>
        <v>848150</v>
      </c>
      <c r="H21" s="169">
        <f t="shared" si="10"/>
        <v>954510</v>
      </c>
      <c r="I21" s="169">
        <f t="shared" si="10"/>
        <v>1051483</v>
      </c>
      <c r="J21" s="171">
        <f t="shared" si="8"/>
        <v>0.10159453541607744</v>
      </c>
      <c r="K21" s="170">
        <f t="shared" si="2"/>
        <v>0.27022456097116065</v>
      </c>
      <c r="L21" s="168">
        <f>I21-H21</f>
        <v>96973</v>
      </c>
      <c r="M21" s="169">
        <f t="shared" si="4"/>
        <v>223690</v>
      </c>
      <c r="N21" s="170">
        <f t="shared" si="0"/>
        <v>0.21693484979056113</v>
      </c>
      <c r="Q21" s="168" t="s">
        <v>145</v>
      </c>
      <c r="R21" s="169">
        <f t="shared" ref="R21:W21" si="12">R13-SUM(R14:R20)</f>
        <v>117437</v>
      </c>
      <c r="S21" s="169">
        <f t="shared" si="12"/>
        <v>118721</v>
      </c>
      <c r="T21" s="169">
        <f t="shared" si="12"/>
        <v>44664</v>
      </c>
      <c r="U21" s="169">
        <f t="shared" si="12"/>
        <v>99236</v>
      </c>
      <c r="V21" s="169">
        <f t="shared" si="12"/>
        <v>129304</v>
      </c>
      <c r="W21" s="169">
        <f t="shared" si="12"/>
        <v>153182</v>
      </c>
      <c r="X21" s="171">
        <f t="shared" si="9"/>
        <v>0.18466559425849161</v>
      </c>
      <c r="Y21" s="170">
        <f t="shared" si="5"/>
        <v>0.29026878142872792</v>
      </c>
      <c r="Z21" s="168">
        <f>W21-V21</f>
        <v>23878</v>
      </c>
      <c r="AA21" s="169">
        <f t="shared" si="7"/>
        <v>34461</v>
      </c>
      <c r="AB21" s="170">
        <f t="shared" si="1"/>
        <v>0.19031704183739648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1545340</v>
      </c>
      <c r="D23" s="176">
        <v>1604718</v>
      </c>
      <c r="E23" s="176">
        <v>541906</v>
      </c>
      <c r="F23" s="176">
        <v>1558686</v>
      </c>
      <c r="G23" s="176">
        <v>1558686</v>
      </c>
      <c r="H23" s="176">
        <v>1686480</v>
      </c>
      <c r="I23" s="176">
        <v>1747927</v>
      </c>
      <c r="J23" s="177">
        <f>IFERROR(I23/H23-1,"-")</f>
        <v>3.6435060006640985E-2</v>
      </c>
      <c r="K23" s="177">
        <f>IFERROR(I23/D23-1,"-")</f>
        <v>8.9242471262863665E-2</v>
      </c>
      <c r="L23" s="176">
        <f>I23-H23</f>
        <v>61447</v>
      </c>
      <c r="M23" s="176">
        <f>I23-D23</f>
        <v>143209</v>
      </c>
      <c r="N23" s="177">
        <f t="shared" ref="N23:N35" si="13">I23/I$9</f>
        <v>0.36062045814327587</v>
      </c>
    </row>
    <row r="24" spans="1:28" x14ac:dyDescent="0.25">
      <c r="A24" s="1" t="s">
        <v>96</v>
      </c>
      <c r="B24" s="157" t="s">
        <v>97</v>
      </c>
      <c r="C24" s="158">
        <v>169509</v>
      </c>
      <c r="D24" s="158">
        <v>203129</v>
      </c>
      <c r="E24" s="158">
        <v>84333</v>
      </c>
      <c r="F24" s="158">
        <v>189098</v>
      </c>
      <c r="G24" s="158">
        <v>189098</v>
      </c>
      <c r="H24" s="158">
        <v>165418</v>
      </c>
      <c r="I24" s="158">
        <v>148493</v>
      </c>
      <c r="J24" s="160">
        <f>IFERROR(I24/H24-1,"-")</f>
        <v>-0.10231655563481601</v>
      </c>
      <c r="K24" s="159">
        <f t="shared" ref="K24:K35" si="14">IFERROR(I24/D24-1,"-")</f>
        <v>-0.26897193409114406</v>
      </c>
      <c r="L24" s="157">
        <f t="shared" ref="L24:L34" si="15">I24-H24</f>
        <v>-16925</v>
      </c>
      <c r="M24" s="158">
        <f t="shared" ref="M24:M35" si="16">I24-D24</f>
        <v>-54636</v>
      </c>
      <c r="N24" s="159">
        <f t="shared" si="13"/>
        <v>3.0636069865085592E-2</v>
      </c>
    </row>
    <row r="25" spans="1:28" x14ac:dyDescent="0.25">
      <c r="A25" s="161" t="s">
        <v>103</v>
      </c>
      <c r="B25" s="162" t="s">
        <v>103</v>
      </c>
      <c r="C25" s="163">
        <v>78465</v>
      </c>
      <c r="D25" s="163">
        <v>102461</v>
      </c>
      <c r="E25" s="163">
        <v>45984</v>
      </c>
      <c r="F25" s="163">
        <v>78369</v>
      </c>
      <c r="G25" s="163">
        <v>78369</v>
      </c>
      <c r="H25" s="163">
        <v>68127</v>
      </c>
      <c r="I25" s="163">
        <v>55552</v>
      </c>
      <c r="J25" s="165">
        <f>IFERROR(I25/H25-1,"-")</f>
        <v>-0.18458173704992142</v>
      </c>
      <c r="K25" s="164">
        <f t="shared" si="14"/>
        <v>-0.45782297654717408</v>
      </c>
      <c r="L25" s="162">
        <f t="shared" si="15"/>
        <v>-12575</v>
      </c>
      <c r="M25" s="163">
        <f t="shared" si="16"/>
        <v>-46909</v>
      </c>
      <c r="N25" s="164">
        <f t="shared" si="13"/>
        <v>1.1461112329505328E-2</v>
      </c>
    </row>
    <row r="26" spans="1:28" x14ac:dyDescent="0.25">
      <c r="A26" s="161" t="s">
        <v>100</v>
      </c>
      <c r="B26" s="162" t="s">
        <v>100</v>
      </c>
      <c r="C26" s="163">
        <v>91044</v>
      </c>
      <c r="D26" s="163">
        <v>100668</v>
      </c>
      <c r="E26" s="163">
        <v>38349</v>
      </c>
      <c r="F26" s="163">
        <v>110729</v>
      </c>
      <c r="G26" s="163">
        <v>110729</v>
      </c>
      <c r="H26" s="163">
        <v>97291</v>
      </c>
      <c r="I26" s="163">
        <v>92941</v>
      </c>
      <c r="J26" s="165">
        <f>IFERROR(I26/H26-1,"-")</f>
        <v>-4.4711227143312327E-2</v>
      </c>
      <c r="K26" s="164">
        <f t="shared" si="14"/>
        <v>-7.6757261493225259E-2</v>
      </c>
      <c r="L26" s="162">
        <f t="shared" si="15"/>
        <v>-4350</v>
      </c>
      <c r="M26" s="163">
        <f t="shared" si="16"/>
        <v>-7727</v>
      </c>
      <c r="N26" s="164">
        <f t="shared" si="13"/>
        <v>1.9174957535580264E-2</v>
      </c>
    </row>
    <row r="27" spans="1:28" x14ac:dyDescent="0.25">
      <c r="A27" s="1"/>
      <c r="B27" s="157" t="s">
        <v>107</v>
      </c>
      <c r="C27" s="158">
        <v>1375831</v>
      </c>
      <c r="D27" s="158">
        <v>1401589</v>
      </c>
      <c r="E27" s="158">
        <v>457573</v>
      </c>
      <c r="F27" s="158">
        <v>1369588</v>
      </c>
      <c r="G27" s="158">
        <v>1369588</v>
      </c>
      <c r="H27" s="158">
        <v>1521062</v>
      </c>
      <c r="I27" s="158">
        <v>1599434</v>
      </c>
      <c r="J27" s="160">
        <f>IFERROR(I27/H27-1,"-")</f>
        <v>5.1524526942360094E-2</v>
      </c>
      <c r="K27" s="159">
        <f t="shared" si="14"/>
        <v>0.141157643217805</v>
      </c>
      <c r="L27" s="157">
        <f t="shared" si="15"/>
        <v>78372</v>
      </c>
      <c r="M27" s="158">
        <f t="shared" si="16"/>
        <v>197845</v>
      </c>
      <c r="N27" s="159">
        <f t="shared" si="13"/>
        <v>0.32998438827819027</v>
      </c>
    </row>
    <row r="28" spans="1:28" s="56" customFormat="1" x14ac:dyDescent="0.25">
      <c r="B28" s="162" t="s">
        <v>110</v>
      </c>
      <c r="C28" s="163">
        <v>662692</v>
      </c>
      <c r="D28" s="163">
        <v>696493</v>
      </c>
      <c r="E28" s="163">
        <v>200687</v>
      </c>
      <c r="F28" s="163">
        <v>695780</v>
      </c>
      <c r="G28" s="163">
        <v>695780</v>
      </c>
      <c r="H28" s="163">
        <v>795063</v>
      </c>
      <c r="I28" s="163">
        <v>841957</v>
      </c>
      <c r="J28" s="165">
        <f t="shared" ref="J28:J35" si="17">IFERROR(I28/H28-1,"-")</f>
        <v>5.8981489517182961E-2</v>
      </c>
      <c r="K28" s="164">
        <f t="shared" si="14"/>
        <v>0.20885206312195526</v>
      </c>
      <c r="L28" s="162">
        <f t="shared" si="15"/>
        <v>46894</v>
      </c>
      <c r="M28" s="163">
        <f t="shared" si="16"/>
        <v>145464</v>
      </c>
      <c r="N28" s="164">
        <f t="shared" si="13"/>
        <v>0.17370686480438721</v>
      </c>
    </row>
    <row r="29" spans="1:28" s="56" customFormat="1" x14ac:dyDescent="0.25">
      <c r="B29" s="162" t="s">
        <v>113</v>
      </c>
      <c r="C29" s="163">
        <v>204735</v>
      </c>
      <c r="D29" s="163">
        <v>188741</v>
      </c>
      <c r="E29" s="163">
        <v>58756</v>
      </c>
      <c r="F29" s="163">
        <v>149604</v>
      </c>
      <c r="G29" s="163">
        <v>149604</v>
      </c>
      <c r="H29" s="163">
        <v>161991</v>
      </c>
      <c r="I29" s="163">
        <v>162623</v>
      </c>
      <c r="J29" s="165">
        <f t="shared" si="17"/>
        <v>3.9014513151964803E-3</v>
      </c>
      <c r="K29" s="164">
        <f t="shared" si="14"/>
        <v>-0.13838010819058921</v>
      </c>
      <c r="L29" s="162">
        <f t="shared" si="15"/>
        <v>632</v>
      </c>
      <c r="M29" s="163">
        <f t="shared" si="16"/>
        <v>-26118</v>
      </c>
      <c r="N29" s="164">
        <f t="shared" si="13"/>
        <v>3.3551275748148493E-2</v>
      </c>
    </row>
    <row r="30" spans="1:28" x14ac:dyDescent="0.25">
      <c r="A30" s="1"/>
      <c r="B30" s="162" t="s">
        <v>116</v>
      </c>
      <c r="C30" s="163">
        <v>45281</v>
      </c>
      <c r="D30" s="163">
        <v>48834</v>
      </c>
      <c r="E30" s="163">
        <v>19382</v>
      </c>
      <c r="F30" s="163">
        <v>55841</v>
      </c>
      <c r="G30" s="163">
        <v>55841</v>
      </c>
      <c r="H30" s="163">
        <v>59248</v>
      </c>
      <c r="I30" s="163">
        <v>55398</v>
      </c>
      <c r="J30" s="165">
        <f t="shared" si="17"/>
        <v>-6.4981096408317618E-2</v>
      </c>
      <c r="K30" s="164">
        <f t="shared" si="14"/>
        <v>0.13441454724167579</v>
      </c>
      <c r="L30" s="162">
        <f t="shared" si="15"/>
        <v>-3850</v>
      </c>
      <c r="M30" s="163">
        <f t="shared" si="16"/>
        <v>6564</v>
      </c>
      <c r="N30" s="164">
        <f t="shared" si="13"/>
        <v>1.1429340092704784E-2</v>
      </c>
    </row>
    <row r="31" spans="1:28" x14ac:dyDescent="0.25">
      <c r="A31" s="1"/>
      <c r="B31" s="162" t="s">
        <v>123</v>
      </c>
      <c r="C31" s="163">
        <v>62640</v>
      </c>
      <c r="D31" s="163">
        <v>58080</v>
      </c>
      <c r="E31" s="163">
        <v>18863</v>
      </c>
      <c r="F31" s="163">
        <v>75459</v>
      </c>
      <c r="G31" s="163">
        <v>75459</v>
      </c>
      <c r="H31" s="163">
        <v>67581</v>
      </c>
      <c r="I31" s="163">
        <v>65766</v>
      </c>
      <c r="J31" s="165">
        <f t="shared" si="17"/>
        <v>-2.6856660895813955E-2</v>
      </c>
      <c r="K31" s="164">
        <f t="shared" si="14"/>
        <v>0.13233471074380154</v>
      </c>
      <c r="L31" s="162">
        <f t="shared" si="15"/>
        <v>-1815</v>
      </c>
      <c r="M31" s="163">
        <f t="shared" si="16"/>
        <v>7686</v>
      </c>
      <c r="N31" s="164">
        <f t="shared" si="13"/>
        <v>1.3568395619640111E-2</v>
      </c>
    </row>
    <row r="32" spans="1:28" x14ac:dyDescent="0.25">
      <c r="A32" s="1"/>
      <c r="B32" s="162" t="s">
        <v>119</v>
      </c>
      <c r="C32" s="163">
        <v>64492</v>
      </c>
      <c r="D32" s="163">
        <v>63720</v>
      </c>
      <c r="E32" s="163">
        <v>28388</v>
      </c>
      <c r="F32" s="163">
        <v>74967</v>
      </c>
      <c r="G32" s="163">
        <v>74967</v>
      </c>
      <c r="H32" s="163">
        <v>69996</v>
      </c>
      <c r="I32" s="163">
        <v>73042</v>
      </c>
      <c r="J32" s="165">
        <f t="shared" si="17"/>
        <v>4.3516772386993585E-2</v>
      </c>
      <c r="K32" s="164">
        <f t="shared" si="14"/>
        <v>0.14629629629629637</v>
      </c>
      <c r="L32" s="162">
        <f t="shared" si="15"/>
        <v>3046</v>
      </c>
      <c r="M32" s="163">
        <f t="shared" si="16"/>
        <v>9322</v>
      </c>
      <c r="N32" s="164">
        <f t="shared" si="13"/>
        <v>1.5069530651852826E-2</v>
      </c>
    </row>
    <row r="33" spans="1:14" x14ac:dyDescent="0.25">
      <c r="A33" s="1"/>
      <c r="B33" s="162" t="s">
        <v>128</v>
      </c>
      <c r="C33" s="163">
        <v>23368</v>
      </c>
      <c r="D33" s="163">
        <v>27317</v>
      </c>
      <c r="E33" s="163">
        <v>14172</v>
      </c>
      <c r="F33" s="163">
        <v>17870</v>
      </c>
      <c r="G33" s="163">
        <v>17870</v>
      </c>
      <c r="H33" s="163">
        <v>20459</v>
      </c>
      <c r="I33" s="163">
        <v>20390</v>
      </c>
      <c r="J33" s="165">
        <f t="shared" si="17"/>
        <v>-3.3725988562490761E-3</v>
      </c>
      <c r="K33" s="164">
        <f t="shared" si="14"/>
        <v>-0.2535783577991727</v>
      </c>
      <c r="L33" s="162">
        <f t="shared" si="15"/>
        <v>-69</v>
      </c>
      <c r="M33" s="163">
        <f t="shared" si="16"/>
        <v>-6927</v>
      </c>
      <c r="N33" s="164">
        <f t="shared" si="13"/>
        <v>4.2067266776824172E-3</v>
      </c>
    </row>
    <row r="34" spans="1:14" x14ac:dyDescent="0.25">
      <c r="A34" s="161" t="s">
        <v>144</v>
      </c>
      <c r="B34" s="162" t="s">
        <v>131</v>
      </c>
      <c r="C34" s="163">
        <v>28820</v>
      </c>
      <c r="D34" s="163">
        <v>25915</v>
      </c>
      <c r="E34" s="163">
        <v>16095</v>
      </c>
      <c r="F34" s="163">
        <v>11287</v>
      </c>
      <c r="G34" s="163">
        <v>11287</v>
      </c>
      <c r="H34" s="163">
        <v>18231</v>
      </c>
      <c r="I34" s="163">
        <v>18052</v>
      </c>
      <c r="J34" s="165">
        <f t="shared" si="17"/>
        <v>-9.8184411167790975E-3</v>
      </c>
      <c r="K34" s="164">
        <f t="shared" si="14"/>
        <v>-0.30341501061161491</v>
      </c>
      <c r="L34" s="162">
        <f t="shared" si="15"/>
        <v>-179</v>
      </c>
      <c r="M34" s="163">
        <f t="shared" si="16"/>
        <v>-7863</v>
      </c>
      <c r="N34" s="164">
        <f t="shared" si="13"/>
        <v>3.7243663553468858E-3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283803</v>
      </c>
      <c r="D35" s="169">
        <f t="shared" si="18"/>
        <v>292489</v>
      </c>
      <c r="E35" s="169">
        <f t="shared" si="18"/>
        <v>101230</v>
      </c>
      <c r="F35" s="169">
        <f t="shared" ref="F35" si="19">F27-SUM(F28:F34)</f>
        <v>288780</v>
      </c>
      <c r="G35" s="169">
        <f t="shared" si="18"/>
        <v>288780</v>
      </c>
      <c r="H35" s="169">
        <f t="shared" si="18"/>
        <v>328493</v>
      </c>
      <c r="I35" s="169">
        <f t="shared" si="18"/>
        <v>362206</v>
      </c>
      <c r="J35" s="171">
        <f t="shared" si="17"/>
        <v>0.10262927977156289</v>
      </c>
      <c r="K35" s="170">
        <f t="shared" si="14"/>
        <v>0.23835768182735073</v>
      </c>
      <c r="L35" s="168">
        <f>I35-H35</f>
        <v>33713</v>
      </c>
      <c r="M35" s="169">
        <f t="shared" si="16"/>
        <v>69717</v>
      </c>
      <c r="N35" s="170">
        <f t="shared" si="13"/>
        <v>7.4727888328427555E-2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1200232</v>
      </c>
      <c r="D37" s="176">
        <v>1188723</v>
      </c>
      <c r="E37" s="176">
        <v>382043</v>
      </c>
      <c r="F37" s="176">
        <v>1092077</v>
      </c>
      <c r="G37" s="176">
        <v>1092077</v>
      </c>
      <c r="H37" s="176">
        <v>1177799</v>
      </c>
      <c r="I37" s="176">
        <v>1245078</v>
      </c>
      <c r="J37" s="177">
        <f>IFERROR(I37/H37-1,"-")</f>
        <v>5.7122649959797878E-2</v>
      </c>
      <c r="K37" s="177">
        <f>IFERROR(I37/D37-1,"-")</f>
        <v>4.7408016838237366E-2</v>
      </c>
      <c r="L37" s="176">
        <f>I37-H37</f>
        <v>67279</v>
      </c>
      <c r="M37" s="176">
        <f>I37-D37</f>
        <v>56355</v>
      </c>
      <c r="N37" s="177">
        <f t="shared" ref="N37:N49" si="20">I37/I$9</f>
        <v>0.25687605877368658</v>
      </c>
    </row>
    <row r="38" spans="1:14" x14ac:dyDescent="0.25">
      <c r="A38" s="1" t="s">
        <v>96</v>
      </c>
      <c r="B38" s="157" t="s">
        <v>97</v>
      </c>
      <c r="C38" s="158">
        <v>120104</v>
      </c>
      <c r="D38" s="158">
        <v>111701</v>
      </c>
      <c r="E38" s="158">
        <v>39466</v>
      </c>
      <c r="F38" s="158">
        <v>108654</v>
      </c>
      <c r="G38" s="158">
        <v>108654</v>
      </c>
      <c r="H38" s="158">
        <v>105007</v>
      </c>
      <c r="I38" s="158">
        <v>102258</v>
      </c>
      <c r="J38" s="160">
        <f>IFERROR(I38/H38-1,"-")</f>
        <v>-2.6179207100479052E-2</v>
      </c>
      <c r="K38" s="159">
        <f t="shared" ref="K38:K49" si="21">IFERROR(I38/D38-1,"-")</f>
        <v>-8.4538186766456858E-2</v>
      </c>
      <c r="L38" s="157">
        <f t="shared" ref="L38:L48" si="22">I38-H38</f>
        <v>-2749</v>
      </c>
      <c r="M38" s="158">
        <f t="shared" ref="M38:M49" si="23">I38-D38</f>
        <v>-9443</v>
      </c>
      <c r="N38" s="159">
        <f t="shared" si="20"/>
        <v>2.1097177862013174E-2</v>
      </c>
    </row>
    <row r="39" spans="1:14" x14ac:dyDescent="0.25">
      <c r="A39" s="161" t="s">
        <v>103</v>
      </c>
      <c r="B39" s="162" t="s">
        <v>103</v>
      </c>
      <c r="C39" s="163">
        <v>38835</v>
      </c>
      <c r="D39" s="163">
        <v>44390</v>
      </c>
      <c r="E39" s="163">
        <v>17920</v>
      </c>
      <c r="F39" s="163">
        <v>43342</v>
      </c>
      <c r="G39" s="163">
        <v>43342</v>
      </c>
      <c r="H39" s="163">
        <v>45406</v>
      </c>
      <c r="I39" s="163">
        <v>46459</v>
      </c>
      <c r="J39" s="165">
        <f>IFERROR(I39/H39-1,"-")</f>
        <v>2.3190767739946327E-2</v>
      </c>
      <c r="K39" s="164">
        <f t="shared" si="21"/>
        <v>4.660959675602605E-2</v>
      </c>
      <c r="L39" s="162">
        <f t="shared" si="22"/>
        <v>1053</v>
      </c>
      <c r="M39" s="163">
        <f t="shared" si="23"/>
        <v>2069</v>
      </c>
      <c r="N39" s="164">
        <f t="shared" si="20"/>
        <v>9.5851061656913889E-3</v>
      </c>
    </row>
    <row r="40" spans="1:14" x14ac:dyDescent="0.25">
      <c r="A40" s="161" t="s">
        <v>100</v>
      </c>
      <c r="B40" s="162" t="s">
        <v>100</v>
      </c>
      <c r="C40" s="163">
        <v>81269</v>
      </c>
      <c r="D40" s="163">
        <v>67311</v>
      </c>
      <c r="E40" s="163">
        <v>21546</v>
      </c>
      <c r="F40" s="163">
        <v>65312</v>
      </c>
      <c r="G40" s="163">
        <v>65312</v>
      </c>
      <c r="H40" s="163">
        <v>59601</v>
      </c>
      <c r="I40" s="163">
        <v>55799</v>
      </c>
      <c r="J40" s="165">
        <f>IFERROR(I40/H40-1,"-")</f>
        <v>-6.3790875992013607E-2</v>
      </c>
      <c r="K40" s="164">
        <f t="shared" si="21"/>
        <v>-0.1710270238148297</v>
      </c>
      <c r="L40" s="162">
        <f t="shared" si="22"/>
        <v>-3802</v>
      </c>
      <c r="M40" s="163">
        <f t="shared" si="23"/>
        <v>-11512</v>
      </c>
      <c r="N40" s="164">
        <f t="shared" si="20"/>
        <v>1.1512071696321785E-2</v>
      </c>
    </row>
    <row r="41" spans="1:14" x14ac:dyDescent="0.25">
      <c r="A41" s="1"/>
      <c r="B41" s="157" t="s">
        <v>107</v>
      </c>
      <c r="C41" s="158">
        <v>1080128</v>
      </c>
      <c r="D41" s="158">
        <v>1077022</v>
      </c>
      <c r="E41" s="158">
        <v>342577</v>
      </c>
      <c r="F41" s="158">
        <v>983423</v>
      </c>
      <c r="G41" s="158">
        <v>983423</v>
      </c>
      <c r="H41" s="158">
        <v>1072792</v>
      </c>
      <c r="I41" s="158">
        <v>1142820</v>
      </c>
      <c r="J41" s="160">
        <f>IFERROR(I41/H41-1,"-")</f>
        <v>6.5276400271441215E-2</v>
      </c>
      <c r="K41" s="159">
        <f t="shared" si="21"/>
        <v>6.1092531071788692E-2</v>
      </c>
      <c r="L41" s="157">
        <f t="shared" si="22"/>
        <v>70028</v>
      </c>
      <c r="M41" s="158">
        <f t="shared" si="23"/>
        <v>65798</v>
      </c>
      <c r="N41" s="159">
        <f t="shared" si="20"/>
        <v>0.2357788809116734</v>
      </c>
    </row>
    <row r="42" spans="1:14" s="56" customFormat="1" x14ac:dyDescent="0.25">
      <c r="B42" s="162" t="s">
        <v>110</v>
      </c>
      <c r="C42" s="163">
        <v>568133</v>
      </c>
      <c r="D42" s="163">
        <v>605142</v>
      </c>
      <c r="E42" s="163">
        <v>153858</v>
      </c>
      <c r="F42" s="163">
        <v>514059</v>
      </c>
      <c r="G42" s="163">
        <v>514059</v>
      </c>
      <c r="H42" s="163">
        <v>574197</v>
      </c>
      <c r="I42" s="163">
        <v>622655</v>
      </c>
      <c r="J42" s="165">
        <f t="shared" ref="J42:J49" si="24">IFERROR(I42/H42-1,"-")</f>
        <v>8.4392638763351346E-2</v>
      </c>
      <c r="K42" s="164">
        <f t="shared" si="21"/>
        <v>2.8940314835195657E-2</v>
      </c>
      <c r="L42" s="162">
        <f t="shared" si="22"/>
        <v>48458</v>
      </c>
      <c r="M42" s="163">
        <f t="shared" si="23"/>
        <v>17513</v>
      </c>
      <c r="N42" s="164">
        <f t="shared" si="20"/>
        <v>0.12846196172105667</v>
      </c>
    </row>
    <row r="43" spans="1:14" s="56" customFormat="1" x14ac:dyDescent="0.25">
      <c r="B43" s="162" t="s">
        <v>113</v>
      </c>
      <c r="C43" s="163">
        <v>67273</v>
      </c>
      <c r="D43" s="163">
        <v>48943</v>
      </c>
      <c r="E43" s="163">
        <v>16868</v>
      </c>
      <c r="F43" s="163">
        <v>32483</v>
      </c>
      <c r="G43" s="163">
        <v>32483</v>
      </c>
      <c r="H43" s="163">
        <v>38538</v>
      </c>
      <c r="I43" s="163">
        <v>37501</v>
      </c>
      <c r="J43" s="165">
        <f t="shared" si="24"/>
        <v>-2.6908505890290146E-2</v>
      </c>
      <c r="K43" s="164">
        <f t="shared" si="21"/>
        <v>-0.23378215475144559</v>
      </c>
      <c r="L43" s="162">
        <f t="shared" si="22"/>
        <v>-1037</v>
      </c>
      <c r="M43" s="163">
        <f t="shared" si="23"/>
        <v>-11442</v>
      </c>
      <c r="N43" s="164">
        <f t="shared" si="20"/>
        <v>7.736952287384421E-3</v>
      </c>
    </row>
    <row r="44" spans="1:14" x14ac:dyDescent="0.25">
      <c r="A44" s="1"/>
      <c r="B44" s="162" t="s">
        <v>116</v>
      </c>
      <c r="C44" s="163">
        <v>22300</v>
      </c>
      <c r="D44" s="163">
        <v>22209</v>
      </c>
      <c r="E44" s="163">
        <v>8537</v>
      </c>
      <c r="F44" s="163">
        <v>23461</v>
      </c>
      <c r="G44" s="163">
        <v>23461</v>
      </c>
      <c r="H44" s="163">
        <v>26431</v>
      </c>
      <c r="I44" s="163">
        <v>27080</v>
      </c>
      <c r="J44" s="165">
        <f t="shared" si="24"/>
        <v>2.4554500397260703E-2</v>
      </c>
      <c r="K44" s="164">
        <f t="shared" si="21"/>
        <v>0.2193254986717097</v>
      </c>
      <c r="L44" s="162">
        <f t="shared" si="22"/>
        <v>649</v>
      </c>
      <c r="M44" s="163">
        <f t="shared" si="23"/>
        <v>4871</v>
      </c>
      <c r="N44" s="164">
        <f t="shared" si="20"/>
        <v>5.5869621594722835E-3</v>
      </c>
    </row>
    <row r="45" spans="1:14" x14ac:dyDescent="0.25">
      <c r="A45" s="1"/>
      <c r="B45" s="162" t="s">
        <v>123</v>
      </c>
      <c r="C45" s="163">
        <v>53930</v>
      </c>
      <c r="D45" s="163">
        <v>52093</v>
      </c>
      <c r="E45" s="163">
        <v>15231</v>
      </c>
      <c r="F45" s="163">
        <v>56761</v>
      </c>
      <c r="G45" s="163">
        <v>56761</v>
      </c>
      <c r="H45" s="163">
        <v>53124</v>
      </c>
      <c r="I45" s="163">
        <v>54019</v>
      </c>
      <c r="J45" s="165">
        <f t="shared" si="24"/>
        <v>1.6847375950606036E-2</v>
      </c>
      <c r="K45" s="164">
        <f t="shared" si="21"/>
        <v>3.6972337934079391E-2</v>
      </c>
      <c r="L45" s="162">
        <f t="shared" si="22"/>
        <v>895</v>
      </c>
      <c r="M45" s="163">
        <f t="shared" si="23"/>
        <v>1926</v>
      </c>
      <c r="N45" s="164">
        <f t="shared" si="20"/>
        <v>1.1144834154081731E-2</v>
      </c>
    </row>
    <row r="46" spans="1:14" x14ac:dyDescent="0.25">
      <c r="A46" s="1"/>
      <c r="B46" s="162" t="s">
        <v>119</v>
      </c>
      <c r="C46" s="163">
        <v>38765</v>
      </c>
      <c r="D46" s="163">
        <v>36621</v>
      </c>
      <c r="E46" s="163">
        <v>16055</v>
      </c>
      <c r="F46" s="163">
        <v>33710</v>
      </c>
      <c r="G46" s="163">
        <v>33710</v>
      </c>
      <c r="H46" s="163">
        <v>39211</v>
      </c>
      <c r="I46" s="163">
        <v>41026</v>
      </c>
      <c r="J46" s="165">
        <f t="shared" si="24"/>
        <v>4.6288031419754683E-2</v>
      </c>
      <c r="K46" s="164">
        <f t="shared" si="21"/>
        <v>0.1202861745992736</v>
      </c>
      <c r="L46" s="162">
        <f t="shared" si="22"/>
        <v>1815</v>
      </c>
      <c r="M46" s="163">
        <f t="shared" si="23"/>
        <v>4405</v>
      </c>
      <c r="N46" s="164">
        <f t="shared" si="20"/>
        <v>8.4642064089553142E-3</v>
      </c>
    </row>
    <row r="47" spans="1:14" x14ac:dyDescent="0.25">
      <c r="A47" s="1"/>
      <c r="B47" s="162" t="s">
        <v>128</v>
      </c>
      <c r="C47" s="163">
        <v>22473</v>
      </c>
      <c r="D47" s="163">
        <v>23435</v>
      </c>
      <c r="E47" s="163">
        <v>12205</v>
      </c>
      <c r="F47" s="163">
        <v>17977</v>
      </c>
      <c r="G47" s="163">
        <v>17977</v>
      </c>
      <c r="H47" s="163">
        <v>19532</v>
      </c>
      <c r="I47" s="163">
        <v>18549</v>
      </c>
      <c r="J47" s="165">
        <f t="shared" si="24"/>
        <v>-5.032766741757122E-2</v>
      </c>
      <c r="K47" s="164">
        <f t="shared" si="21"/>
        <v>-0.20849157243439298</v>
      </c>
      <c r="L47" s="162">
        <f t="shared" si="22"/>
        <v>-983</v>
      </c>
      <c r="M47" s="163">
        <f t="shared" si="23"/>
        <v>-4886</v>
      </c>
      <c r="N47" s="164">
        <f t="shared" si="20"/>
        <v>3.8269040286577323E-3</v>
      </c>
    </row>
    <row r="48" spans="1:14" x14ac:dyDescent="0.25">
      <c r="A48" s="161" t="s">
        <v>144</v>
      </c>
      <c r="B48" s="162" t="s">
        <v>131</v>
      </c>
      <c r="C48" s="163">
        <v>37575</v>
      </c>
      <c r="D48" s="163">
        <v>33102</v>
      </c>
      <c r="E48" s="163">
        <v>20242</v>
      </c>
      <c r="F48" s="163">
        <v>15210</v>
      </c>
      <c r="G48" s="163">
        <v>15210</v>
      </c>
      <c r="H48" s="163">
        <v>19214</v>
      </c>
      <c r="I48" s="163">
        <v>20101</v>
      </c>
      <c r="J48" s="165">
        <f t="shared" si="24"/>
        <v>4.6164255230561002E-2</v>
      </c>
      <c r="K48" s="164">
        <f t="shared" si="21"/>
        <v>-0.39275572472962361</v>
      </c>
      <c r="L48" s="162">
        <f t="shared" si="22"/>
        <v>887</v>
      </c>
      <c r="M48" s="163">
        <f t="shared" si="23"/>
        <v>-13001</v>
      </c>
      <c r="N48" s="164">
        <f t="shared" si="20"/>
        <v>4.1471021553749028E-3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269679</v>
      </c>
      <c r="D49" s="169">
        <f t="shared" si="25"/>
        <v>255477</v>
      </c>
      <c r="E49" s="169">
        <f t="shared" si="25"/>
        <v>99581</v>
      </c>
      <c r="F49" s="169">
        <f t="shared" ref="F49" si="26">F41-SUM(F42:F48)</f>
        <v>289762</v>
      </c>
      <c r="G49" s="169">
        <f t="shared" si="25"/>
        <v>289762</v>
      </c>
      <c r="H49" s="169">
        <f t="shared" si="25"/>
        <v>302545</v>
      </c>
      <c r="I49" s="169">
        <f t="shared" si="25"/>
        <v>321889</v>
      </c>
      <c r="J49" s="171">
        <f t="shared" si="24"/>
        <v>6.3937596060090307E-2</v>
      </c>
      <c r="K49" s="170">
        <f t="shared" si="21"/>
        <v>0.25995295075486258</v>
      </c>
      <c r="L49" s="168">
        <f>I49-H49</f>
        <v>19344</v>
      </c>
      <c r="M49" s="169">
        <f t="shared" si="23"/>
        <v>66412</v>
      </c>
      <c r="N49" s="170">
        <f t="shared" si="20"/>
        <v>6.6409957996690319E-2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39103</v>
      </c>
      <c r="D51" s="176">
        <v>37865</v>
      </c>
      <c r="E51" s="176">
        <v>13314</v>
      </c>
      <c r="F51" s="176">
        <v>28629</v>
      </c>
      <c r="G51" s="176">
        <v>28629</v>
      </c>
      <c r="H51" s="176">
        <v>39892</v>
      </c>
      <c r="I51" s="176">
        <v>35375</v>
      </c>
      <c r="J51" s="177">
        <f>IFERROR(I51/H51-1,"-")</f>
        <v>-0.11323072295197034</v>
      </c>
      <c r="K51" s="177">
        <f>IFERROR(I51/D51-1,"-")</f>
        <v>-6.5759936616928583E-2</v>
      </c>
      <c r="L51" s="176">
        <f>I51-H51</f>
        <v>-4517</v>
      </c>
      <c r="M51" s="176">
        <f>I51-D51</f>
        <v>-2490</v>
      </c>
      <c r="N51" s="177">
        <f t="shared" ref="N51:N63" si="27">I51/I$9</f>
        <v>7.2983303689561317E-3</v>
      </c>
    </row>
    <row r="52" spans="1:14" x14ac:dyDescent="0.25">
      <c r="A52" s="1" t="s">
        <v>96</v>
      </c>
      <c r="B52" s="157" t="s">
        <v>97</v>
      </c>
      <c r="C52" s="158">
        <v>9713</v>
      </c>
      <c r="D52" s="158">
        <v>8966</v>
      </c>
      <c r="E52" s="158">
        <v>2278</v>
      </c>
      <c r="F52" s="158">
        <v>4513</v>
      </c>
      <c r="G52" s="158">
        <v>4513</v>
      </c>
      <c r="H52" s="158">
        <v>16849</v>
      </c>
      <c r="I52" s="158">
        <v>9052</v>
      </c>
      <c r="J52" s="160">
        <f>IFERROR(I52/H52-1,"-")</f>
        <v>-0.46275743367558908</v>
      </c>
      <c r="K52" s="159">
        <f t="shared" ref="K52:K63" si="28">IFERROR(I52/D52-1,"-")</f>
        <v>9.5917912112424286E-3</v>
      </c>
      <c r="L52" s="157">
        <f t="shared" ref="L52:L62" si="29">I52-H52</f>
        <v>-7797</v>
      </c>
      <c r="M52" s="158">
        <f t="shared" ref="M52:M63" si="30">I52-D52</f>
        <v>86</v>
      </c>
      <c r="N52" s="159">
        <f t="shared" si="27"/>
        <v>1.8675473215488594E-3</v>
      </c>
    </row>
    <row r="53" spans="1:14" x14ac:dyDescent="0.25">
      <c r="A53" s="161" t="s">
        <v>103</v>
      </c>
      <c r="B53" s="162" t="s">
        <v>103</v>
      </c>
      <c r="C53" s="163">
        <v>6164</v>
      </c>
      <c r="D53" s="163">
        <v>5174</v>
      </c>
      <c r="E53" s="163">
        <v>1633</v>
      </c>
      <c r="F53" s="163">
        <v>2216</v>
      </c>
      <c r="G53" s="163">
        <v>2216</v>
      </c>
      <c r="H53" s="163">
        <v>12509</v>
      </c>
      <c r="I53" s="163">
        <v>6046</v>
      </c>
      <c r="J53" s="165">
        <f>IFERROR(I53/H53-1,"-")</f>
        <v>-0.51666799904069072</v>
      </c>
      <c r="K53" s="164">
        <f t="shared" si="28"/>
        <v>0.16853498260533439</v>
      </c>
      <c r="L53" s="162">
        <f t="shared" si="29"/>
        <v>-6463</v>
      </c>
      <c r="M53" s="163">
        <f t="shared" si="30"/>
        <v>872</v>
      </c>
      <c r="N53" s="164">
        <f t="shared" si="27"/>
        <v>1.2473697642603186E-3</v>
      </c>
    </row>
    <row r="54" spans="1:14" x14ac:dyDescent="0.25">
      <c r="A54" s="161" t="s">
        <v>100</v>
      </c>
      <c r="B54" s="162" t="s">
        <v>100</v>
      </c>
      <c r="C54" s="163">
        <v>3549</v>
      </c>
      <c r="D54" s="163">
        <v>3792</v>
      </c>
      <c r="E54" s="163">
        <v>645</v>
      </c>
      <c r="F54" s="163">
        <v>2297</v>
      </c>
      <c r="G54" s="163">
        <v>2297</v>
      </c>
      <c r="H54" s="163">
        <v>4340</v>
      </c>
      <c r="I54" s="163">
        <v>3006</v>
      </c>
      <c r="J54" s="165">
        <f>IFERROR(I54/H54-1,"-")</f>
        <v>-0.30737327188940089</v>
      </c>
      <c r="K54" s="164">
        <f t="shared" si="28"/>
        <v>-0.20727848101265822</v>
      </c>
      <c r="L54" s="162">
        <f t="shared" si="29"/>
        <v>-1334</v>
      </c>
      <c r="M54" s="163">
        <f t="shared" si="30"/>
        <v>-786</v>
      </c>
      <c r="N54" s="164">
        <f t="shared" si="27"/>
        <v>6.201775572885408E-4</v>
      </c>
    </row>
    <row r="55" spans="1:14" x14ac:dyDescent="0.25">
      <c r="A55" s="1"/>
      <c r="B55" s="157" t="s">
        <v>107</v>
      </c>
      <c r="C55" s="158">
        <v>29390</v>
      </c>
      <c r="D55" s="158">
        <v>28899</v>
      </c>
      <c r="E55" s="158">
        <v>11036</v>
      </c>
      <c r="F55" s="158">
        <v>24116</v>
      </c>
      <c r="G55" s="158">
        <v>24116</v>
      </c>
      <c r="H55" s="158">
        <v>23043</v>
      </c>
      <c r="I55" s="158">
        <v>26323</v>
      </c>
      <c r="J55" s="160">
        <f>IFERROR(I55/H55-1,"-")</f>
        <v>0.14234257692140773</v>
      </c>
      <c r="K55" s="159">
        <f t="shared" si="28"/>
        <v>-8.9138032457870553E-2</v>
      </c>
      <c r="L55" s="157">
        <f t="shared" si="29"/>
        <v>3280</v>
      </c>
      <c r="M55" s="158">
        <f t="shared" si="30"/>
        <v>-2576</v>
      </c>
      <c r="N55" s="159">
        <f t="shared" si="27"/>
        <v>5.4307830474072723E-3</v>
      </c>
    </row>
    <row r="56" spans="1:14" s="56" customFormat="1" x14ac:dyDescent="0.25">
      <c r="B56" s="162" t="s">
        <v>110</v>
      </c>
      <c r="C56" s="163">
        <v>8634</v>
      </c>
      <c r="D56" s="163">
        <v>9134</v>
      </c>
      <c r="E56" s="163">
        <v>3687</v>
      </c>
      <c r="F56" s="163">
        <v>8924</v>
      </c>
      <c r="G56" s="163">
        <v>8924</v>
      </c>
      <c r="H56" s="163">
        <v>7779</v>
      </c>
      <c r="I56" s="163">
        <v>9591</v>
      </c>
      <c r="J56" s="165">
        <f t="shared" ref="J56:J63" si="31">IFERROR(I56/H56-1,"-")</f>
        <v>0.23293482452757419</v>
      </c>
      <c r="K56" s="164">
        <f t="shared" si="28"/>
        <v>5.0032844317932978E-2</v>
      </c>
      <c r="L56" s="162">
        <f t="shared" si="29"/>
        <v>1812</v>
      </c>
      <c r="M56" s="163">
        <f t="shared" si="30"/>
        <v>457</v>
      </c>
      <c r="N56" s="164">
        <f t="shared" si="27"/>
        <v>1.9787501503507636E-3</v>
      </c>
    </row>
    <row r="57" spans="1:14" s="56" customFormat="1" x14ac:dyDescent="0.25">
      <c r="B57" s="162" t="s">
        <v>113</v>
      </c>
      <c r="C57" s="163">
        <v>9797</v>
      </c>
      <c r="D57" s="163">
        <v>7776</v>
      </c>
      <c r="E57" s="163">
        <v>2846</v>
      </c>
      <c r="F57" s="163">
        <v>5361</v>
      </c>
      <c r="G57" s="163">
        <v>5361</v>
      </c>
      <c r="H57" s="163">
        <v>4085</v>
      </c>
      <c r="I57" s="163">
        <v>5197</v>
      </c>
      <c r="J57" s="165">
        <f t="shared" si="31"/>
        <v>0.27221542227662177</v>
      </c>
      <c r="K57" s="164">
        <f t="shared" si="28"/>
        <v>-0.33166152263374482</v>
      </c>
      <c r="L57" s="162">
        <f t="shared" si="29"/>
        <v>1112</v>
      </c>
      <c r="M57" s="163">
        <f t="shared" si="30"/>
        <v>-2579</v>
      </c>
      <c r="N57" s="164">
        <f t="shared" si="27"/>
        <v>1.0722098354053714E-3</v>
      </c>
    </row>
    <row r="58" spans="1:14" x14ac:dyDescent="0.25">
      <c r="A58" s="1"/>
      <c r="B58" s="162" t="s">
        <v>116</v>
      </c>
      <c r="C58" s="163">
        <v>1724</v>
      </c>
      <c r="D58" s="163">
        <v>1942</v>
      </c>
      <c r="E58" s="163">
        <v>528</v>
      </c>
      <c r="F58" s="163">
        <v>1901</v>
      </c>
      <c r="G58" s="163">
        <v>1901</v>
      </c>
      <c r="H58" s="163">
        <v>2208</v>
      </c>
      <c r="I58" s="163">
        <v>1788</v>
      </c>
      <c r="J58" s="165">
        <f t="shared" si="31"/>
        <v>-0.19021739130434778</v>
      </c>
      <c r="K58" s="164">
        <f t="shared" si="28"/>
        <v>-7.9299691040164766E-2</v>
      </c>
      <c r="L58" s="162">
        <f t="shared" si="29"/>
        <v>-420</v>
      </c>
      <c r="M58" s="163">
        <f t="shared" si="30"/>
        <v>-154</v>
      </c>
      <c r="N58" s="164">
        <f t="shared" si="27"/>
        <v>3.6888804804787459E-4</v>
      </c>
    </row>
    <row r="59" spans="1:14" x14ac:dyDescent="0.25">
      <c r="A59" s="1"/>
      <c r="B59" s="162" t="s">
        <v>123</v>
      </c>
      <c r="C59" s="163">
        <v>520</v>
      </c>
      <c r="D59" s="163">
        <v>686</v>
      </c>
      <c r="E59" s="163">
        <v>258</v>
      </c>
      <c r="F59" s="163">
        <v>649</v>
      </c>
      <c r="G59" s="163">
        <v>649</v>
      </c>
      <c r="H59" s="163">
        <v>489</v>
      </c>
      <c r="I59" s="163">
        <v>873</v>
      </c>
      <c r="J59" s="165">
        <f t="shared" si="31"/>
        <v>0.78527607361963181</v>
      </c>
      <c r="K59" s="164">
        <f t="shared" si="28"/>
        <v>0.27259475218658902</v>
      </c>
      <c r="L59" s="162">
        <f t="shared" si="29"/>
        <v>384</v>
      </c>
      <c r="M59" s="163">
        <f t="shared" si="30"/>
        <v>187</v>
      </c>
      <c r="N59" s="164">
        <f t="shared" si="27"/>
        <v>1.8011144627840857E-4</v>
      </c>
    </row>
    <row r="60" spans="1:14" x14ac:dyDescent="0.25">
      <c r="A60" s="1"/>
      <c r="B60" s="162" t="s">
        <v>119</v>
      </c>
      <c r="C60" s="163">
        <v>554</v>
      </c>
      <c r="D60" s="163">
        <v>668</v>
      </c>
      <c r="E60" s="163">
        <v>239</v>
      </c>
      <c r="F60" s="163">
        <v>583</v>
      </c>
      <c r="G60" s="163">
        <v>583</v>
      </c>
      <c r="H60" s="163">
        <v>511</v>
      </c>
      <c r="I60" s="163">
        <v>569</v>
      </c>
      <c r="J60" s="165">
        <f t="shared" si="31"/>
        <v>0.11350293542074374</v>
      </c>
      <c r="K60" s="164">
        <f t="shared" si="28"/>
        <v>-0.14820359281437123</v>
      </c>
      <c r="L60" s="162">
        <f t="shared" si="29"/>
        <v>58</v>
      </c>
      <c r="M60" s="163">
        <f t="shared" si="30"/>
        <v>-99</v>
      </c>
      <c r="N60" s="164">
        <f t="shared" si="27"/>
        <v>1.1739222558123078E-4</v>
      </c>
    </row>
    <row r="61" spans="1:14" x14ac:dyDescent="0.25">
      <c r="A61" s="1"/>
      <c r="B61" s="162" t="s">
        <v>128</v>
      </c>
      <c r="C61" s="163">
        <v>279</v>
      </c>
      <c r="D61" s="163">
        <v>203</v>
      </c>
      <c r="E61" s="163">
        <v>147</v>
      </c>
      <c r="F61" s="163">
        <v>76</v>
      </c>
      <c r="G61" s="163">
        <v>76</v>
      </c>
      <c r="H61" s="163">
        <v>182</v>
      </c>
      <c r="I61" s="163">
        <v>111</v>
      </c>
      <c r="J61" s="165">
        <f t="shared" si="31"/>
        <v>-0.39010989010989006</v>
      </c>
      <c r="K61" s="164">
        <f t="shared" si="28"/>
        <v>-0.45320197044334976</v>
      </c>
      <c r="L61" s="162">
        <f t="shared" si="29"/>
        <v>-71</v>
      </c>
      <c r="M61" s="163">
        <f t="shared" si="30"/>
        <v>-92</v>
      </c>
      <c r="N61" s="164">
        <f t="shared" si="27"/>
        <v>2.290076808350899E-5</v>
      </c>
    </row>
    <row r="62" spans="1:14" x14ac:dyDescent="0.25">
      <c r="A62" s="161" t="s">
        <v>144</v>
      </c>
      <c r="B62" s="162" t="s">
        <v>131</v>
      </c>
      <c r="C62" s="163">
        <v>332</v>
      </c>
      <c r="D62" s="163">
        <v>347</v>
      </c>
      <c r="E62" s="163">
        <v>253</v>
      </c>
      <c r="F62" s="163">
        <v>103</v>
      </c>
      <c r="G62" s="163">
        <v>103</v>
      </c>
      <c r="H62" s="163">
        <v>161</v>
      </c>
      <c r="I62" s="163">
        <v>107</v>
      </c>
      <c r="J62" s="165">
        <f t="shared" si="31"/>
        <v>-0.3354037267080745</v>
      </c>
      <c r="K62" s="164">
        <f t="shared" si="28"/>
        <v>-0.69164265129682989</v>
      </c>
      <c r="L62" s="162">
        <f t="shared" si="29"/>
        <v>-54</v>
      </c>
      <c r="M62" s="163">
        <f t="shared" si="30"/>
        <v>-240</v>
      </c>
      <c r="N62" s="164">
        <f t="shared" si="27"/>
        <v>2.2075515179598757E-5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7550</v>
      </c>
      <c r="D63" s="169">
        <f t="shared" si="32"/>
        <v>8143</v>
      </c>
      <c r="E63" s="169">
        <f t="shared" si="32"/>
        <v>3078</v>
      </c>
      <c r="F63" s="169">
        <f t="shared" ref="F63" si="33">F55-SUM(F56:F62)</f>
        <v>6519</v>
      </c>
      <c r="G63" s="169">
        <f t="shared" si="32"/>
        <v>6519</v>
      </c>
      <c r="H63" s="169">
        <f t="shared" si="32"/>
        <v>7628</v>
      </c>
      <c r="I63" s="169">
        <f t="shared" si="32"/>
        <v>8087</v>
      </c>
      <c r="J63" s="171">
        <f t="shared" si="31"/>
        <v>6.0173046670162655E-2</v>
      </c>
      <c r="K63" s="170">
        <f t="shared" si="28"/>
        <v>-6.8770723320643601E-3</v>
      </c>
      <c r="L63" s="168">
        <f>I63-H63</f>
        <v>459</v>
      </c>
      <c r="M63" s="169">
        <f t="shared" si="30"/>
        <v>-56</v>
      </c>
      <c r="N63" s="170">
        <f t="shared" si="27"/>
        <v>1.6684550584805155E-3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123139</v>
      </c>
      <c r="D65" s="176">
        <v>120888</v>
      </c>
      <c r="E65" s="176">
        <v>43485</v>
      </c>
      <c r="F65" s="176">
        <v>138765</v>
      </c>
      <c r="G65" s="176">
        <v>138765</v>
      </c>
      <c r="H65" s="176">
        <v>159652</v>
      </c>
      <c r="I65" s="176">
        <v>203839</v>
      </c>
      <c r="J65" s="177">
        <f>IFERROR(I65/H65-1,"-")</f>
        <v>0.27677072632976718</v>
      </c>
      <c r="K65" s="177">
        <f>IFERROR(I65/D65-1,"-")</f>
        <v>0.68618059691615385</v>
      </c>
      <c r="L65" s="176">
        <f>I65-H65</f>
        <v>44187</v>
      </c>
      <c r="M65" s="176">
        <f>I65-D65</f>
        <v>82951</v>
      </c>
      <c r="N65" s="177">
        <f t="shared" ref="N65:N77" si="34">I65/I$9</f>
        <v>4.2054681670039541E-2</v>
      </c>
    </row>
    <row r="66" spans="1:14" x14ac:dyDescent="0.25">
      <c r="A66" s="1" t="s">
        <v>96</v>
      </c>
      <c r="B66" s="157" t="s">
        <v>97</v>
      </c>
      <c r="C66" s="158">
        <v>31963</v>
      </c>
      <c r="D66" s="158">
        <v>37171</v>
      </c>
      <c r="E66" s="158">
        <v>18691</v>
      </c>
      <c r="F66" s="158">
        <v>31895</v>
      </c>
      <c r="G66" s="158">
        <v>31895</v>
      </c>
      <c r="H66" s="158">
        <v>43184</v>
      </c>
      <c r="I66" s="158">
        <v>54270</v>
      </c>
      <c r="J66" s="160">
        <f>IFERROR(I66/H66-1,"-")</f>
        <v>0.25671545016672837</v>
      </c>
      <c r="K66" s="159">
        <f t="shared" ref="K66:K77" si="35">IFERROR(I66/D66-1,"-")</f>
        <v>0.46000914691560624</v>
      </c>
      <c r="L66" s="157">
        <f t="shared" ref="L66:L76" si="36">I66-H66</f>
        <v>11086</v>
      </c>
      <c r="M66" s="158">
        <f t="shared" ref="M66:M77" si="37">I66-D66</f>
        <v>17099</v>
      </c>
      <c r="N66" s="159">
        <f t="shared" si="34"/>
        <v>1.1196618773802099E-2</v>
      </c>
    </row>
    <row r="67" spans="1:14" x14ac:dyDescent="0.25">
      <c r="A67" s="161" t="s">
        <v>103</v>
      </c>
      <c r="B67" s="162" t="s">
        <v>103</v>
      </c>
      <c r="C67" s="163">
        <v>17869</v>
      </c>
      <c r="D67" s="163">
        <v>19872</v>
      </c>
      <c r="E67" s="163">
        <v>6598</v>
      </c>
      <c r="F67" s="163">
        <v>24228</v>
      </c>
      <c r="G67" s="163">
        <v>24228</v>
      </c>
      <c r="H67" s="163">
        <v>30399</v>
      </c>
      <c r="I67" s="163">
        <v>32812</v>
      </c>
      <c r="J67" s="165">
        <f>IFERROR(I67/H67-1,"-")</f>
        <v>7.9377611105628576E-2</v>
      </c>
      <c r="K67" s="164">
        <f t="shared" si="35"/>
        <v>0.65116747181964563</v>
      </c>
      <c r="L67" s="162">
        <f t="shared" si="36"/>
        <v>2413</v>
      </c>
      <c r="M67" s="163">
        <f t="shared" si="37"/>
        <v>12940</v>
      </c>
      <c r="N67" s="164">
        <f t="shared" si="34"/>
        <v>6.7695495707756487E-3</v>
      </c>
    </row>
    <row r="68" spans="1:14" x14ac:dyDescent="0.25">
      <c r="A68" s="161" t="s">
        <v>100</v>
      </c>
      <c r="B68" s="162" t="s">
        <v>100</v>
      </c>
      <c r="C68" s="163">
        <v>14094</v>
      </c>
      <c r="D68" s="163">
        <v>17299</v>
      </c>
      <c r="E68" s="163">
        <v>12093</v>
      </c>
      <c r="F68" s="163">
        <v>7667</v>
      </c>
      <c r="G68" s="163">
        <v>7667</v>
      </c>
      <c r="H68" s="163">
        <v>12785</v>
      </c>
      <c r="I68" s="163">
        <v>21458</v>
      </c>
      <c r="J68" s="165">
        <f>IFERROR(I68/H68-1,"-")</f>
        <v>0.67837309346890895</v>
      </c>
      <c r="K68" s="164">
        <f t="shared" si="35"/>
        <v>0.2404185213018093</v>
      </c>
      <c r="L68" s="162">
        <f t="shared" si="36"/>
        <v>8673</v>
      </c>
      <c r="M68" s="163">
        <f t="shared" si="37"/>
        <v>4159</v>
      </c>
      <c r="N68" s="164">
        <f t="shared" si="34"/>
        <v>4.4270692030264503E-3</v>
      </c>
    </row>
    <row r="69" spans="1:14" x14ac:dyDescent="0.25">
      <c r="A69" s="1"/>
      <c r="B69" s="157" t="s">
        <v>107</v>
      </c>
      <c r="C69" s="158">
        <v>91176</v>
      </c>
      <c r="D69" s="158">
        <v>83717</v>
      </c>
      <c r="E69" s="158">
        <v>24794</v>
      </c>
      <c r="F69" s="158">
        <v>106870</v>
      </c>
      <c r="G69" s="158">
        <v>106870</v>
      </c>
      <c r="H69" s="158">
        <v>116468</v>
      </c>
      <c r="I69" s="158">
        <v>149569</v>
      </c>
      <c r="J69" s="160">
        <f>IFERROR(I69/H69-1,"-")</f>
        <v>0.28420682075763293</v>
      </c>
      <c r="K69" s="159">
        <f t="shared" si="35"/>
        <v>0.78660248217207984</v>
      </c>
      <c r="L69" s="157">
        <f t="shared" si="36"/>
        <v>33101</v>
      </c>
      <c r="M69" s="158">
        <f t="shared" si="37"/>
        <v>65852</v>
      </c>
      <c r="N69" s="159">
        <f t="shared" si="34"/>
        <v>3.0858062896237444E-2</v>
      </c>
    </row>
    <row r="70" spans="1:14" s="56" customFormat="1" x14ac:dyDescent="0.25">
      <c r="B70" s="162" t="s">
        <v>110</v>
      </c>
      <c r="C70" s="163">
        <v>41976</v>
      </c>
      <c r="D70" s="163">
        <v>36607</v>
      </c>
      <c r="E70" s="163">
        <v>9459</v>
      </c>
      <c r="F70" s="163">
        <v>51047</v>
      </c>
      <c r="G70" s="163">
        <v>51047</v>
      </c>
      <c r="H70" s="163">
        <v>43634</v>
      </c>
      <c r="I70" s="163">
        <v>65010</v>
      </c>
      <c r="J70" s="165">
        <f t="shared" ref="J70:J77" si="38">IFERROR(I70/H70-1,"-")</f>
        <v>0.48989320254847146</v>
      </c>
      <c r="K70" s="164">
        <f t="shared" si="35"/>
        <v>0.77588985713114988</v>
      </c>
      <c r="L70" s="162">
        <f t="shared" si="36"/>
        <v>21376</v>
      </c>
      <c r="M70" s="163">
        <f t="shared" si="37"/>
        <v>28403</v>
      </c>
      <c r="N70" s="164">
        <f t="shared" si="34"/>
        <v>1.3412422820801077E-2</v>
      </c>
    </row>
    <row r="71" spans="1:14" s="56" customFormat="1" x14ac:dyDescent="0.25">
      <c r="B71" s="162" t="s">
        <v>113</v>
      </c>
      <c r="C71" s="163">
        <v>11957</v>
      </c>
      <c r="D71" s="163">
        <v>10194</v>
      </c>
      <c r="E71" s="163">
        <v>3155</v>
      </c>
      <c r="F71" s="163">
        <v>7183</v>
      </c>
      <c r="G71" s="163">
        <v>7183</v>
      </c>
      <c r="H71" s="163">
        <v>8579</v>
      </c>
      <c r="I71" s="163">
        <v>8544</v>
      </c>
      <c r="J71" s="165">
        <f t="shared" si="38"/>
        <v>-4.0797295722112548E-3</v>
      </c>
      <c r="K71" s="164">
        <f t="shared" si="35"/>
        <v>-0.16185991759858742</v>
      </c>
      <c r="L71" s="162">
        <f t="shared" si="36"/>
        <v>-35</v>
      </c>
      <c r="M71" s="163">
        <f t="shared" si="37"/>
        <v>-1650</v>
      </c>
      <c r="N71" s="164">
        <f t="shared" si="34"/>
        <v>1.7627402027522597E-3</v>
      </c>
    </row>
    <row r="72" spans="1:14" x14ac:dyDescent="0.25">
      <c r="A72" s="1"/>
      <c r="B72" s="162" t="s">
        <v>116</v>
      </c>
      <c r="C72" s="163">
        <v>5883</v>
      </c>
      <c r="D72" s="163">
        <v>9314</v>
      </c>
      <c r="E72" s="163">
        <v>3087</v>
      </c>
      <c r="F72" s="163">
        <v>13414</v>
      </c>
      <c r="G72" s="163">
        <v>13414</v>
      </c>
      <c r="H72" s="163">
        <v>12962</v>
      </c>
      <c r="I72" s="163">
        <v>16959</v>
      </c>
      <c r="J72" s="165">
        <f t="shared" si="38"/>
        <v>0.30836290695880275</v>
      </c>
      <c r="K72" s="164">
        <f t="shared" si="35"/>
        <v>0.82080738672965436</v>
      </c>
      <c r="L72" s="162">
        <f t="shared" si="36"/>
        <v>3997</v>
      </c>
      <c r="M72" s="163">
        <f t="shared" si="37"/>
        <v>7645</v>
      </c>
      <c r="N72" s="164">
        <f t="shared" si="34"/>
        <v>3.4988659993534146E-3</v>
      </c>
    </row>
    <row r="73" spans="1:14" x14ac:dyDescent="0.25">
      <c r="A73" s="1"/>
      <c r="B73" s="162" t="s">
        <v>123</v>
      </c>
      <c r="C73" s="163">
        <v>1998</v>
      </c>
      <c r="D73" s="163">
        <v>1607</v>
      </c>
      <c r="E73" s="163">
        <v>294</v>
      </c>
      <c r="F73" s="163">
        <v>2967</v>
      </c>
      <c r="G73" s="163">
        <v>2967</v>
      </c>
      <c r="H73" s="163">
        <v>3590</v>
      </c>
      <c r="I73" s="163">
        <v>5602</v>
      </c>
      <c r="J73" s="165">
        <f t="shared" si="38"/>
        <v>0.56044568245125359</v>
      </c>
      <c r="K73" s="164">
        <f t="shared" si="35"/>
        <v>2.4859987554449283</v>
      </c>
      <c r="L73" s="162">
        <f t="shared" si="36"/>
        <v>2012</v>
      </c>
      <c r="M73" s="163">
        <f t="shared" si="37"/>
        <v>3995</v>
      </c>
      <c r="N73" s="164">
        <f t="shared" si="34"/>
        <v>1.1557666919262827E-3</v>
      </c>
    </row>
    <row r="74" spans="1:14" x14ac:dyDescent="0.25">
      <c r="A74" s="1"/>
      <c r="B74" s="162" t="s">
        <v>119</v>
      </c>
      <c r="C74" s="163">
        <v>2478</v>
      </c>
      <c r="D74" s="163">
        <v>1869</v>
      </c>
      <c r="E74" s="163">
        <v>900</v>
      </c>
      <c r="F74" s="163">
        <v>3041</v>
      </c>
      <c r="G74" s="163">
        <v>3041</v>
      </c>
      <c r="H74" s="163">
        <v>2518</v>
      </c>
      <c r="I74" s="163">
        <v>3677</v>
      </c>
      <c r="J74" s="165">
        <f t="shared" si="38"/>
        <v>0.460285941223193</v>
      </c>
      <c r="K74" s="164">
        <f t="shared" si="35"/>
        <v>0.96736222578919207</v>
      </c>
      <c r="L74" s="162">
        <f t="shared" si="36"/>
        <v>1159</v>
      </c>
      <c r="M74" s="163">
        <f t="shared" si="37"/>
        <v>1808</v>
      </c>
      <c r="N74" s="164">
        <f t="shared" si="34"/>
        <v>7.5861373191948259E-4</v>
      </c>
    </row>
    <row r="75" spans="1:14" x14ac:dyDescent="0.25">
      <c r="A75" s="1"/>
      <c r="B75" s="162" t="s">
        <v>128</v>
      </c>
      <c r="C75" s="163">
        <v>1094</v>
      </c>
      <c r="D75" s="163">
        <v>1437</v>
      </c>
      <c r="E75" s="163">
        <v>833</v>
      </c>
      <c r="F75" s="163">
        <v>1467</v>
      </c>
      <c r="G75" s="163">
        <v>1467</v>
      </c>
      <c r="H75" s="163">
        <v>3950</v>
      </c>
      <c r="I75" s="163">
        <v>2868</v>
      </c>
      <c r="J75" s="165">
        <f t="shared" si="38"/>
        <v>-0.27392405063291136</v>
      </c>
      <c r="K75" s="164">
        <f t="shared" si="35"/>
        <v>0.99582463465553239</v>
      </c>
      <c r="L75" s="162">
        <f t="shared" si="36"/>
        <v>-1082</v>
      </c>
      <c r="M75" s="163">
        <f t="shared" si="37"/>
        <v>1431</v>
      </c>
      <c r="N75" s="164">
        <f t="shared" si="34"/>
        <v>5.9170633210363778E-4</v>
      </c>
    </row>
    <row r="76" spans="1:14" x14ac:dyDescent="0.25">
      <c r="A76" s="161" t="s">
        <v>144</v>
      </c>
      <c r="B76" s="162" t="s">
        <v>131</v>
      </c>
      <c r="C76" s="163">
        <v>2083</v>
      </c>
      <c r="D76" s="163">
        <v>1580</v>
      </c>
      <c r="E76" s="163">
        <v>970</v>
      </c>
      <c r="F76" s="163">
        <v>509</v>
      </c>
      <c r="G76" s="163">
        <v>509</v>
      </c>
      <c r="H76" s="163">
        <v>1105</v>
      </c>
      <c r="I76" s="163">
        <v>2118</v>
      </c>
      <c r="J76" s="165">
        <f t="shared" si="38"/>
        <v>0.91674208144796387</v>
      </c>
      <c r="K76" s="164">
        <f t="shared" si="35"/>
        <v>0.34050632911392409</v>
      </c>
      <c r="L76" s="162">
        <f t="shared" si="36"/>
        <v>1013</v>
      </c>
      <c r="M76" s="163">
        <f t="shared" si="37"/>
        <v>538</v>
      </c>
      <c r="N76" s="164">
        <f t="shared" si="34"/>
        <v>4.3697141262046885E-4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23707</v>
      </c>
      <c r="D77" s="169">
        <f t="shared" si="39"/>
        <v>21109</v>
      </c>
      <c r="E77" s="169">
        <f t="shared" si="39"/>
        <v>6096</v>
      </c>
      <c r="F77" s="169">
        <f t="shared" ref="F77" si="40">F69-SUM(F70:F76)</f>
        <v>27242</v>
      </c>
      <c r="G77" s="169">
        <f t="shared" si="39"/>
        <v>27242</v>
      </c>
      <c r="H77" s="169">
        <f t="shared" si="39"/>
        <v>40130</v>
      </c>
      <c r="I77" s="169">
        <f t="shared" si="39"/>
        <v>44791</v>
      </c>
      <c r="J77" s="171">
        <f t="shared" si="38"/>
        <v>0.11614752055818589</v>
      </c>
      <c r="K77" s="170">
        <f t="shared" si="35"/>
        <v>1.1218911364820694</v>
      </c>
      <c r="L77" s="168">
        <f>I77-H77</f>
        <v>4661</v>
      </c>
      <c r="M77" s="169">
        <f t="shared" si="37"/>
        <v>23682</v>
      </c>
      <c r="N77" s="170">
        <f t="shared" si="34"/>
        <v>9.2409757047608228E-3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742696</v>
      </c>
      <c r="D79" s="176">
        <v>708591</v>
      </c>
      <c r="E79" s="176">
        <v>226604</v>
      </c>
      <c r="F79" s="176">
        <v>604155</v>
      </c>
      <c r="G79" s="176">
        <v>604155</v>
      </c>
      <c r="H79" s="176">
        <v>699601</v>
      </c>
      <c r="I79" s="176">
        <v>804878</v>
      </c>
      <c r="J79" s="177">
        <f>IFERROR(I79/H79-1,"-")</f>
        <v>0.1504814887342929</v>
      </c>
      <c r="K79" s="177">
        <f>IFERROR(I79/D79-1,"-")</f>
        <v>0.13588515801075651</v>
      </c>
      <c r="L79" s="176">
        <f>I79-H79</f>
        <v>105277</v>
      </c>
      <c r="M79" s="176">
        <f>I79-D79</f>
        <v>96287</v>
      </c>
      <c r="N79" s="177">
        <f t="shared" ref="N79:N91" si="41">I79/I$9</f>
        <v>0.16605697669836531</v>
      </c>
    </row>
    <row r="80" spans="1:14" x14ac:dyDescent="0.25">
      <c r="A80" s="1" t="s">
        <v>96</v>
      </c>
      <c r="B80" s="157" t="s">
        <v>97</v>
      </c>
      <c r="C80" s="158">
        <v>327420</v>
      </c>
      <c r="D80" s="158">
        <v>317076</v>
      </c>
      <c r="E80" s="158">
        <v>86191</v>
      </c>
      <c r="F80" s="158">
        <v>297509</v>
      </c>
      <c r="G80" s="158">
        <v>297509</v>
      </c>
      <c r="H80" s="158">
        <v>311175</v>
      </c>
      <c r="I80" s="158">
        <v>335415</v>
      </c>
      <c r="J80" s="160">
        <f>IFERROR(I80/H80-1,"-")</f>
        <v>7.7898288744275623E-2</v>
      </c>
      <c r="K80" s="159">
        <f t="shared" ref="K80:K91" si="42">IFERROR(I80/D80-1,"-")</f>
        <v>5.7837868523634706E-2</v>
      </c>
      <c r="L80" s="157">
        <f t="shared" ref="L80:L90" si="43">I80-H80</f>
        <v>24240</v>
      </c>
      <c r="M80" s="158">
        <f t="shared" ref="M80:M91" si="44">I80-D80</f>
        <v>18339</v>
      </c>
      <c r="N80" s="159">
        <f t="shared" si="41"/>
        <v>6.9200550691262783E-2</v>
      </c>
    </row>
    <row r="81" spans="1:14" x14ac:dyDescent="0.25">
      <c r="A81" s="161" t="s">
        <v>103</v>
      </c>
      <c r="B81" s="162" t="s">
        <v>103</v>
      </c>
      <c r="C81" s="163">
        <v>79041</v>
      </c>
      <c r="D81" s="163">
        <v>59152</v>
      </c>
      <c r="E81" s="163">
        <v>17366</v>
      </c>
      <c r="F81" s="163">
        <v>79015</v>
      </c>
      <c r="G81" s="163">
        <v>79015</v>
      </c>
      <c r="H81" s="163">
        <v>81010</v>
      </c>
      <c r="I81" s="163">
        <v>90770</v>
      </c>
      <c r="J81" s="165">
        <f>IFERROR(I81/H81-1,"-")</f>
        <v>0.1204789532156525</v>
      </c>
      <c r="K81" s="164">
        <f t="shared" si="42"/>
        <v>0.5345212334325129</v>
      </c>
      <c r="L81" s="162">
        <f t="shared" si="43"/>
        <v>9760</v>
      </c>
      <c r="M81" s="163">
        <f t="shared" si="44"/>
        <v>31618</v>
      </c>
      <c r="N81" s="164">
        <f t="shared" si="41"/>
        <v>1.8727051521982983E-2</v>
      </c>
    </row>
    <row r="82" spans="1:14" x14ac:dyDescent="0.25">
      <c r="A82" s="161" t="s">
        <v>100</v>
      </c>
      <c r="B82" s="162" t="s">
        <v>100</v>
      </c>
      <c r="C82" s="163">
        <v>248379</v>
      </c>
      <c r="D82" s="163">
        <v>257924</v>
      </c>
      <c r="E82" s="163">
        <v>68825</v>
      </c>
      <c r="F82" s="163">
        <v>218494</v>
      </c>
      <c r="G82" s="163">
        <v>218494</v>
      </c>
      <c r="H82" s="163">
        <v>230165</v>
      </c>
      <c r="I82" s="163">
        <v>244645</v>
      </c>
      <c r="J82" s="165">
        <f>IFERROR(I82/H82-1,"-")</f>
        <v>6.2911389655247341E-2</v>
      </c>
      <c r="K82" s="164">
        <f t="shared" si="42"/>
        <v>-5.1484158124098567E-2</v>
      </c>
      <c r="L82" s="162">
        <f t="shared" si="43"/>
        <v>14480</v>
      </c>
      <c r="M82" s="163">
        <f t="shared" si="44"/>
        <v>-13279</v>
      </c>
      <c r="N82" s="164">
        <f t="shared" si="41"/>
        <v>5.0473499169279797E-2</v>
      </c>
    </row>
    <row r="83" spans="1:14" x14ac:dyDescent="0.25">
      <c r="A83" s="1"/>
      <c r="B83" s="157" t="s">
        <v>107</v>
      </c>
      <c r="C83" s="158">
        <v>415276</v>
      </c>
      <c r="D83" s="158">
        <v>391515</v>
      </c>
      <c r="E83" s="158">
        <v>140413</v>
      </c>
      <c r="F83" s="158">
        <v>306646</v>
      </c>
      <c r="G83" s="158">
        <v>306646</v>
      </c>
      <c r="H83" s="158">
        <v>388426</v>
      </c>
      <c r="I83" s="158">
        <v>469463</v>
      </c>
      <c r="J83" s="160">
        <f>IFERROR(I83/H83-1,"-")</f>
        <v>0.20862918548191933</v>
      </c>
      <c r="K83" s="159">
        <f t="shared" si="42"/>
        <v>0.19909326590296672</v>
      </c>
      <c r="L83" s="157">
        <f t="shared" si="43"/>
        <v>81037</v>
      </c>
      <c r="M83" s="158">
        <f t="shared" si="44"/>
        <v>77948</v>
      </c>
      <c r="N83" s="159">
        <f t="shared" si="41"/>
        <v>9.6856426007102536E-2</v>
      </c>
    </row>
    <row r="84" spans="1:14" s="56" customFormat="1" x14ac:dyDescent="0.25">
      <c r="B84" s="162" t="s">
        <v>110</v>
      </c>
      <c r="C84" s="163">
        <v>59793</v>
      </c>
      <c r="D84" s="163">
        <v>66844</v>
      </c>
      <c r="E84" s="163">
        <v>22902</v>
      </c>
      <c r="F84" s="163">
        <v>60499</v>
      </c>
      <c r="G84" s="163">
        <v>60499</v>
      </c>
      <c r="H84" s="163">
        <v>80527</v>
      </c>
      <c r="I84" s="163">
        <v>98327</v>
      </c>
      <c r="J84" s="165">
        <f t="shared" ref="J84:J91" si="45">IFERROR(I84/H84-1,"-")</f>
        <v>0.22104387348342791</v>
      </c>
      <c r="K84" s="164">
        <f t="shared" si="42"/>
        <v>0.47099216085213325</v>
      </c>
      <c r="L84" s="162">
        <f t="shared" si="43"/>
        <v>17800</v>
      </c>
      <c r="M84" s="163">
        <f t="shared" si="44"/>
        <v>31483</v>
      </c>
      <c r="N84" s="164">
        <f t="shared" si="41"/>
        <v>2.0286160570695395E-2</v>
      </c>
    </row>
    <row r="85" spans="1:14" s="56" customFormat="1" x14ac:dyDescent="0.25">
      <c r="B85" s="162" t="s">
        <v>113</v>
      </c>
      <c r="C85" s="163">
        <v>181213</v>
      </c>
      <c r="D85" s="163">
        <v>151446</v>
      </c>
      <c r="E85" s="163">
        <v>50127</v>
      </c>
      <c r="F85" s="163">
        <v>96964</v>
      </c>
      <c r="G85" s="163">
        <v>96964</v>
      </c>
      <c r="H85" s="163">
        <v>112053</v>
      </c>
      <c r="I85" s="163">
        <v>127397</v>
      </c>
      <c r="J85" s="165">
        <f t="shared" si="45"/>
        <v>0.13693520030699768</v>
      </c>
      <c r="K85" s="164">
        <f t="shared" si="42"/>
        <v>-0.15879587443709309</v>
      </c>
      <c r="L85" s="162">
        <f t="shared" si="43"/>
        <v>15344</v>
      </c>
      <c r="M85" s="163">
        <f t="shared" si="44"/>
        <v>-24049</v>
      </c>
      <c r="N85" s="164">
        <f t="shared" si="41"/>
        <v>2.6283686049863017E-2</v>
      </c>
    </row>
    <row r="86" spans="1:14" x14ac:dyDescent="0.25">
      <c r="A86" s="1"/>
      <c r="B86" s="162" t="s">
        <v>116</v>
      </c>
      <c r="C86" s="163">
        <v>21512</v>
      </c>
      <c r="D86" s="163">
        <v>22436</v>
      </c>
      <c r="E86" s="163">
        <v>7727</v>
      </c>
      <c r="F86" s="163">
        <v>25848</v>
      </c>
      <c r="G86" s="163">
        <v>25848</v>
      </c>
      <c r="H86" s="163">
        <v>35482</v>
      </c>
      <c r="I86" s="163">
        <v>52069</v>
      </c>
      <c r="J86" s="165">
        <f t="shared" si="45"/>
        <v>0.4674764669409841</v>
      </c>
      <c r="K86" s="164">
        <f t="shared" si="42"/>
        <v>1.3207791050098057</v>
      </c>
      <c r="L86" s="162">
        <f t="shared" si="43"/>
        <v>16587</v>
      </c>
      <c r="M86" s="163">
        <f t="shared" si="44"/>
        <v>29633</v>
      </c>
      <c r="N86" s="164">
        <f t="shared" si="41"/>
        <v>1.0742523363425493E-2</v>
      </c>
    </row>
    <row r="87" spans="1:14" x14ac:dyDescent="0.25">
      <c r="A87" s="1"/>
      <c r="B87" s="162" t="s">
        <v>123</v>
      </c>
      <c r="C87" s="163">
        <v>11713</v>
      </c>
      <c r="D87" s="163">
        <v>9070</v>
      </c>
      <c r="E87" s="163">
        <v>2183</v>
      </c>
      <c r="F87" s="163">
        <v>9458</v>
      </c>
      <c r="G87" s="163">
        <v>9458</v>
      </c>
      <c r="H87" s="163">
        <v>10607</v>
      </c>
      <c r="I87" s="163">
        <v>16176</v>
      </c>
      <c r="J87" s="165">
        <f t="shared" si="45"/>
        <v>0.52503064014330159</v>
      </c>
      <c r="K87" s="164">
        <f t="shared" si="42"/>
        <v>0.78346196251378175</v>
      </c>
      <c r="L87" s="162">
        <f t="shared" si="43"/>
        <v>5569</v>
      </c>
      <c r="M87" s="163">
        <f t="shared" si="44"/>
        <v>7106</v>
      </c>
      <c r="N87" s="164">
        <f t="shared" si="41"/>
        <v>3.3373227434129859E-3</v>
      </c>
    </row>
    <row r="88" spans="1:14" x14ac:dyDescent="0.25">
      <c r="A88" s="1"/>
      <c r="B88" s="162" t="s">
        <v>119</v>
      </c>
      <c r="C88" s="163">
        <v>6391</v>
      </c>
      <c r="D88" s="163">
        <v>6144</v>
      </c>
      <c r="E88" s="163">
        <v>2091</v>
      </c>
      <c r="F88" s="163">
        <v>4903</v>
      </c>
      <c r="G88" s="163">
        <v>4903</v>
      </c>
      <c r="H88" s="163">
        <v>5833</v>
      </c>
      <c r="I88" s="163">
        <v>7727</v>
      </c>
      <c r="J88" s="165">
        <f t="shared" si="45"/>
        <v>0.32470426881536096</v>
      </c>
      <c r="K88" s="164">
        <f t="shared" si="42"/>
        <v>0.25764973958333326</v>
      </c>
      <c r="L88" s="162">
        <f t="shared" si="43"/>
        <v>1894</v>
      </c>
      <c r="M88" s="163">
        <f t="shared" si="44"/>
        <v>1583</v>
      </c>
      <c r="N88" s="164">
        <f t="shared" si="41"/>
        <v>1.5941822971285945E-3</v>
      </c>
    </row>
    <row r="89" spans="1:14" x14ac:dyDescent="0.25">
      <c r="A89" s="1"/>
      <c r="B89" s="162" t="s">
        <v>128</v>
      </c>
      <c r="C89" s="163">
        <v>5956</v>
      </c>
      <c r="D89" s="163">
        <v>7267</v>
      </c>
      <c r="E89" s="163">
        <v>4124</v>
      </c>
      <c r="F89" s="163">
        <v>5186</v>
      </c>
      <c r="G89" s="163">
        <v>5186</v>
      </c>
      <c r="H89" s="163">
        <v>7187</v>
      </c>
      <c r="I89" s="163">
        <v>6508</v>
      </c>
      <c r="J89" s="165">
        <f t="shared" si="45"/>
        <v>-9.4476137470432708E-2</v>
      </c>
      <c r="K89" s="164">
        <f t="shared" si="42"/>
        <v>-0.10444475024081468</v>
      </c>
      <c r="L89" s="162">
        <f t="shared" si="43"/>
        <v>-679</v>
      </c>
      <c r="M89" s="163">
        <f t="shared" si="44"/>
        <v>-759</v>
      </c>
      <c r="N89" s="164">
        <f t="shared" si="41"/>
        <v>1.3426864746619506E-3</v>
      </c>
    </row>
    <row r="90" spans="1:14" x14ac:dyDescent="0.25">
      <c r="A90" s="161" t="s">
        <v>144</v>
      </c>
      <c r="B90" s="162" t="s">
        <v>131</v>
      </c>
      <c r="C90" s="163">
        <v>11261</v>
      </c>
      <c r="D90" s="163">
        <v>9587</v>
      </c>
      <c r="E90" s="163">
        <v>6595</v>
      </c>
      <c r="F90" s="163">
        <v>4552</v>
      </c>
      <c r="G90" s="163">
        <v>4552</v>
      </c>
      <c r="H90" s="163">
        <v>7433</v>
      </c>
      <c r="I90" s="163">
        <v>8077</v>
      </c>
      <c r="J90" s="165">
        <f t="shared" si="45"/>
        <v>8.6640656531683069E-2</v>
      </c>
      <c r="K90" s="164">
        <f t="shared" si="42"/>
        <v>-0.15750495462605607</v>
      </c>
      <c r="L90" s="162">
        <f t="shared" si="43"/>
        <v>644</v>
      </c>
      <c r="M90" s="163">
        <f t="shared" si="44"/>
        <v>-1510</v>
      </c>
      <c r="N90" s="164">
        <f t="shared" si="41"/>
        <v>1.6663919262207398E-3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117437</v>
      </c>
      <c r="D91" s="169">
        <f t="shared" si="46"/>
        <v>118721</v>
      </c>
      <c r="E91" s="169">
        <f t="shared" si="46"/>
        <v>44664</v>
      </c>
      <c r="F91" s="169">
        <f t="shared" ref="F91" si="47">F83-SUM(F84:F90)</f>
        <v>99236</v>
      </c>
      <c r="G91" s="169">
        <f t="shared" si="46"/>
        <v>99236</v>
      </c>
      <c r="H91" s="169">
        <f t="shared" si="46"/>
        <v>129304</v>
      </c>
      <c r="I91" s="169">
        <f t="shared" si="46"/>
        <v>153182</v>
      </c>
      <c r="J91" s="171">
        <f t="shared" si="45"/>
        <v>0.18466559425849161</v>
      </c>
      <c r="K91" s="170">
        <f t="shared" si="42"/>
        <v>0.29026878142872792</v>
      </c>
      <c r="L91" s="168">
        <f>I91-H91</f>
        <v>23878</v>
      </c>
      <c r="M91" s="169">
        <f t="shared" si="44"/>
        <v>34461</v>
      </c>
      <c r="N91" s="170">
        <f t="shared" si="41"/>
        <v>3.1603472581694367E-2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40573</v>
      </c>
      <c r="D93" s="176">
        <v>41336</v>
      </c>
      <c r="E93" s="176">
        <v>18240</v>
      </c>
      <c r="F93" s="176">
        <v>39143</v>
      </c>
      <c r="G93" s="176">
        <v>39143</v>
      </c>
      <c r="H93" s="176">
        <v>46340</v>
      </c>
      <c r="I93" s="176">
        <v>43855</v>
      </c>
      <c r="J93" s="177">
        <f>IFERROR(I93/H93-1,"-")</f>
        <v>-5.3625377643504502E-2</v>
      </c>
      <c r="K93" s="177">
        <f>IFERROR(I93/D93-1,"-")</f>
        <v>6.0939616798916241E-2</v>
      </c>
      <c r="L93" s="176">
        <f>I93-H93</f>
        <v>-2485</v>
      </c>
      <c r="M93" s="176">
        <f>I93-D93</f>
        <v>2519</v>
      </c>
      <c r="N93" s="177">
        <f t="shared" ref="N93:N105" si="48">I93/I$9</f>
        <v>9.0478665252458276E-3</v>
      </c>
    </row>
    <row r="94" spans="1:14" x14ac:dyDescent="0.25">
      <c r="A94" s="1" t="s">
        <v>96</v>
      </c>
      <c r="B94" s="157" t="s">
        <v>97</v>
      </c>
      <c r="C94" s="158">
        <v>25429</v>
      </c>
      <c r="D94" s="158">
        <v>26994</v>
      </c>
      <c r="E94" s="158">
        <v>11388</v>
      </c>
      <c r="F94" s="158">
        <v>25280</v>
      </c>
      <c r="G94" s="158">
        <v>25280</v>
      </c>
      <c r="H94" s="158">
        <v>30693</v>
      </c>
      <c r="I94" s="158">
        <v>26797</v>
      </c>
      <c r="J94" s="160">
        <f>IFERROR(I94/H94-1,"-")</f>
        <v>-0.1269344801746326</v>
      </c>
      <c r="K94" s="159">
        <f t="shared" ref="K94:K105" si="49">IFERROR(I94/D94-1,"-")</f>
        <v>-7.2979180558642165E-3</v>
      </c>
      <c r="L94" s="157">
        <f t="shared" ref="L94:L104" si="50">I94-H94</f>
        <v>-3896</v>
      </c>
      <c r="M94" s="158">
        <f t="shared" ref="M94:M105" si="51">I94-D94</f>
        <v>-197</v>
      </c>
      <c r="N94" s="159">
        <f t="shared" si="48"/>
        <v>5.5285755165206344E-3</v>
      </c>
    </row>
    <row r="95" spans="1:14" x14ac:dyDescent="0.25">
      <c r="A95" s="161" t="s">
        <v>103</v>
      </c>
      <c r="B95" s="162" t="s">
        <v>103</v>
      </c>
      <c r="C95" s="163">
        <v>12321</v>
      </c>
      <c r="D95" s="163">
        <v>13150</v>
      </c>
      <c r="E95" s="163">
        <v>6091</v>
      </c>
      <c r="F95" s="163">
        <v>11813</v>
      </c>
      <c r="G95" s="163">
        <v>11813</v>
      </c>
      <c r="H95" s="163">
        <v>9708</v>
      </c>
      <c r="I95" s="163">
        <v>8305</v>
      </c>
      <c r="J95" s="165">
        <f>IFERROR(I95/H95-1,"-")</f>
        <v>-0.1445199835187474</v>
      </c>
      <c r="K95" s="164">
        <f t="shared" si="49"/>
        <v>-0.36844106463878323</v>
      </c>
      <c r="L95" s="162">
        <f t="shared" si="50"/>
        <v>-1403</v>
      </c>
      <c r="M95" s="163">
        <f t="shared" si="51"/>
        <v>-4845</v>
      </c>
      <c r="N95" s="164">
        <f t="shared" si="48"/>
        <v>1.7134313417436233E-3</v>
      </c>
    </row>
    <row r="96" spans="1:14" x14ac:dyDescent="0.25">
      <c r="A96" s="161" t="s">
        <v>100</v>
      </c>
      <c r="B96" s="162" t="s">
        <v>100</v>
      </c>
      <c r="C96" s="163">
        <v>13108</v>
      </c>
      <c r="D96" s="163">
        <v>13844</v>
      </c>
      <c r="E96" s="163">
        <v>5297</v>
      </c>
      <c r="F96" s="163">
        <v>13467</v>
      </c>
      <c r="G96" s="163">
        <v>13467</v>
      </c>
      <c r="H96" s="163">
        <v>20985</v>
      </c>
      <c r="I96" s="163">
        <v>18492</v>
      </c>
      <c r="J96" s="165">
        <f>IFERROR(I96/H96-1,"-")</f>
        <v>-0.11879914224446031</v>
      </c>
      <c r="K96" s="164">
        <f t="shared" si="49"/>
        <v>0.33574111528459993</v>
      </c>
      <c r="L96" s="162">
        <f t="shared" si="50"/>
        <v>-2493</v>
      </c>
      <c r="M96" s="163">
        <f t="shared" si="51"/>
        <v>4648</v>
      </c>
      <c r="N96" s="164">
        <f t="shared" si="48"/>
        <v>3.8151441747770114E-3</v>
      </c>
    </row>
    <row r="97" spans="1:14" x14ac:dyDescent="0.25">
      <c r="A97" s="1"/>
      <c r="B97" s="157" t="s">
        <v>107</v>
      </c>
      <c r="C97" s="158">
        <v>15144</v>
      </c>
      <c r="D97" s="158">
        <v>14342</v>
      </c>
      <c r="E97" s="158">
        <v>6852</v>
      </c>
      <c r="F97" s="158">
        <v>13863</v>
      </c>
      <c r="G97" s="158">
        <v>13863</v>
      </c>
      <c r="H97" s="158">
        <v>15647</v>
      </c>
      <c r="I97" s="158">
        <v>17058</v>
      </c>
      <c r="J97" s="160">
        <f>IFERROR(I97/H97-1,"-")</f>
        <v>9.0177030740717035E-2</v>
      </c>
      <c r="K97" s="159">
        <f t="shared" si="49"/>
        <v>0.18937386696416114</v>
      </c>
      <c r="L97" s="157">
        <f t="shared" si="50"/>
        <v>1411</v>
      </c>
      <c r="M97" s="158">
        <f t="shared" si="51"/>
        <v>2716</v>
      </c>
      <c r="N97" s="159">
        <f t="shared" si="48"/>
        <v>3.5192910087251928E-3</v>
      </c>
    </row>
    <row r="98" spans="1:14" s="56" customFormat="1" x14ac:dyDescent="0.25">
      <c r="B98" s="162" t="s">
        <v>110</v>
      </c>
      <c r="C98" s="163">
        <v>1747</v>
      </c>
      <c r="D98" s="163">
        <v>1905</v>
      </c>
      <c r="E98" s="163">
        <v>1144</v>
      </c>
      <c r="F98" s="163">
        <v>1860</v>
      </c>
      <c r="G98" s="163">
        <v>1860</v>
      </c>
      <c r="H98" s="163">
        <v>2264</v>
      </c>
      <c r="I98" s="163">
        <v>2464</v>
      </c>
      <c r="J98" s="165">
        <f t="shared" ref="J98:J105" si="52">IFERROR(I98/H98-1,"-")</f>
        <v>8.8339222614840951E-2</v>
      </c>
      <c r="K98" s="164">
        <f t="shared" si="49"/>
        <v>0.29343832020997374</v>
      </c>
      <c r="L98" s="162">
        <f t="shared" si="50"/>
        <v>200</v>
      </c>
      <c r="M98" s="163">
        <f t="shared" si="51"/>
        <v>559</v>
      </c>
      <c r="N98" s="164">
        <f t="shared" si="48"/>
        <v>5.0835578880870406E-4</v>
      </c>
    </row>
    <row r="99" spans="1:14" s="56" customFormat="1" x14ac:dyDescent="0.25">
      <c r="B99" s="162" t="s">
        <v>113</v>
      </c>
      <c r="C99" s="163">
        <v>3613</v>
      </c>
      <c r="D99" s="163">
        <v>3059</v>
      </c>
      <c r="E99" s="163">
        <v>1439</v>
      </c>
      <c r="F99" s="163">
        <v>2833</v>
      </c>
      <c r="G99" s="163">
        <v>2833</v>
      </c>
      <c r="H99" s="163">
        <v>3049</v>
      </c>
      <c r="I99" s="163">
        <v>3490</v>
      </c>
      <c r="J99" s="165">
        <f t="shared" si="52"/>
        <v>0.14463758609380117</v>
      </c>
      <c r="K99" s="164">
        <f t="shared" si="49"/>
        <v>0.14089571755475649</v>
      </c>
      <c r="L99" s="162">
        <f t="shared" si="50"/>
        <v>441</v>
      </c>
      <c r="M99" s="163">
        <f t="shared" si="51"/>
        <v>431</v>
      </c>
      <c r="N99" s="164">
        <f t="shared" si="48"/>
        <v>7.2003315866167909E-4</v>
      </c>
    </row>
    <row r="100" spans="1:14" x14ac:dyDescent="0.25">
      <c r="A100" s="1"/>
      <c r="B100" s="162" t="s">
        <v>116</v>
      </c>
      <c r="C100" s="163">
        <v>3218</v>
      </c>
      <c r="D100" s="163">
        <v>2951</v>
      </c>
      <c r="E100" s="163">
        <v>1565</v>
      </c>
      <c r="F100" s="163">
        <v>2677</v>
      </c>
      <c r="G100" s="163">
        <v>2677</v>
      </c>
      <c r="H100" s="163">
        <v>2921</v>
      </c>
      <c r="I100" s="163">
        <v>2887</v>
      </c>
      <c r="J100" s="165">
        <f t="shared" si="52"/>
        <v>-1.1639849366655297E-2</v>
      </c>
      <c r="K100" s="164">
        <f t="shared" si="49"/>
        <v>-2.1687563537783783E-2</v>
      </c>
      <c r="L100" s="162">
        <f t="shared" si="50"/>
        <v>-34</v>
      </c>
      <c r="M100" s="163">
        <f t="shared" si="51"/>
        <v>-64</v>
      </c>
      <c r="N100" s="164">
        <f t="shared" si="48"/>
        <v>5.9562628339721133E-4</v>
      </c>
    </row>
    <row r="101" spans="1:14" x14ac:dyDescent="0.25">
      <c r="A101" s="1"/>
      <c r="B101" s="162" t="s">
        <v>123</v>
      </c>
      <c r="C101" s="163">
        <v>449</v>
      </c>
      <c r="D101" s="163">
        <v>491</v>
      </c>
      <c r="E101" s="163">
        <v>297</v>
      </c>
      <c r="F101" s="163">
        <v>970</v>
      </c>
      <c r="G101" s="163">
        <v>970</v>
      </c>
      <c r="H101" s="163">
        <v>724</v>
      </c>
      <c r="I101" s="163">
        <v>784</v>
      </c>
      <c r="J101" s="165">
        <f t="shared" si="52"/>
        <v>8.287292817679548E-2</v>
      </c>
      <c r="K101" s="164">
        <f t="shared" si="49"/>
        <v>0.59674134419551939</v>
      </c>
      <c r="L101" s="162">
        <f t="shared" si="50"/>
        <v>60</v>
      </c>
      <c r="M101" s="163">
        <f t="shared" si="51"/>
        <v>293</v>
      </c>
      <c r="N101" s="164">
        <f t="shared" si="48"/>
        <v>1.6174956916640586E-4</v>
      </c>
    </row>
    <row r="102" spans="1:14" x14ac:dyDescent="0.25">
      <c r="A102" s="1"/>
      <c r="B102" s="162" t="s">
        <v>119</v>
      </c>
      <c r="C102" s="163">
        <v>346</v>
      </c>
      <c r="D102" s="163">
        <v>392</v>
      </c>
      <c r="E102" s="163">
        <v>228</v>
      </c>
      <c r="F102" s="163">
        <v>560</v>
      </c>
      <c r="G102" s="163">
        <v>560</v>
      </c>
      <c r="H102" s="163">
        <v>451</v>
      </c>
      <c r="I102" s="163">
        <v>685</v>
      </c>
      <c r="J102" s="165">
        <f t="shared" si="52"/>
        <v>0.51884700665188466</v>
      </c>
      <c r="K102" s="164">
        <f t="shared" si="49"/>
        <v>0.74744897959183665</v>
      </c>
      <c r="L102" s="162">
        <f t="shared" si="50"/>
        <v>234</v>
      </c>
      <c r="M102" s="163">
        <f t="shared" si="51"/>
        <v>293</v>
      </c>
      <c r="N102" s="164">
        <f t="shared" si="48"/>
        <v>1.4132455979462755E-4</v>
      </c>
    </row>
    <row r="103" spans="1:14" x14ac:dyDescent="0.25">
      <c r="A103" s="1"/>
      <c r="B103" s="162" t="s">
        <v>128</v>
      </c>
      <c r="C103" s="163">
        <v>99</v>
      </c>
      <c r="D103" s="163">
        <v>126</v>
      </c>
      <c r="E103" s="163">
        <v>127</v>
      </c>
      <c r="F103" s="163">
        <v>226</v>
      </c>
      <c r="G103" s="163">
        <v>226</v>
      </c>
      <c r="H103" s="163">
        <v>109</v>
      </c>
      <c r="I103" s="163">
        <v>192</v>
      </c>
      <c r="J103" s="165">
        <f t="shared" si="52"/>
        <v>0.76146788990825698</v>
      </c>
      <c r="K103" s="164">
        <f t="shared" si="49"/>
        <v>0.52380952380952372</v>
      </c>
      <c r="L103" s="162">
        <f t="shared" si="50"/>
        <v>83</v>
      </c>
      <c r="M103" s="163">
        <f t="shared" si="51"/>
        <v>66</v>
      </c>
      <c r="N103" s="164">
        <f t="shared" si="48"/>
        <v>3.9612139387691228E-5</v>
      </c>
    </row>
    <row r="104" spans="1:14" x14ac:dyDescent="0.25">
      <c r="A104" s="161" t="s">
        <v>144</v>
      </c>
      <c r="B104" s="162" t="s">
        <v>131</v>
      </c>
      <c r="C104" s="163">
        <v>268</v>
      </c>
      <c r="D104" s="163">
        <v>153</v>
      </c>
      <c r="E104" s="163">
        <v>75</v>
      </c>
      <c r="F104" s="163">
        <v>116</v>
      </c>
      <c r="G104" s="163">
        <v>116</v>
      </c>
      <c r="H104" s="163">
        <v>203</v>
      </c>
      <c r="I104" s="163">
        <v>323</v>
      </c>
      <c r="J104" s="165">
        <f t="shared" si="52"/>
        <v>0.59113300492610832</v>
      </c>
      <c r="K104" s="164">
        <f t="shared" si="49"/>
        <v>1.1111111111111112</v>
      </c>
      <c r="L104" s="162">
        <f t="shared" si="50"/>
        <v>120</v>
      </c>
      <c r="M104" s="163">
        <f t="shared" si="51"/>
        <v>170</v>
      </c>
      <c r="N104" s="164">
        <f t="shared" si="48"/>
        <v>6.663917199075139E-5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5404</v>
      </c>
      <c r="D105" s="169">
        <f t="shared" si="53"/>
        <v>5265</v>
      </c>
      <c r="E105" s="169">
        <f t="shared" si="53"/>
        <v>1977</v>
      </c>
      <c r="F105" s="169">
        <f t="shared" ref="F105" si="54">F97-SUM(F98:F104)</f>
        <v>4621</v>
      </c>
      <c r="G105" s="169">
        <f t="shared" si="53"/>
        <v>4621</v>
      </c>
      <c r="H105" s="169">
        <f t="shared" si="53"/>
        <v>5926</v>
      </c>
      <c r="I105" s="169">
        <f t="shared" si="53"/>
        <v>6233</v>
      </c>
      <c r="J105" s="171">
        <f t="shared" si="52"/>
        <v>5.1805602429969566E-2</v>
      </c>
      <c r="K105" s="170">
        <f t="shared" si="49"/>
        <v>0.18385565052231723</v>
      </c>
      <c r="L105" s="168">
        <f>I105-H105</f>
        <v>307</v>
      </c>
      <c r="M105" s="169">
        <f t="shared" si="51"/>
        <v>968</v>
      </c>
      <c r="N105" s="170">
        <f t="shared" si="48"/>
        <v>1.2859503375181221E-3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131533</v>
      </c>
      <c r="D107" s="176">
        <v>129126</v>
      </c>
      <c r="E107" s="176">
        <v>69618</v>
      </c>
      <c r="F107" s="176">
        <v>171217</v>
      </c>
      <c r="G107" s="176">
        <v>171217</v>
      </c>
      <c r="H107" s="176">
        <v>213329</v>
      </c>
      <c r="I107" s="176">
        <v>211792</v>
      </c>
      <c r="J107" s="177">
        <f>IFERROR(I107/H107-1,"-")</f>
        <v>-7.2048338481874863E-3</v>
      </c>
      <c r="K107" s="177">
        <f>IFERROR(I107/D107-1,"-")</f>
        <v>0.64019639731734901</v>
      </c>
      <c r="L107" s="176">
        <f>I107-H107</f>
        <v>-1537</v>
      </c>
      <c r="M107" s="176">
        <f>I107-D107</f>
        <v>82666</v>
      </c>
      <c r="N107" s="177">
        <f t="shared" ref="N107:N119" si="55">I107/I$9</f>
        <v>4.3695490756239068E-2</v>
      </c>
    </row>
    <row r="108" spans="1:14" x14ac:dyDescent="0.25">
      <c r="A108" s="1" t="s">
        <v>96</v>
      </c>
      <c r="B108" s="157" t="s">
        <v>97</v>
      </c>
      <c r="C108" s="158">
        <v>27512</v>
      </c>
      <c r="D108" s="158">
        <v>26451</v>
      </c>
      <c r="E108" s="158">
        <v>27028</v>
      </c>
      <c r="F108" s="158">
        <v>41286</v>
      </c>
      <c r="G108" s="158">
        <v>41286</v>
      </c>
      <c r="H108" s="158">
        <v>47351</v>
      </c>
      <c r="I108" s="158">
        <v>44919</v>
      </c>
      <c r="J108" s="160">
        <f>IFERROR(I108/H108-1,"-")</f>
        <v>-5.1361111697746598E-2</v>
      </c>
      <c r="K108" s="159">
        <f t="shared" ref="K108:K119" si="56">IFERROR(I108/D108-1,"-")</f>
        <v>0.69819666553249404</v>
      </c>
      <c r="L108" s="157">
        <f t="shared" ref="L108:L118" si="57">I108-H108</f>
        <v>-2432</v>
      </c>
      <c r="M108" s="158">
        <f t="shared" ref="M108:M119" si="58">I108-D108</f>
        <v>18468</v>
      </c>
      <c r="N108" s="159">
        <f t="shared" si="55"/>
        <v>9.2673837976859491E-3</v>
      </c>
    </row>
    <row r="109" spans="1:14" x14ac:dyDescent="0.25">
      <c r="A109" s="161" t="s">
        <v>103</v>
      </c>
      <c r="B109" s="162" t="s">
        <v>103</v>
      </c>
      <c r="C109" s="163">
        <v>12264</v>
      </c>
      <c r="D109" s="163">
        <v>10047</v>
      </c>
      <c r="E109" s="163">
        <v>2272</v>
      </c>
      <c r="F109" s="163">
        <v>14625</v>
      </c>
      <c r="G109" s="163">
        <v>14625</v>
      </c>
      <c r="H109" s="163">
        <v>17627</v>
      </c>
      <c r="I109" s="163">
        <v>14538</v>
      </c>
      <c r="J109" s="165">
        <f>IFERROR(I109/H109-1,"-")</f>
        <v>-0.17524252567084586</v>
      </c>
      <c r="K109" s="164">
        <f t="shared" si="56"/>
        <v>0.44699910421021194</v>
      </c>
      <c r="L109" s="162">
        <f t="shared" si="57"/>
        <v>-3089</v>
      </c>
      <c r="M109" s="163">
        <f t="shared" si="58"/>
        <v>4491</v>
      </c>
      <c r="N109" s="164">
        <f t="shared" si="55"/>
        <v>2.9993816792617451E-3</v>
      </c>
    </row>
    <row r="110" spans="1:14" x14ac:dyDescent="0.25">
      <c r="A110" s="161" t="s">
        <v>100</v>
      </c>
      <c r="B110" s="162" t="s">
        <v>100</v>
      </c>
      <c r="C110" s="163">
        <v>15248</v>
      </c>
      <c r="D110" s="163">
        <v>16404</v>
      </c>
      <c r="E110" s="163">
        <v>24756</v>
      </c>
      <c r="F110" s="163">
        <v>26661</v>
      </c>
      <c r="G110" s="163">
        <v>26661</v>
      </c>
      <c r="H110" s="163">
        <v>29724</v>
      </c>
      <c r="I110" s="163">
        <v>30381</v>
      </c>
      <c r="J110" s="165">
        <f>IFERROR(I110/H110-1,"-")</f>
        <v>2.2103350827614054E-2</v>
      </c>
      <c r="K110" s="164">
        <f t="shared" si="56"/>
        <v>0.85204828090709572</v>
      </c>
      <c r="L110" s="162">
        <f t="shared" si="57"/>
        <v>657</v>
      </c>
      <c r="M110" s="163">
        <f t="shared" si="58"/>
        <v>13977</v>
      </c>
      <c r="N110" s="164">
        <f t="shared" si="55"/>
        <v>6.2680021184242044E-3</v>
      </c>
    </row>
    <row r="111" spans="1:14" x14ac:dyDescent="0.25">
      <c r="A111" s="1"/>
      <c r="B111" s="157" t="s">
        <v>107</v>
      </c>
      <c r="C111" s="158">
        <v>104021</v>
      </c>
      <c r="D111" s="158">
        <v>102675</v>
      </c>
      <c r="E111" s="158">
        <v>42590</v>
      </c>
      <c r="F111" s="158">
        <v>129931</v>
      </c>
      <c r="G111" s="158">
        <v>129931</v>
      </c>
      <c r="H111" s="158">
        <v>165978</v>
      </c>
      <c r="I111" s="158">
        <v>166873</v>
      </c>
      <c r="J111" s="160">
        <f>IFERROR(I111/H111-1,"-")</f>
        <v>5.3922809046982323E-3</v>
      </c>
      <c r="K111" s="159">
        <f t="shared" si="56"/>
        <v>0.62525444363282201</v>
      </c>
      <c r="L111" s="157">
        <f t="shared" si="57"/>
        <v>895</v>
      </c>
      <c r="M111" s="158">
        <f t="shared" si="58"/>
        <v>64198</v>
      </c>
      <c r="N111" s="159">
        <f t="shared" si="55"/>
        <v>3.4428106958553119E-2</v>
      </c>
    </row>
    <row r="112" spans="1:14" s="56" customFormat="1" x14ac:dyDescent="0.25">
      <c r="B112" s="162" t="s">
        <v>110</v>
      </c>
      <c r="C112" s="163">
        <v>57410</v>
      </c>
      <c r="D112" s="163">
        <v>56409</v>
      </c>
      <c r="E112" s="163">
        <v>21638</v>
      </c>
      <c r="F112" s="163">
        <v>78552</v>
      </c>
      <c r="G112" s="163">
        <v>78552</v>
      </c>
      <c r="H112" s="163">
        <v>107726</v>
      </c>
      <c r="I112" s="163">
        <v>104034</v>
      </c>
      <c r="J112" s="165">
        <f t="shared" ref="J112:J119" si="59">IFERROR(I112/H112-1,"-")</f>
        <v>-3.4272134860665049E-2</v>
      </c>
      <c r="K112" s="164">
        <f t="shared" si="56"/>
        <v>0.84428016805828854</v>
      </c>
      <c r="L112" s="162">
        <f t="shared" si="57"/>
        <v>-3692</v>
      </c>
      <c r="M112" s="163">
        <f t="shared" si="58"/>
        <v>47625</v>
      </c>
      <c r="N112" s="164">
        <f t="shared" si="55"/>
        <v>2.146359015134932E-2</v>
      </c>
    </row>
    <row r="113" spans="1:14" s="56" customFormat="1" x14ac:dyDescent="0.25">
      <c r="B113" s="162" t="s">
        <v>113</v>
      </c>
      <c r="C113" s="163">
        <v>11793</v>
      </c>
      <c r="D113" s="163">
        <v>8841</v>
      </c>
      <c r="E113" s="163">
        <v>2923</v>
      </c>
      <c r="F113" s="163">
        <v>5450</v>
      </c>
      <c r="G113" s="163">
        <v>5450</v>
      </c>
      <c r="H113" s="163">
        <v>7337</v>
      </c>
      <c r="I113" s="163">
        <v>7025</v>
      </c>
      <c r="J113" s="165">
        <f t="shared" si="59"/>
        <v>-4.2524192449229892E-2</v>
      </c>
      <c r="K113" s="164">
        <f t="shared" si="56"/>
        <v>-0.20540662820947853</v>
      </c>
      <c r="L113" s="162">
        <f t="shared" si="57"/>
        <v>-312</v>
      </c>
      <c r="M113" s="163">
        <f t="shared" si="58"/>
        <v>-1816</v>
      </c>
      <c r="N113" s="164">
        <f t="shared" si="55"/>
        <v>1.4493504124923483E-3</v>
      </c>
    </row>
    <row r="114" spans="1:14" x14ac:dyDescent="0.25">
      <c r="A114" s="1"/>
      <c r="B114" s="162" t="s">
        <v>116</v>
      </c>
      <c r="C114" s="163">
        <v>12308</v>
      </c>
      <c r="D114" s="163">
        <v>11990</v>
      </c>
      <c r="E114" s="163">
        <v>2219</v>
      </c>
      <c r="F114" s="163">
        <v>8179</v>
      </c>
      <c r="G114" s="163">
        <v>8179</v>
      </c>
      <c r="H114" s="163">
        <v>12282</v>
      </c>
      <c r="I114" s="163">
        <v>11875</v>
      </c>
      <c r="J114" s="165">
        <f t="shared" si="59"/>
        <v>-3.3137925419312819E-2</v>
      </c>
      <c r="K114" s="164">
        <f t="shared" si="56"/>
        <v>-9.5913261050876164E-3</v>
      </c>
      <c r="L114" s="162">
        <f t="shared" si="57"/>
        <v>-407</v>
      </c>
      <c r="M114" s="163">
        <f t="shared" si="58"/>
        <v>-115</v>
      </c>
      <c r="N114" s="164">
        <f t="shared" si="55"/>
        <v>2.449969558483507E-3</v>
      </c>
    </row>
    <row r="115" spans="1:14" x14ac:dyDescent="0.25">
      <c r="A115" s="1"/>
      <c r="B115" s="162" t="s">
        <v>123</v>
      </c>
      <c r="C115" s="163">
        <v>1979</v>
      </c>
      <c r="D115" s="163">
        <v>2358</v>
      </c>
      <c r="E115" s="163">
        <v>1179</v>
      </c>
      <c r="F115" s="163">
        <v>5406</v>
      </c>
      <c r="G115" s="163">
        <v>5406</v>
      </c>
      <c r="H115" s="163">
        <v>5337</v>
      </c>
      <c r="I115" s="163">
        <v>5277</v>
      </c>
      <c r="J115" s="165">
        <f t="shared" si="59"/>
        <v>-1.1242270938729648E-2</v>
      </c>
      <c r="K115" s="164">
        <f t="shared" si="56"/>
        <v>1.2379134860050889</v>
      </c>
      <c r="L115" s="162">
        <f t="shared" si="57"/>
        <v>-60</v>
      </c>
      <c r="M115" s="163">
        <f t="shared" si="58"/>
        <v>2919</v>
      </c>
      <c r="N115" s="164">
        <f t="shared" si="55"/>
        <v>1.0887148934835761E-3</v>
      </c>
    </row>
    <row r="116" spans="1:14" x14ac:dyDescent="0.25">
      <c r="A116" s="1"/>
      <c r="B116" s="162" t="s">
        <v>119</v>
      </c>
      <c r="C116" s="163">
        <v>3209</v>
      </c>
      <c r="D116" s="163">
        <v>3585</v>
      </c>
      <c r="E116" s="163">
        <v>2779</v>
      </c>
      <c r="F116" s="163">
        <v>4908</v>
      </c>
      <c r="G116" s="163">
        <v>4908</v>
      </c>
      <c r="H116" s="163">
        <v>4707</v>
      </c>
      <c r="I116" s="163">
        <v>4301</v>
      </c>
      <c r="J116" s="165">
        <f t="shared" si="59"/>
        <v>-8.625451455279376E-2</v>
      </c>
      <c r="K116" s="164">
        <f t="shared" si="56"/>
        <v>0.19972105997210599</v>
      </c>
      <c r="L116" s="162">
        <f t="shared" si="57"/>
        <v>-406</v>
      </c>
      <c r="M116" s="163">
        <f t="shared" si="58"/>
        <v>716</v>
      </c>
      <c r="N116" s="164">
        <f t="shared" si="55"/>
        <v>8.8735318492947908E-4</v>
      </c>
    </row>
    <row r="117" spans="1:14" x14ac:dyDescent="0.25">
      <c r="A117" s="1"/>
      <c r="B117" s="162" t="s">
        <v>128</v>
      </c>
      <c r="C117" s="163">
        <v>614</v>
      </c>
      <c r="D117" s="163">
        <v>634</v>
      </c>
      <c r="E117" s="163">
        <v>459</v>
      </c>
      <c r="F117" s="163">
        <v>658</v>
      </c>
      <c r="G117" s="163">
        <v>658</v>
      </c>
      <c r="H117" s="163">
        <v>1050</v>
      </c>
      <c r="I117" s="163">
        <v>1230</v>
      </c>
      <c r="J117" s="165">
        <f t="shared" si="59"/>
        <v>0.17142857142857149</v>
      </c>
      <c r="K117" s="164">
        <f t="shared" si="56"/>
        <v>0.94006309148264977</v>
      </c>
      <c r="L117" s="162">
        <f t="shared" si="57"/>
        <v>180</v>
      </c>
      <c r="M117" s="163">
        <f t="shared" si="58"/>
        <v>596</v>
      </c>
      <c r="N117" s="164">
        <f t="shared" si="55"/>
        <v>2.5376526795239696E-4</v>
      </c>
    </row>
    <row r="118" spans="1:14" x14ac:dyDescent="0.25">
      <c r="A118" s="161" t="s">
        <v>144</v>
      </c>
      <c r="B118" s="162" t="s">
        <v>131</v>
      </c>
      <c r="C118" s="163">
        <v>1460</v>
      </c>
      <c r="D118" s="163">
        <v>1150</v>
      </c>
      <c r="E118" s="163">
        <v>1168</v>
      </c>
      <c r="F118" s="163">
        <v>866</v>
      </c>
      <c r="G118" s="163">
        <v>866</v>
      </c>
      <c r="H118" s="163">
        <v>639</v>
      </c>
      <c r="I118" s="163">
        <v>1448</v>
      </c>
      <c r="J118" s="165">
        <f t="shared" si="59"/>
        <v>1.2660406885758997</v>
      </c>
      <c r="K118" s="164">
        <f t="shared" si="56"/>
        <v>0.25913043478260867</v>
      </c>
      <c r="L118" s="162">
        <f t="shared" si="57"/>
        <v>809</v>
      </c>
      <c r="M118" s="163">
        <f t="shared" si="58"/>
        <v>298</v>
      </c>
      <c r="N118" s="164">
        <f t="shared" si="55"/>
        <v>2.9874155121550471E-4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15248</v>
      </c>
      <c r="D119" s="169">
        <f t="shared" si="60"/>
        <v>17708</v>
      </c>
      <c r="E119" s="169">
        <f t="shared" si="60"/>
        <v>10225</v>
      </c>
      <c r="F119" s="169">
        <f t="shared" ref="F119" si="61">F111-SUM(F112:F118)</f>
        <v>25912</v>
      </c>
      <c r="G119" s="169">
        <f t="shared" si="60"/>
        <v>25912</v>
      </c>
      <c r="H119" s="169">
        <f t="shared" si="60"/>
        <v>26900</v>
      </c>
      <c r="I119" s="169">
        <f t="shared" si="60"/>
        <v>31683</v>
      </c>
      <c r="J119" s="171">
        <f t="shared" si="59"/>
        <v>0.1778066914498142</v>
      </c>
      <c r="K119" s="170">
        <f t="shared" si="56"/>
        <v>0.7891913259543708</v>
      </c>
      <c r="L119" s="168">
        <f>I119-H119</f>
        <v>4783</v>
      </c>
      <c r="M119" s="169">
        <f t="shared" si="58"/>
        <v>13975</v>
      </c>
      <c r="N119" s="170">
        <f t="shared" si="55"/>
        <v>6.5366219386469851E-3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177091</v>
      </c>
      <c r="D121" s="176">
        <v>165875</v>
      </c>
      <c r="E121" s="176">
        <v>70506</v>
      </c>
      <c r="F121" s="176">
        <v>165117</v>
      </c>
      <c r="G121" s="176">
        <v>165117</v>
      </c>
      <c r="H121" s="176">
        <v>182016</v>
      </c>
      <c r="I121" s="176">
        <v>189705</v>
      </c>
      <c r="J121" s="177">
        <f>IFERROR(I121/H121-1,"-")</f>
        <v>4.2243539029535926E-2</v>
      </c>
      <c r="K121" s="177">
        <f>IFERROR(I121/D121-1,"-")</f>
        <v>0.1436623963828183</v>
      </c>
      <c r="L121" s="176">
        <f>I121-H121</f>
        <v>7689</v>
      </c>
      <c r="M121" s="176">
        <f>I121-D121</f>
        <v>23830</v>
      </c>
      <c r="N121" s="177">
        <f t="shared" ref="N121:N133" si="62">I121/I$9</f>
        <v>3.9138650534072734E-2</v>
      </c>
    </row>
    <row r="122" spans="1:14" x14ac:dyDescent="0.25">
      <c r="A122" s="1" t="s">
        <v>96</v>
      </c>
      <c r="B122" s="157" t="s">
        <v>97</v>
      </c>
      <c r="C122" s="158">
        <v>103993</v>
      </c>
      <c r="D122" s="158">
        <v>89920</v>
      </c>
      <c r="E122" s="158">
        <v>37728</v>
      </c>
      <c r="F122" s="158">
        <v>100095</v>
      </c>
      <c r="G122" s="158">
        <v>100095</v>
      </c>
      <c r="H122" s="158">
        <v>111901</v>
      </c>
      <c r="I122" s="158">
        <v>119009</v>
      </c>
      <c r="J122" s="160">
        <f>IFERROR(I122/H122-1,"-")</f>
        <v>6.3520433240096263E-2</v>
      </c>
      <c r="K122" s="159">
        <f t="shared" ref="K122:K133" si="63">IFERROR(I122/D122-1,"-")</f>
        <v>0.32349866548042705</v>
      </c>
      <c r="L122" s="157">
        <f t="shared" ref="L122:L132" si="64">I122-H122</f>
        <v>7108</v>
      </c>
      <c r="M122" s="158">
        <f t="shared" ref="M122:M133" si="65">I122-D122</f>
        <v>29089</v>
      </c>
      <c r="N122" s="159">
        <f t="shared" si="62"/>
        <v>2.4553130710363257E-2</v>
      </c>
    </row>
    <row r="123" spans="1:14" x14ac:dyDescent="0.25">
      <c r="A123" s="161" t="s">
        <v>103</v>
      </c>
      <c r="B123" s="162" t="s">
        <v>103</v>
      </c>
      <c r="C123" s="163">
        <v>57787</v>
      </c>
      <c r="D123" s="163">
        <v>45175</v>
      </c>
      <c r="E123" s="163">
        <v>17203</v>
      </c>
      <c r="F123" s="163">
        <v>51998</v>
      </c>
      <c r="G123" s="163">
        <v>51998</v>
      </c>
      <c r="H123" s="163">
        <v>50226</v>
      </c>
      <c r="I123" s="163">
        <v>58787</v>
      </c>
      <c r="J123" s="165">
        <f>IFERROR(I123/H123-1,"-")</f>
        <v>0.17044956795285304</v>
      </c>
      <c r="K123" s="164">
        <f t="shared" si="63"/>
        <v>0.30131710016602109</v>
      </c>
      <c r="L123" s="162">
        <f t="shared" si="64"/>
        <v>8561</v>
      </c>
      <c r="M123" s="163">
        <f t="shared" si="65"/>
        <v>13612</v>
      </c>
      <c r="N123" s="164">
        <f t="shared" si="62"/>
        <v>1.2128535615542731E-2</v>
      </c>
    </row>
    <row r="124" spans="1:14" x14ac:dyDescent="0.25">
      <c r="A124" s="161" t="s">
        <v>100</v>
      </c>
      <c r="B124" s="162" t="s">
        <v>100</v>
      </c>
      <c r="C124" s="163">
        <v>46206</v>
      </c>
      <c r="D124" s="163">
        <v>44745</v>
      </c>
      <c r="E124" s="163">
        <v>20525</v>
      </c>
      <c r="F124" s="163">
        <v>48097</v>
      </c>
      <c r="G124" s="163">
        <v>48097</v>
      </c>
      <c r="H124" s="163">
        <v>61675</v>
      </c>
      <c r="I124" s="163">
        <v>60222</v>
      </c>
      <c r="J124" s="165">
        <f>IFERROR(I124/H124-1,"-")</f>
        <v>-2.3558978516416751E-2</v>
      </c>
      <c r="K124" s="164">
        <f t="shared" si="63"/>
        <v>0.34589339591015755</v>
      </c>
      <c r="L124" s="162">
        <f t="shared" si="64"/>
        <v>-1453</v>
      </c>
      <c r="M124" s="163">
        <f t="shared" si="65"/>
        <v>15477</v>
      </c>
      <c r="N124" s="164">
        <f t="shared" si="62"/>
        <v>1.2424595094820527E-2</v>
      </c>
    </row>
    <row r="125" spans="1:14" x14ac:dyDescent="0.25">
      <c r="A125" s="1"/>
      <c r="B125" s="157" t="s">
        <v>107</v>
      </c>
      <c r="C125" s="158">
        <v>73098</v>
      </c>
      <c r="D125" s="158">
        <v>75955</v>
      </c>
      <c r="E125" s="158">
        <v>32778</v>
      </c>
      <c r="F125" s="158">
        <v>65022</v>
      </c>
      <c r="G125" s="158">
        <v>65022</v>
      </c>
      <c r="H125" s="158">
        <v>70115</v>
      </c>
      <c r="I125" s="158">
        <v>70696</v>
      </c>
      <c r="J125" s="160">
        <f>IFERROR(I125/H125-1,"-")</f>
        <v>8.2863866505027417E-3</v>
      </c>
      <c r="K125" s="159">
        <f t="shared" si="63"/>
        <v>-6.9238364821275766E-2</v>
      </c>
      <c r="L125" s="157">
        <f t="shared" si="64"/>
        <v>581</v>
      </c>
      <c r="M125" s="158">
        <f t="shared" si="65"/>
        <v>-5259</v>
      </c>
      <c r="N125" s="159">
        <f t="shared" si="62"/>
        <v>1.4585519823709474E-2</v>
      </c>
    </row>
    <row r="126" spans="1:14" s="56" customFormat="1" x14ac:dyDescent="0.25">
      <c r="B126" s="162" t="s">
        <v>110</v>
      </c>
      <c r="C126" s="163">
        <v>9358</v>
      </c>
      <c r="D126" s="163">
        <v>8241</v>
      </c>
      <c r="E126" s="163">
        <v>3292</v>
      </c>
      <c r="F126" s="163">
        <v>7290</v>
      </c>
      <c r="G126" s="163">
        <v>7290</v>
      </c>
      <c r="H126" s="163">
        <v>9274</v>
      </c>
      <c r="I126" s="163">
        <v>8495</v>
      </c>
      <c r="J126" s="165">
        <f t="shared" ref="J126:J133" si="66">IFERROR(I126/H126-1,"-")</f>
        <v>-8.3998274746603374E-2</v>
      </c>
      <c r="K126" s="164">
        <f t="shared" si="63"/>
        <v>3.0821502244873233E-2</v>
      </c>
      <c r="L126" s="162">
        <f t="shared" si="64"/>
        <v>-779</v>
      </c>
      <c r="M126" s="163">
        <f t="shared" si="65"/>
        <v>254</v>
      </c>
      <c r="N126" s="164">
        <f t="shared" si="62"/>
        <v>1.7526308546793594E-3</v>
      </c>
    </row>
    <row r="127" spans="1:14" s="56" customFormat="1" x14ac:dyDescent="0.25">
      <c r="B127" s="162" t="s">
        <v>113</v>
      </c>
      <c r="C127" s="163">
        <v>8336</v>
      </c>
      <c r="D127" s="163">
        <v>7189</v>
      </c>
      <c r="E127" s="163">
        <v>3494</v>
      </c>
      <c r="F127" s="163">
        <v>6988</v>
      </c>
      <c r="G127" s="163">
        <v>6988</v>
      </c>
      <c r="H127" s="163">
        <v>9957</v>
      </c>
      <c r="I127" s="163">
        <v>9595</v>
      </c>
      <c r="J127" s="165">
        <f t="shared" si="66"/>
        <v>-3.6356332228582922E-2</v>
      </c>
      <c r="K127" s="164">
        <f t="shared" si="63"/>
        <v>0.33467798024760054</v>
      </c>
      <c r="L127" s="162">
        <f t="shared" si="64"/>
        <v>-362</v>
      </c>
      <c r="M127" s="163">
        <f t="shared" si="65"/>
        <v>2406</v>
      </c>
      <c r="N127" s="164">
        <f t="shared" si="62"/>
        <v>1.9795754032546735E-3</v>
      </c>
    </row>
    <row r="128" spans="1:14" x14ac:dyDescent="0.25">
      <c r="A128" s="1"/>
      <c r="B128" s="162" t="s">
        <v>116</v>
      </c>
      <c r="C128" s="163">
        <v>5204</v>
      </c>
      <c r="D128" s="163">
        <v>5337</v>
      </c>
      <c r="E128" s="163">
        <v>2351</v>
      </c>
      <c r="F128" s="163">
        <v>6283</v>
      </c>
      <c r="G128" s="163">
        <v>6283</v>
      </c>
      <c r="H128" s="163">
        <v>6766</v>
      </c>
      <c r="I128" s="163">
        <v>6665</v>
      </c>
      <c r="J128" s="165">
        <f t="shared" si="66"/>
        <v>-1.4927579071829733E-2</v>
      </c>
      <c r="K128" s="164">
        <f t="shared" si="63"/>
        <v>0.24882893011054907</v>
      </c>
      <c r="L128" s="162">
        <f t="shared" si="64"/>
        <v>-101</v>
      </c>
      <c r="M128" s="163">
        <f t="shared" si="65"/>
        <v>1328</v>
      </c>
      <c r="N128" s="164">
        <f t="shared" si="62"/>
        <v>1.3750776511404273E-3</v>
      </c>
    </row>
    <row r="129" spans="1:14" x14ac:dyDescent="0.25">
      <c r="A129" s="1"/>
      <c r="B129" s="162" t="s">
        <v>123</v>
      </c>
      <c r="C129" s="163">
        <v>1279</v>
      </c>
      <c r="D129" s="163">
        <v>1294</v>
      </c>
      <c r="E129" s="163">
        <v>628</v>
      </c>
      <c r="F129" s="163">
        <v>1944</v>
      </c>
      <c r="G129" s="163">
        <v>1944</v>
      </c>
      <c r="H129" s="163">
        <v>2010</v>
      </c>
      <c r="I129" s="163">
        <v>1814</v>
      </c>
      <c r="J129" s="165">
        <f t="shared" si="66"/>
        <v>-9.7512437810945318E-2</v>
      </c>
      <c r="K129" s="164">
        <f t="shared" si="63"/>
        <v>0.40185471406491491</v>
      </c>
      <c r="L129" s="162">
        <f t="shared" si="64"/>
        <v>-196</v>
      </c>
      <c r="M129" s="163">
        <f t="shared" si="65"/>
        <v>520</v>
      </c>
      <c r="N129" s="164">
        <f t="shared" si="62"/>
        <v>3.7425219192329111E-4</v>
      </c>
    </row>
    <row r="130" spans="1:14" x14ac:dyDescent="0.25">
      <c r="A130" s="1"/>
      <c r="B130" s="162" t="s">
        <v>119</v>
      </c>
      <c r="C130" s="163">
        <v>1336</v>
      </c>
      <c r="D130" s="163">
        <v>1092</v>
      </c>
      <c r="E130" s="163">
        <v>609</v>
      </c>
      <c r="F130" s="163">
        <v>1358</v>
      </c>
      <c r="G130" s="163">
        <v>1358</v>
      </c>
      <c r="H130" s="163">
        <v>1386</v>
      </c>
      <c r="I130" s="163">
        <v>1471</v>
      </c>
      <c r="J130" s="165">
        <f t="shared" si="66"/>
        <v>6.1327561327561231E-2</v>
      </c>
      <c r="K130" s="164">
        <f t="shared" si="63"/>
        <v>0.34706959706959717</v>
      </c>
      <c r="L130" s="162">
        <f t="shared" si="64"/>
        <v>85</v>
      </c>
      <c r="M130" s="163">
        <f t="shared" si="65"/>
        <v>379</v>
      </c>
      <c r="N130" s="164">
        <f t="shared" si="62"/>
        <v>3.0348675541298851E-4</v>
      </c>
    </row>
    <row r="131" spans="1:14" x14ac:dyDescent="0.25">
      <c r="A131" s="1"/>
      <c r="B131" s="162" t="s">
        <v>128</v>
      </c>
      <c r="C131" s="163">
        <v>1095</v>
      </c>
      <c r="D131" s="163">
        <v>1206</v>
      </c>
      <c r="E131" s="163">
        <v>680</v>
      </c>
      <c r="F131" s="163">
        <v>704</v>
      </c>
      <c r="G131" s="163">
        <v>704</v>
      </c>
      <c r="H131" s="163">
        <v>915</v>
      </c>
      <c r="I131" s="163">
        <v>1028</v>
      </c>
      <c r="J131" s="165">
        <f t="shared" si="66"/>
        <v>0.12349726775956293</v>
      </c>
      <c r="K131" s="164">
        <f t="shared" si="63"/>
        <v>-0.14759535655058043</v>
      </c>
      <c r="L131" s="162">
        <f t="shared" si="64"/>
        <v>113</v>
      </c>
      <c r="M131" s="163">
        <f t="shared" si="65"/>
        <v>-178</v>
      </c>
      <c r="N131" s="164">
        <f t="shared" si="62"/>
        <v>2.1208999630493013E-4</v>
      </c>
    </row>
    <row r="132" spans="1:14" x14ac:dyDescent="0.25">
      <c r="A132" s="161" t="s">
        <v>144</v>
      </c>
      <c r="B132" s="162" t="s">
        <v>131</v>
      </c>
      <c r="C132" s="163">
        <v>2064</v>
      </c>
      <c r="D132" s="163">
        <v>1757</v>
      </c>
      <c r="E132" s="163">
        <v>1063</v>
      </c>
      <c r="F132" s="163">
        <v>1156</v>
      </c>
      <c r="G132" s="163">
        <v>1156</v>
      </c>
      <c r="H132" s="163">
        <v>1637</v>
      </c>
      <c r="I132" s="163">
        <v>1543</v>
      </c>
      <c r="J132" s="165">
        <f t="shared" si="66"/>
        <v>-5.7422113622480175E-2</v>
      </c>
      <c r="K132" s="164">
        <f t="shared" si="63"/>
        <v>-0.12179852020489468</v>
      </c>
      <c r="L132" s="162">
        <f t="shared" si="64"/>
        <v>-94</v>
      </c>
      <c r="M132" s="163">
        <f t="shared" si="65"/>
        <v>-214</v>
      </c>
      <c r="N132" s="164">
        <f t="shared" si="62"/>
        <v>3.1834130768337274E-4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44426</v>
      </c>
      <c r="D133" s="169">
        <f t="shared" si="67"/>
        <v>49839</v>
      </c>
      <c r="E133" s="169">
        <f t="shared" si="67"/>
        <v>20661</v>
      </c>
      <c r="F133" s="169">
        <f t="shared" ref="F133" si="68">F125-SUM(F126:F132)</f>
        <v>39299</v>
      </c>
      <c r="G133" s="169">
        <f t="shared" si="67"/>
        <v>39299</v>
      </c>
      <c r="H133" s="169">
        <f t="shared" si="67"/>
        <v>38170</v>
      </c>
      <c r="I133" s="169">
        <f t="shared" si="67"/>
        <v>40085</v>
      </c>
      <c r="J133" s="171">
        <f t="shared" si="66"/>
        <v>5.0170290804296469E-2</v>
      </c>
      <c r="K133" s="170">
        <f t="shared" si="63"/>
        <v>-0.19571018680150087</v>
      </c>
      <c r="L133" s="168">
        <f>I133-H133</f>
        <v>1915</v>
      </c>
      <c r="M133" s="169">
        <f t="shared" si="65"/>
        <v>-9754</v>
      </c>
      <c r="N133" s="170">
        <f t="shared" si="62"/>
        <v>8.2700656633104327E-3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252815</v>
      </c>
      <c r="D135" s="176">
        <v>224428</v>
      </c>
      <c r="E135" s="176">
        <v>87336</v>
      </c>
      <c r="F135" s="176">
        <v>226073</v>
      </c>
      <c r="G135" s="176">
        <v>226073</v>
      </c>
      <c r="H135" s="176">
        <v>244622</v>
      </c>
      <c r="I135" s="176">
        <v>256066</v>
      </c>
      <c r="J135" s="177">
        <f>IFERROR(I135/H135-1,"-")</f>
        <v>4.6782382614809714E-2</v>
      </c>
      <c r="K135" s="177">
        <f>IFERROR(I135/D135-1,"-")</f>
        <v>0.14097171475929926</v>
      </c>
      <c r="L135" s="176">
        <f>I135-H135</f>
        <v>11444</v>
      </c>
      <c r="M135" s="176">
        <f>I135-D135</f>
        <v>31638</v>
      </c>
      <c r="N135" s="177">
        <f t="shared" ref="N135:N147" si="69">I135/I$9</f>
        <v>5.2829802523169489E-2</v>
      </c>
    </row>
    <row r="136" spans="1:14" x14ac:dyDescent="0.25">
      <c r="A136" s="1" t="s">
        <v>96</v>
      </c>
      <c r="B136" s="157" t="s">
        <v>97</v>
      </c>
      <c r="C136" s="158">
        <v>49146</v>
      </c>
      <c r="D136" s="158">
        <v>40957</v>
      </c>
      <c r="E136" s="158">
        <v>15858</v>
      </c>
      <c r="F136" s="158">
        <v>26334</v>
      </c>
      <c r="G136" s="158">
        <v>26334</v>
      </c>
      <c r="H136" s="158">
        <v>28935</v>
      </c>
      <c r="I136" s="158">
        <v>24980</v>
      </c>
      <c r="J136" s="160">
        <f>IFERROR(I136/H136-1,"-")</f>
        <v>-0.13668567478831861</v>
      </c>
      <c r="K136" s="159">
        <f t="shared" ref="K136:K147" si="70">IFERROR(I136/D136-1,"-")</f>
        <v>-0.39009204775740414</v>
      </c>
      <c r="L136" s="157">
        <f t="shared" ref="L136:L146" si="71">I136-H136</f>
        <v>-3955</v>
      </c>
      <c r="M136" s="158">
        <f t="shared" ref="M136:M147" si="72">I136-D136</f>
        <v>-15977</v>
      </c>
      <c r="N136" s="159">
        <f t="shared" si="69"/>
        <v>5.1537043849194109E-3</v>
      </c>
    </row>
    <row r="137" spans="1:14" x14ac:dyDescent="0.25">
      <c r="A137" s="161" t="s">
        <v>103</v>
      </c>
      <c r="B137" s="162" t="s">
        <v>103</v>
      </c>
      <c r="C137" s="163">
        <v>35831</v>
      </c>
      <c r="D137" s="163">
        <v>22725</v>
      </c>
      <c r="E137" s="163">
        <v>10814</v>
      </c>
      <c r="F137" s="163">
        <v>17960</v>
      </c>
      <c r="G137" s="163">
        <v>17960</v>
      </c>
      <c r="H137" s="163">
        <v>18744</v>
      </c>
      <c r="I137" s="163">
        <v>15731</v>
      </c>
      <c r="J137" s="165">
        <f>IFERROR(I137/H137-1,"-")</f>
        <v>-0.16074477166026457</v>
      </c>
      <c r="K137" s="164">
        <f t="shared" si="70"/>
        <v>-0.30776677667766772</v>
      </c>
      <c r="L137" s="162">
        <f t="shared" si="71"/>
        <v>-3013</v>
      </c>
      <c r="M137" s="163">
        <f t="shared" si="72"/>
        <v>-6994</v>
      </c>
      <c r="N137" s="164">
        <f t="shared" si="69"/>
        <v>3.2455133578529727E-3</v>
      </c>
    </row>
    <row r="138" spans="1:14" x14ac:dyDescent="0.25">
      <c r="A138" s="161" t="s">
        <v>100</v>
      </c>
      <c r="B138" s="162" t="s">
        <v>100</v>
      </c>
      <c r="C138" s="163">
        <v>13315</v>
      </c>
      <c r="D138" s="163">
        <v>18232</v>
      </c>
      <c r="E138" s="163">
        <v>5044</v>
      </c>
      <c r="F138" s="163">
        <v>8374</v>
      </c>
      <c r="G138" s="163">
        <v>8374</v>
      </c>
      <c r="H138" s="163">
        <v>10191</v>
      </c>
      <c r="I138" s="163">
        <v>9249</v>
      </c>
      <c r="J138" s="165">
        <f>IFERROR(I138/H138-1,"-")</f>
        <v>-9.2434501030320915E-2</v>
      </c>
      <c r="K138" s="164">
        <f t="shared" si="70"/>
        <v>-0.49270513383062742</v>
      </c>
      <c r="L138" s="162">
        <f t="shared" si="71"/>
        <v>-942</v>
      </c>
      <c r="M138" s="163">
        <f t="shared" si="72"/>
        <v>-8983</v>
      </c>
      <c r="N138" s="164">
        <f t="shared" si="69"/>
        <v>1.9081910270664383E-3</v>
      </c>
    </row>
    <row r="139" spans="1:14" x14ac:dyDescent="0.25">
      <c r="A139" s="1"/>
      <c r="B139" s="157" t="s">
        <v>107</v>
      </c>
      <c r="C139" s="158">
        <v>203669</v>
      </c>
      <c r="D139" s="158">
        <v>183471</v>
      </c>
      <c r="E139" s="158">
        <v>71478</v>
      </c>
      <c r="F139" s="158">
        <v>199739</v>
      </c>
      <c r="G139" s="158">
        <v>199739</v>
      </c>
      <c r="H139" s="158">
        <v>215687</v>
      </c>
      <c r="I139" s="158">
        <v>231086</v>
      </c>
      <c r="J139" s="160">
        <f>IFERROR(I139/H139-1,"-")</f>
        <v>7.139512348913013E-2</v>
      </c>
      <c r="K139" s="159">
        <f t="shared" si="70"/>
        <v>0.25952330341034813</v>
      </c>
      <c r="L139" s="157">
        <f t="shared" si="71"/>
        <v>15399</v>
      </c>
      <c r="M139" s="158">
        <f t="shared" si="72"/>
        <v>47615</v>
      </c>
      <c r="N139" s="159">
        <f t="shared" si="69"/>
        <v>4.7676098138250078E-2</v>
      </c>
    </row>
    <row r="140" spans="1:14" s="56" customFormat="1" x14ac:dyDescent="0.25">
      <c r="B140" s="162" t="s">
        <v>110</v>
      </c>
      <c r="C140" s="163">
        <v>106209</v>
      </c>
      <c r="D140" s="163">
        <v>91081</v>
      </c>
      <c r="E140" s="163">
        <v>29452</v>
      </c>
      <c r="F140" s="163">
        <v>86847</v>
      </c>
      <c r="G140" s="163">
        <v>86847</v>
      </c>
      <c r="H140" s="163">
        <v>92504</v>
      </c>
      <c r="I140" s="163">
        <v>104620</v>
      </c>
      <c r="J140" s="165">
        <f t="shared" ref="J140:J147" si="73">IFERROR(I140/H140-1,"-")</f>
        <v>0.13097811986508701</v>
      </c>
      <c r="K140" s="164">
        <f t="shared" si="70"/>
        <v>0.14864790680822559</v>
      </c>
      <c r="L140" s="162">
        <f t="shared" si="71"/>
        <v>12116</v>
      </c>
      <c r="M140" s="163">
        <f t="shared" si="72"/>
        <v>13539</v>
      </c>
      <c r="N140" s="164">
        <f t="shared" si="69"/>
        <v>2.158448970177217E-2</v>
      </c>
    </row>
    <row r="141" spans="1:14" s="56" customFormat="1" x14ac:dyDescent="0.25">
      <c r="B141" s="162" t="s">
        <v>113</v>
      </c>
      <c r="C141" s="163">
        <v>13120</v>
      </c>
      <c r="D141" s="163">
        <v>12686</v>
      </c>
      <c r="E141" s="163">
        <v>5377</v>
      </c>
      <c r="F141" s="163">
        <v>13423</v>
      </c>
      <c r="G141" s="163">
        <v>13423</v>
      </c>
      <c r="H141" s="163">
        <v>18417</v>
      </c>
      <c r="I141" s="163">
        <v>19208</v>
      </c>
      <c r="J141" s="165">
        <f t="shared" si="73"/>
        <v>4.2949448878753405E-2</v>
      </c>
      <c r="K141" s="164">
        <f t="shared" si="70"/>
        <v>0.51411004256660875</v>
      </c>
      <c r="L141" s="162">
        <f t="shared" si="71"/>
        <v>791</v>
      </c>
      <c r="M141" s="163">
        <f t="shared" si="72"/>
        <v>6522</v>
      </c>
      <c r="N141" s="164">
        <f t="shared" si="69"/>
        <v>3.9628644445769438E-3</v>
      </c>
    </row>
    <row r="142" spans="1:14" x14ac:dyDescent="0.25">
      <c r="A142" s="1"/>
      <c r="B142" s="162" t="s">
        <v>116</v>
      </c>
      <c r="C142" s="163">
        <v>23343</v>
      </c>
      <c r="D142" s="163">
        <v>17850</v>
      </c>
      <c r="E142" s="163">
        <v>5591</v>
      </c>
      <c r="F142" s="163">
        <v>23794</v>
      </c>
      <c r="G142" s="163">
        <v>23794</v>
      </c>
      <c r="H142" s="163">
        <v>22158</v>
      </c>
      <c r="I142" s="163">
        <v>22877</v>
      </c>
      <c r="J142" s="165">
        <f t="shared" si="73"/>
        <v>3.2448776965430026E-2</v>
      </c>
      <c r="K142" s="164">
        <f t="shared" si="70"/>
        <v>0.28162464985994395</v>
      </c>
      <c r="L142" s="162">
        <f t="shared" si="71"/>
        <v>719</v>
      </c>
      <c r="M142" s="163">
        <f t="shared" si="72"/>
        <v>5027</v>
      </c>
      <c r="N142" s="164">
        <f t="shared" si="69"/>
        <v>4.7198276706886056E-3</v>
      </c>
    </row>
    <row r="143" spans="1:14" x14ac:dyDescent="0.25">
      <c r="A143" s="1"/>
      <c r="B143" s="162" t="s">
        <v>123</v>
      </c>
      <c r="C143" s="163">
        <v>4353</v>
      </c>
      <c r="D143" s="163">
        <v>3928</v>
      </c>
      <c r="E143" s="163">
        <v>1151</v>
      </c>
      <c r="F143" s="163">
        <v>9497</v>
      </c>
      <c r="G143" s="163">
        <v>9497</v>
      </c>
      <c r="H143" s="163">
        <v>8741</v>
      </c>
      <c r="I143" s="163">
        <v>6113</v>
      </c>
      <c r="J143" s="165">
        <f t="shared" si="73"/>
        <v>-0.30065209930213932</v>
      </c>
      <c r="K143" s="164">
        <f t="shared" si="70"/>
        <v>0.55626272912423635</v>
      </c>
      <c r="L143" s="162">
        <f t="shared" si="71"/>
        <v>-2628</v>
      </c>
      <c r="M143" s="163">
        <f t="shared" si="72"/>
        <v>2185</v>
      </c>
      <c r="N143" s="164">
        <f t="shared" si="69"/>
        <v>1.261192750400815E-3</v>
      </c>
    </row>
    <row r="144" spans="1:14" x14ac:dyDescent="0.25">
      <c r="A144" s="1"/>
      <c r="B144" s="162" t="s">
        <v>119</v>
      </c>
      <c r="C144" s="163">
        <v>4007</v>
      </c>
      <c r="D144" s="163">
        <v>3987</v>
      </c>
      <c r="E144" s="163">
        <v>1867</v>
      </c>
      <c r="F144" s="163">
        <v>4118</v>
      </c>
      <c r="G144" s="163">
        <v>4118</v>
      </c>
      <c r="H144" s="163">
        <v>4790</v>
      </c>
      <c r="I144" s="163">
        <v>5320</v>
      </c>
      <c r="J144" s="165">
        <f t="shared" si="73"/>
        <v>0.11064718162839249</v>
      </c>
      <c r="K144" s="164">
        <f t="shared" si="70"/>
        <v>0.33433659393027337</v>
      </c>
      <c r="L144" s="162">
        <f t="shared" si="71"/>
        <v>530</v>
      </c>
      <c r="M144" s="163">
        <f t="shared" si="72"/>
        <v>1333</v>
      </c>
      <c r="N144" s="164">
        <f t="shared" si="69"/>
        <v>1.0975863622006111E-3</v>
      </c>
    </row>
    <row r="145" spans="1:14" x14ac:dyDescent="0.25">
      <c r="A145" s="1"/>
      <c r="B145" s="162" t="s">
        <v>128</v>
      </c>
      <c r="C145" s="163">
        <v>1778</v>
      </c>
      <c r="D145" s="163">
        <v>1934</v>
      </c>
      <c r="E145" s="163">
        <v>2361</v>
      </c>
      <c r="F145" s="163">
        <v>2451</v>
      </c>
      <c r="G145" s="163">
        <v>2451</v>
      </c>
      <c r="H145" s="163">
        <v>2781</v>
      </c>
      <c r="I145" s="163">
        <v>2573</v>
      </c>
      <c r="J145" s="165">
        <f t="shared" si="73"/>
        <v>-7.4793239841783543E-2</v>
      </c>
      <c r="K145" s="164">
        <f t="shared" si="70"/>
        <v>0.33040330920372285</v>
      </c>
      <c r="L145" s="162">
        <f t="shared" si="71"/>
        <v>-208</v>
      </c>
      <c r="M145" s="163">
        <f t="shared" si="72"/>
        <v>639</v>
      </c>
      <c r="N145" s="164">
        <f t="shared" si="69"/>
        <v>5.3084393044025796E-4</v>
      </c>
    </row>
    <row r="146" spans="1:14" x14ac:dyDescent="0.25">
      <c r="A146" s="161" t="s">
        <v>144</v>
      </c>
      <c r="B146" s="162" t="s">
        <v>131</v>
      </c>
      <c r="C146" s="163">
        <v>8616</v>
      </c>
      <c r="D146" s="163">
        <v>5563</v>
      </c>
      <c r="E146" s="163">
        <v>4703</v>
      </c>
      <c r="F146" s="163">
        <v>1164</v>
      </c>
      <c r="G146" s="163">
        <v>1164</v>
      </c>
      <c r="H146" s="163">
        <v>2087</v>
      </c>
      <c r="I146" s="163">
        <v>1892</v>
      </c>
      <c r="J146" s="165">
        <f t="shared" si="73"/>
        <v>-9.3435553425970319E-2</v>
      </c>
      <c r="K146" s="164">
        <f t="shared" si="70"/>
        <v>-0.65989573970879023</v>
      </c>
      <c r="L146" s="162">
        <f t="shared" si="71"/>
        <v>-195</v>
      </c>
      <c r="M146" s="163">
        <f t="shared" si="72"/>
        <v>-3671</v>
      </c>
      <c r="N146" s="164">
        <f t="shared" si="69"/>
        <v>3.9034462354954066E-4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42243</v>
      </c>
      <c r="D147" s="169">
        <f t="shared" si="74"/>
        <v>46442</v>
      </c>
      <c r="E147" s="169">
        <f t="shared" si="74"/>
        <v>20976</v>
      </c>
      <c r="F147" s="169">
        <f t="shared" ref="F147" si="75">F139-SUM(F140:F146)</f>
        <v>58445</v>
      </c>
      <c r="G147" s="169">
        <f t="shared" si="74"/>
        <v>58445</v>
      </c>
      <c r="H147" s="169">
        <f t="shared" si="74"/>
        <v>64209</v>
      </c>
      <c r="I147" s="169">
        <f t="shared" si="74"/>
        <v>68483</v>
      </c>
      <c r="J147" s="171">
        <f t="shared" si="73"/>
        <v>6.6563877338067901E-2</v>
      </c>
      <c r="K147" s="170">
        <f t="shared" si="70"/>
        <v>0.47459196417036309</v>
      </c>
      <c r="L147" s="168">
        <f>I147-H147</f>
        <v>4274</v>
      </c>
      <c r="M147" s="169">
        <f t="shared" si="72"/>
        <v>22041</v>
      </c>
      <c r="N147" s="170">
        <f t="shared" si="69"/>
        <v>1.4128948654621137E-2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111310</v>
      </c>
      <c r="D149" s="176">
        <v>109315</v>
      </c>
      <c r="E149" s="176">
        <v>38350</v>
      </c>
      <c r="F149" s="176">
        <v>92850</v>
      </c>
      <c r="G149" s="176">
        <v>92850</v>
      </c>
      <c r="H149" s="176">
        <v>105659</v>
      </c>
      <c r="I149" s="176">
        <v>108484</v>
      </c>
      <c r="J149" s="177">
        <f>IFERROR(I149/H149-1,"-")</f>
        <v>2.6736955678172247E-2</v>
      </c>
      <c r="K149" s="177">
        <f>IFERROR(I149/D149-1,"-")</f>
        <v>-7.6018844623336745E-3</v>
      </c>
      <c r="L149" s="176">
        <f>I149-H149</f>
        <v>2825</v>
      </c>
      <c r="M149" s="176">
        <f>I149-D149</f>
        <v>-831</v>
      </c>
      <c r="N149" s="177">
        <f t="shared" ref="N149:N161" si="76">I149/I$9</f>
        <v>2.2381684006949454E-2</v>
      </c>
    </row>
    <row r="150" spans="1:14" x14ac:dyDescent="0.25">
      <c r="A150" s="1" t="s">
        <v>96</v>
      </c>
      <c r="B150" s="157" t="s">
        <v>97</v>
      </c>
      <c r="C150" s="158">
        <v>44432</v>
      </c>
      <c r="D150" s="158">
        <v>47136</v>
      </c>
      <c r="E150" s="158">
        <v>16178</v>
      </c>
      <c r="F150" s="158">
        <v>48454</v>
      </c>
      <c r="G150" s="158">
        <v>48454</v>
      </c>
      <c r="H150" s="158">
        <v>52723</v>
      </c>
      <c r="I150" s="158">
        <v>47704</v>
      </c>
      <c r="J150" s="160">
        <f>IFERROR(I150/H150-1,"-")</f>
        <v>-9.5195645164349529E-2</v>
      </c>
      <c r="K150" s="159">
        <f t="shared" ref="K150:K161" si="77">IFERROR(I150/D150-1,"-")</f>
        <v>1.2050237610319092E-2</v>
      </c>
      <c r="L150" s="157">
        <f t="shared" ref="L150:L160" si="78">I150-H150</f>
        <v>-5019</v>
      </c>
      <c r="M150" s="158">
        <f t="shared" ref="M150:M161" si="79">I150-D150</f>
        <v>568</v>
      </c>
      <c r="N150" s="159">
        <f t="shared" si="76"/>
        <v>9.8419661320334507E-3</v>
      </c>
    </row>
    <row r="151" spans="1:14" x14ac:dyDescent="0.25">
      <c r="A151" s="161" t="s">
        <v>103</v>
      </c>
      <c r="B151" s="162" t="s">
        <v>103</v>
      </c>
      <c r="C151" s="163">
        <v>25843</v>
      </c>
      <c r="D151" s="163">
        <v>27134</v>
      </c>
      <c r="E151" s="163">
        <v>8640</v>
      </c>
      <c r="F151" s="163">
        <v>34235</v>
      </c>
      <c r="G151" s="163">
        <v>34235</v>
      </c>
      <c r="H151" s="163">
        <v>37827</v>
      </c>
      <c r="I151" s="163">
        <v>31702</v>
      </c>
      <c r="J151" s="165">
        <f>IFERROR(I151/H151-1,"-")</f>
        <v>-0.16192137890924474</v>
      </c>
      <c r="K151" s="164">
        <f t="shared" si="77"/>
        <v>0.16834967199823092</v>
      </c>
      <c r="L151" s="162">
        <f t="shared" si="78"/>
        <v>-6125</v>
      </c>
      <c r="M151" s="163">
        <f t="shared" si="79"/>
        <v>4568</v>
      </c>
      <c r="N151" s="164">
        <f t="shared" si="76"/>
        <v>6.5405418899405592E-3</v>
      </c>
    </row>
    <row r="152" spans="1:14" x14ac:dyDescent="0.25">
      <c r="A152" s="161" t="s">
        <v>100</v>
      </c>
      <c r="B152" s="162" t="s">
        <v>100</v>
      </c>
      <c r="C152" s="163">
        <v>18589</v>
      </c>
      <c r="D152" s="163">
        <v>20002</v>
      </c>
      <c r="E152" s="163">
        <v>7538</v>
      </c>
      <c r="F152" s="163">
        <v>14219</v>
      </c>
      <c r="G152" s="163">
        <v>14219</v>
      </c>
      <c r="H152" s="163">
        <v>14896</v>
      </c>
      <c r="I152" s="163">
        <v>16002</v>
      </c>
      <c r="J152" s="165">
        <f>IFERROR(I152/H152-1,"-")</f>
        <v>7.4248120300751896E-2</v>
      </c>
      <c r="K152" s="164">
        <f t="shared" si="77"/>
        <v>-0.19998000199980004</v>
      </c>
      <c r="L152" s="162">
        <f t="shared" si="78"/>
        <v>1106</v>
      </c>
      <c r="M152" s="163">
        <f t="shared" si="79"/>
        <v>-4000</v>
      </c>
      <c r="N152" s="164">
        <f t="shared" si="76"/>
        <v>3.3014242420928907E-3</v>
      </c>
    </row>
    <row r="153" spans="1:14" x14ac:dyDescent="0.25">
      <c r="A153" s="1"/>
      <c r="B153" s="157" t="s">
        <v>107</v>
      </c>
      <c r="C153" s="158">
        <v>66878</v>
      </c>
      <c r="D153" s="158">
        <v>62179</v>
      </c>
      <c r="E153" s="158">
        <v>22172</v>
      </c>
      <c r="F153" s="158">
        <v>44396</v>
      </c>
      <c r="G153" s="158">
        <v>44396</v>
      </c>
      <c r="H153" s="158">
        <v>52936</v>
      </c>
      <c r="I153" s="158">
        <v>60780</v>
      </c>
      <c r="J153" s="160">
        <f>IFERROR(I153/H153-1,"-")</f>
        <v>0.14817893305123175</v>
      </c>
      <c r="K153" s="159">
        <f t="shared" si="77"/>
        <v>-2.2499557728493547E-2</v>
      </c>
      <c r="L153" s="157">
        <f t="shared" si="78"/>
        <v>7844</v>
      </c>
      <c r="M153" s="158">
        <f t="shared" si="79"/>
        <v>-1399</v>
      </c>
      <c r="N153" s="159">
        <f t="shared" si="76"/>
        <v>1.2539717874916005E-2</v>
      </c>
    </row>
    <row r="154" spans="1:14" s="56" customFormat="1" x14ac:dyDescent="0.25">
      <c r="B154" s="162" t="s">
        <v>110</v>
      </c>
      <c r="C154" s="163">
        <v>20117</v>
      </c>
      <c r="D154" s="163">
        <v>18658</v>
      </c>
      <c r="E154" s="163">
        <v>5936</v>
      </c>
      <c r="F154" s="163">
        <v>16156</v>
      </c>
      <c r="G154" s="163">
        <v>16156</v>
      </c>
      <c r="H154" s="163">
        <v>17447</v>
      </c>
      <c r="I154" s="163">
        <v>18480</v>
      </c>
      <c r="J154" s="165">
        <f t="shared" ref="J154:J161" si="80">IFERROR(I154/H154-1,"-")</f>
        <v>5.9207886742706384E-2</v>
      </c>
      <c r="K154" s="164">
        <f t="shared" si="77"/>
        <v>-9.5401436381177263E-3</v>
      </c>
      <c r="L154" s="162">
        <f t="shared" si="78"/>
        <v>1033</v>
      </c>
      <c r="M154" s="163">
        <f t="shared" si="79"/>
        <v>-178</v>
      </c>
      <c r="N154" s="164">
        <f t="shared" si="76"/>
        <v>3.8126684160652807E-3</v>
      </c>
    </row>
    <row r="155" spans="1:14" s="56" customFormat="1" x14ac:dyDescent="0.25">
      <c r="B155" s="162" t="s">
        <v>113</v>
      </c>
      <c r="C155" s="163">
        <v>21016</v>
      </c>
      <c r="D155" s="163">
        <v>16816</v>
      </c>
      <c r="E155" s="163">
        <v>6116</v>
      </c>
      <c r="F155" s="163">
        <v>9550</v>
      </c>
      <c r="G155" s="163">
        <v>9550</v>
      </c>
      <c r="H155" s="163">
        <v>10292</v>
      </c>
      <c r="I155" s="163">
        <v>10773</v>
      </c>
      <c r="J155" s="165">
        <f t="shared" si="80"/>
        <v>4.6735328410415944E-2</v>
      </c>
      <c r="K155" s="164">
        <f t="shared" si="77"/>
        <v>-0.35936013320646998</v>
      </c>
      <c r="L155" s="162">
        <f t="shared" si="78"/>
        <v>481</v>
      </c>
      <c r="M155" s="163">
        <f t="shared" si="79"/>
        <v>-6043</v>
      </c>
      <c r="N155" s="164">
        <f t="shared" si="76"/>
        <v>2.2226123834562374E-3</v>
      </c>
    </row>
    <row r="156" spans="1:14" x14ac:dyDescent="0.25">
      <c r="A156" s="1"/>
      <c r="B156" s="162" t="s">
        <v>116</v>
      </c>
      <c r="C156" s="163">
        <v>9672</v>
      </c>
      <c r="D156" s="163">
        <v>8867</v>
      </c>
      <c r="E156" s="163">
        <v>2354</v>
      </c>
      <c r="F156" s="163">
        <v>5273</v>
      </c>
      <c r="G156" s="163">
        <v>5273</v>
      </c>
      <c r="H156" s="163">
        <v>8406</v>
      </c>
      <c r="I156" s="163">
        <v>10130</v>
      </c>
      <c r="J156" s="165">
        <f t="shared" si="80"/>
        <v>0.20509160123721148</v>
      </c>
      <c r="K156" s="164">
        <f t="shared" si="77"/>
        <v>0.14243825420096989</v>
      </c>
      <c r="L156" s="162">
        <f t="shared" si="78"/>
        <v>1724</v>
      </c>
      <c r="M156" s="163">
        <f t="shared" si="79"/>
        <v>1263</v>
      </c>
      <c r="N156" s="164">
        <f t="shared" si="76"/>
        <v>2.0899529791526673E-3</v>
      </c>
    </row>
    <row r="157" spans="1:14" x14ac:dyDescent="0.25">
      <c r="A157" s="1"/>
      <c r="B157" s="162" t="s">
        <v>123</v>
      </c>
      <c r="C157" s="163">
        <v>1156</v>
      </c>
      <c r="D157" s="163">
        <v>1233</v>
      </c>
      <c r="E157" s="163">
        <v>642</v>
      </c>
      <c r="F157" s="163">
        <v>1262</v>
      </c>
      <c r="G157" s="163">
        <v>1262</v>
      </c>
      <c r="H157" s="163">
        <v>1597</v>
      </c>
      <c r="I157" s="163">
        <v>2312</v>
      </c>
      <c r="J157" s="165">
        <f t="shared" si="80"/>
        <v>0.4477144646211646</v>
      </c>
      <c r="K157" s="164">
        <f t="shared" si="77"/>
        <v>0.87510137875101379</v>
      </c>
      <c r="L157" s="162">
        <f t="shared" si="78"/>
        <v>715</v>
      </c>
      <c r="M157" s="163">
        <f t="shared" si="79"/>
        <v>1079</v>
      </c>
      <c r="N157" s="164">
        <f t="shared" si="76"/>
        <v>4.7699617846011521E-4</v>
      </c>
    </row>
    <row r="158" spans="1:14" x14ac:dyDescent="0.25">
      <c r="A158" s="1"/>
      <c r="B158" s="162" t="s">
        <v>119</v>
      </c>
      <c r="C158" s="163">
        <v>2012</v>
      </c>
      <c r="D158" s="163">
        <v>2725</v>
      </c>
      <c r="E158" s="163">
        <v>1375</v>
      </c>
      <c r="F158" s="163">
        <v>2958</v>
      </c>
      <c r="G158" s="163">
        <v>2958</v>
      </c>
      <c r="H158" s="163">
        <v>2751</v>
      </c>
      <c r="I158" s="163">
        <v>3237</v>
      </c>
      <c r="J158" s="165">
        <f t="shared" si="80"/>
        <v>0.17666303162486363</v>
      </c>
      <c r="K158" s="164">
        <f t="shared" si="77"/>
        <v>0.18788990825688079</v>
      </c>
      <c r="L158" s="162">
        <f t="shared" si="78"/>
        <v>486</v>
      </c>
      <c r="M158" s="163">
        <f t="shared" si="79"/>
        <v>512</v>
      </c>
      <c r="N158" s="164">
        <f t="shared" si="76"/>
        <v>6.6783591248935684E-4</v>
      </c>
    </row>
    <row r="159" spans="1:14" x14ac:dyDescent="0.25">
      <c r="A159" s="1"/>
      <c r="B159" s="162" t="s">
        <v>128</v>
      </c>
      <c r="C159" s="163">
        <v>332</v>
      </c>
      <c r="D159" s="163">
        <v>437</v>
      </c>
      <c r="E159" s="163">
        <v>440</v>
      </c>
      <c r="F159" s="163">
        <v>335</v>
      </c>
      <c r="G159" s="163">
        <v>335</v>
      </c>
      <c r="H159" s="163">
        <v>523</v>
      </c>
      <c r="I159" s="163">
        <v>383</v>
      </c>
      <c r="J159" s="165">
        <f t="shared" si="80"/>
        <v>-0.26768642447418733</v>
      </c>
      <c r="K159" s="164">
        <f t="shared" si="77"/>
        <v>-0.1235697940503433</v>
      </c>
      <c r="L159" s="162">
        <f t="shared" si="78"/>
        <v>-140</v>
      </c>
      <c r="M159" s="163">
        <f t="shared" si="79"/>
        <v>-54</v>
      </c>
      <c r="N159" s="164">
        <f t="shared" si="76"/>
        <v>7.9017965549404894E-5</v>
      </c>
    </row>
    <row r="160" spans="1:14" x14ac:dyDescent="0.25">
      <c r="A160" s="161" t="s">
        <v>144</v>
      </c>
      <c r="B160" s="162" t="s">
        <v>131</v>
      </c>
      <c r="C160" s="163">
        <v>944</v>
      </c>
      <c r="D160" s="163">
        <v>843</v>
      </c>
      <c r="E160" s="163">
        <v>575</v>
      </c>
      <c r="F160" s="163">
        <v>528</v>
      </c>
      <c r="G160" s="163">
        <v>528</v>
      </c>
      <c r="H160" s="163">
        <v>715</v>
      </c>
      <c r="I160" s="163">
        <v>621</v>
      </c>
      <c r="J160" s="165">
        <f t="shared" si="80"/>
        <v>-0.13146853146853144</v>
      </c>
      <c r="K160" s="164">
        <f t="shared" si="77"/>
        <v>-0.26334519572953741</v>
      </c>
      <c r="L160" s="162">
        <f t="shared" si="78"/>
        <v>-94</v>
      </c>
      <c r="M160" s="163">
        <f t="shared" si="79"/>
        <v>-222</v>
      </c>
      <c r="N160" s="164">
        <f t="shared" si="76"/>
        <v>1.2812051333206383E-4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11629</v>
      </c>
      <c r="D161" s="169">
        <f t="shared" si="81"/>
        <v>12600</v>
      </c>
      <c r="E161" s="169">
        <f t="shared" si="81"/>
        <v>4734</v>
      </c>
      <c r="F161" s="169">
        <f t="shared" ref="F161" si="82">F153-SUM(F154:F160)</f>
        <v>8334</v>
      </c>
      <c r="G161" s="169">
        <f t="shared" si="81"/>
        <v>8334</v>
      </c>
      <c r="H161" s="169">
        <f t="shared" si="81"/>
        <v>11205</v>
      </c>
      <c r="I161" s="169">
        <f t="shared" si="81"/>
        <v>14844</v>
      </c>
      <c r="J161" s="171">
        <f t="shared" si="80"/>
        <v>0.3247657295850066</v>
      </c>
      <c r="K161" s="170">
        <f t="shared" si="77"/>
        <v>0.17809523809523808</v>
      </c>
      <c r="L161" s="168">
        <f>I161-H161</f>
        <v>3639</v>
      </c>
      <c r="M161" s="169">
        <f t="shared" si="79"/>
        <v>2244</v>
      </c>
      <c r="N161" s="170">
        <f t="shared" si="76"/>
        <v>3.0625135264108782E-3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2930-CCB6-443D-BDEB-17D018B93600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BD35-826B-4038-933E-2BD0BF78896B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488534</v>
      </c>
      <c r="D9" s="116">
        <v>-4.3483709027828055E-2</v>
      </c>
      <c r="E9" s="115">
        <v>493497</v>
      </c>
      <c r="F9" s="116">
        <f t="shared" ref="F9:F21" si="0">IFERROR(E9/C9-1,"-")</f>
        <v>1.0158965394424957E-2</v>
      </c>
      <c r="G9" s="115">
        <v>29647</v>
      </c>
      <c r="H9" s="116">
        <f t="shared" ref="H9:H21" si="1">IFERROR(G9/E9-1,"-")</f>
        <v>-0.93992466012964615</v>
      </c>
      <c r="I9" s="115">
        <v>262511</v>
      </c>
      <c r="J9" s="116">
        <f t="shared" ref="J9:J21" si="2">IFERROR(I9/C9-1,"-")</f>
        <v>-0.4626556186468086</v>
      </c>
      <c r="K9" s="115">
        <v>459644</v>
      </c>
      <c r="L9" s="116">
        <f t="shared" ref="L9:L21" si="3">IFERROR(K9/I9-1,"-")</f>
        <v>0.75095138870371136</v>
      </c>
      <c r="M9" s="115">
        <v>482317</v>
      </c>
      <c r="N9" s="116">
        <v>4.9327305479893058E-2</v>
      </c>
      <c r="O9" s="116">
        <v>-1.2725828703836428E-2</v>
      </c>
    </row>
    <row r="10" spans="1:16" x14ac:dyDescent="0.25">
      <c r="A10" s="1" t="s">
        <v>72</v>
      </c>
      <c r="B10" s="114" t="s">
        <v>73</v>
      </c>
      <c r="C10" s="115">
        <v>434819</v>
      </c>
      <c r="D10" s="116">
        <v>-3.5944314248909759E-2</v>
      </c>
      <c r="E10" s="115">
        <v>430844</v>
      </c>
      <c r="F10" s="116">
        <f t="shared" si="0"/>
        <v>-9.1417348367941464E-3</v>
      </c>
      <c r="G10" s="115">
        <v>25901</v>
      </c>
      <c r="H10" s="116">
        <f t="shared" si="1"/>
        <v>-0.93988311314536122</v>
      </c>
      <c r="I10" s="115">
        <v>300105</v>
      </c>
      <c r="J10" s="116">
        <f t="shared" si="2"/>
        <v>-0.30981626837833676</v>
      </c>
      <c r="K10" s="115">
        <v>411785</v>
      </c>
      <c r="L10" s="116">
        <f t="shared" si="3"/>
        <v>0.37213641892004468</v>
      </c>
      <c r="M10" s="115">
        <v>476786</v>
      </c>
      <c r="N10" s="116">
        <v>0.15785179159027152</v>
      </c>
      <c r="O10" s="116">
        <v>9.6516021608991309E-2</v>
      </c>
    </row>
    <row r="11" spans="1:16" x14ac:dyDescent="0.25">
      <c r="A11" s="1" t="s">
        <v>74</v>
      </c>
      <c r="B11" s="114" t="s">
        <v>75</v>
      </c>
      <c r="C11" s="115">
        <v>469748</v>
      </c>
      <c r="D11" s="116">
        <v>-6.6638054704482141E-2</v>
      </c>
      <c r="E11" s="115">
        <v>217806</v>
      </c>
      <c r="F11" s="116">
        <f t="shared" si="0"/>
        <v>-0.53633437502661008</v>
      </c>
      <c r="G11" s="115">
        <v>35797</v>
      </c>
      <c r="H11" s="116">
        <f t="shared" si="1"/>
        <v>-0.83564731917394375</v>
      </c>
      <c r="I11" s="115">
        <v>366039</v>
      </c>
      <c r="J11" s="116">
        <f t="shared" si="2"/>
        <v>-0.22077582022701536</v>
      </c>
      <c r="K11" s="115">
        <v>435839</v>
      </c>
      <c r="L11" s="116">
        <f t="shared" si="3"/>
        <v>0.19069006308071001</v>
      </c>
      <c r="M11" s="115">
        <v>499150</v>
      </c>
      <c r="N11" s="116">
        <v>0.14526235605349691</v>
      </c>
      <c r="O11" s="116">
        <v>6.2591006241644376E-2</v>
      </c>
    </row>
    <row r="12" spans="1:16" x14ac:dyDescent="0.25">
      <c r="A12" s="1" t="s">
        <v>76</v>
      </c>
      <c r="B12" s="114" t="s">
        <v>77</v>
      </c>
      <c r="C12" s="115">
        <v>426118</v>
      </c>
      <c r="D12" s="116">
        <v>2.3266871423459845E-2</v>
      </c>
      <c r="E12" s="115">
        <v>0</v>
      </c>
      <c r="F12" s="116">
        <f>IFERROR(E12/C12-1,"-")</f>
        <v>-1</v>
      </c>
      <c r="G12" s="115">
        <v>33867</v>
      </c>
      <c r="H12" s="116" t="str">
        <f t="shared" si="1"/>
        <v>-</v>
      </c>
      <c r="I12" s="115">
        <v>348988</v>
      </c>
      <c r="J12" s="116">
        <f t="shared" si="2"/>
        <v>-0.18100620016051894</v>
      </c>
      <c r="K12" s="115">
        <v>379392</v>
      </c>
      <c r="L12" s="116">
        <f t="shared" si="3"/>
        <v>8.7120474056414654E-2</v>
      </c>
      <c r="M12" s="115">
        <v>411482</v>
      </c>
      <c r="N12" s="116">
        <v>8.4582700742240169E-2</v>
      </c>
      <c r="O12" s="116">
        <v>-3.4347293472700047E-2</v>
      </c>
    </row>
    <row r="13" spans="1:16" x14ac:dyDescent="0.25">
      <c r="A13" s="1" t="s">
        <v>78</v>
      </c>
      <c r="B13" s="114" t="s">
        <v>79</v>
      </c>
      <c r="C13" s="115">
        <v>410407</v>
      </c>
      <c r="D13" s="116">
        <v>-7.1027601598964152E-2</v>
      </c>
      <c r="E13" s="115">
        <v>0</v>
      </c>
      <c r="F13" s="116">
        <f t="shared" si="0"/>
        <v>-1</v>
      </c>
      <c r="G13" s="115">
        <v>65490</v>
      </c>
      <c r="H13" s="116" t="str">
        <f t="shared" si="1"/>
        <v>-</v>
      </c>
      <c r="I13" s="115">
        <v>310799</v>
      </c>
      <c r="J13" s="116">
        <f t="shared" si="2"/>
        <v>-0.24270541194472806</v>
      </c>
      <c r="K13" s="115">
        <v>340598</v>
      </c>
      <c r="L13" s="116">
        <f t="shared" si="3"/>
        <v>9.5878686868361873E-2</v>
      </c>
      <c r="M13" s="115">
        <v>405702</v>
      </c>
      <c r="N13" s="116">
        <v>0.19114616057639799</v>
      </c>
      <c r="O13" s="116">
        <v>-1.1464229411291771E-2</v>
      </c>
    </row>
    <row r="14" spans="1:16" x14ac:dyDescent="0.25">
      <c r="A14" s="1" t="s">
        <v>80</v>
      </c>
      <c r="B14" s="114" t="s">
        <v>81</v>
      </c>
      <c r="C14" s="115">
        <v>448958</v>
      </c>
      <c r="D14" s="116">
        <v>-0.10094219658966885</v>
      </c>
      <c r="E14" s="115">
        <v>0</v>
      </c>
      <c r="F14" s="116">
        <f t="shared" si="0"/>
        <v>-1</v>
      </c>
      <c r="G14" s="115">
        <v>110623</v>
      </c>
      <c r="H14" s="116" t="str">
        <f t="shared" si="1"/>
        <v>-</v>
      </c>
      <c r="I14" s="115">
        <v>364068</v>
      </c>
      <c r="J14" s="116">
        <f t="shared" si="2"/>
        <v>-0.18908227495667751</v>
      </c>
      <c r="K14" s="115">
        <v>393768</v>
      </c>
      <c r="L14" s="116">
        <f t="shared" si="3"/>
        <v>8.1578166716107958E-2</v>
      </c>
      <c r="M14" s="115">
        <v>460449</v>
      </c>
      <c r="N14" s="116">
        <v>0.16934083013347956</v>
      </c>
      <c r="O14" s="116">
        <v>2.559482178733874E-2</v>
      </c>
    </row>
    <row r="15" spans="1:16" x14ac:dyDescent="0.25">
      <c r="A15" s="1" t="s">
        <v>82</v>
      </c>
      <c r="B15" s="114" t="s">
        <v>83</v>
      </c>
      <c r="C15" s="115">
        <v>485605</v>
      </c>
      <c r="D15" s="116">
        <v>-4.4079000466538232E-2</v>
      </c>
      <c r="E15" s="115">
        <v>0</v>
      </c>
      <c r="F15" s="116">
        <f t="shared" si="0"/>
        <v>-1</v>
      </c>
      <c r="G15" s="115">
        <v>225677</v>
      </c>
      <c r="H15" s="116" t="str">
        <f t="shared" si="1"/>
        <v>-</v>
      </c>
      <c r="I15" s="115">
        <v>417659</v>
      </c>
      <c r="J15" s="116">
        <f t="shared" si="2"/>
        <v>-0.13992030559817137</v>
      </c>
      <c r="K15" s="115">
        <v>454413</v>
      </c>
      <c r="L15" s="116">
        <f t="shared" si="3"/>
        <v>8.8000019154381937E-2</v>
      </c>
      <c r="M15" s="115">
        <v>532065</v>
      </c>
      <c r="N15" s="116">
        <v>0.17088419565461366</v>
      </c>
      <c r="O15" s="116">
        <v>9.5674467931755158E-2</v>
      </c>
    </row>
    <row r="16" spans="1:16" x14ac:dyDescent="0.25">
      <c r="A16" s="1" t="s">
        <v>84</v>
      </c>
      <c r="B16" s="114" t="s">
        <v>85</v>
      </c>
      <c r="C16" s="115">
        <v>512668</v>
      </c>
      <c r="D16" s="116">
        <v>-9.1738860837983882E-2</v>
      </c>
      <c r="E16" s="115">
        <v>115808</v>
      </c>
      <c r="F16" s="116">
        <f t="shared" si="0"/>
        <v>-0.7741072194870755</v>
      </c>
      <c r="G16" s="115">
        <v>283986</v>
      </c>
      <c r="H16" s="116">
        <f t="shared" si="1"/>
        <v>1.4522140093948606</v>
      </c>
      <c r="I16" s="115">
        <v>416027</v>
      </c>
      <c r="J16" s="116">
        <f t="shared" si="2"/>
        <v>-0.18850601168787595</v>
      </c>
      <c r="K16" s="115">
        <v>480859</v>
      </c>
      <c r="L16" s="116">
        <f t="shared" si="3"/>
        <v>0.15583603948782176</v>
      </c>
      <c r="M16" s="115">
        <v>551869</v>
      </c>
      <c r="N16" s="116">
        <v>0.14767322645515635</v>
      </c>
      <c r="O16" s="116">
        <v>7.6464690598984086E-2</v>
      </c>
    </row>
    <row r="17" spans="1:16" x14ac:dyDescent="0.25">
      <c r="A17" s="1" t="s">
        <v>86</v>
      </c>
      <c r="B17" s="114" t="s">
        <v>87</v>
      </c>
      <c r="C17" s="115">
        <v>471100</v>
      </c>
      <c r="D17" s="116">
        <v>-7.2455207718054693E-2</v>
      </c>
      <c r="E17" s="115">
        <v>80706</v>
      </c>
      <c r="F17" s="116">
        <f t="shared" si="0"/>
        <v>-0.82868605391636596</v>
      </c>
      <c r="G17" s="115">
        <v>281990</v>
      </c>
      <c r="H17" s="116">
        <f t="shared" si="1"/>
        <v>2.4940400961514633</v>
      </c>
      <c r="I17" s="115">
        <v>378277</v>
      </c>
      <c r="J17" s="116">
        <f t="shared" si="2"/>
        <v>-0.19703459987263849</v>
      </c>
      <c r="K17" s="115">
        <v>441114</v>
      </c>
      <c r="L17" s="116">
        <f t="shared" si="3"/>
        <v>0.16611372089764909</v>
      </c>
      <c r="M17" s="115">
        <v>489204</v>
      </c>
      <c r="N17" s="116">
        <v>0.10901943715230078</v>
      </c>
      <c r="O17" s="116">
        <v>3.8429208236043344E-2</v>
      </c>
    </row>
    <row r="18" spans="1:16" x14ac:dyDescent="0.25">
      <c r="A18" s="1" t="s">
        <v>88</v>
      </c>
      <c r="B18" s="114" t="s">
        <v>89</v>
      </c>
      <c r="C18" s="115">
        <v>419789</v>
      </c>
      <c r="D18" s="116">
        <v>-8.6018415099597845E-2</v>
      </c>
      <c r="E18" s="115">
        <v>56100</v>
      </c>
      <c r="F18" s="116">
        <f t="shared" si="0"/>
        <v>-0.86636143395848864</v>
      </c>
      <c r="G18" s="115">
        <v>287185</v>
      </c>
      <c r="H18" s="116">
        <f t="shared" si="1"/>
        <v>4.1191622103386809</v>
      </c>
      <c r="I18" s="115">
        <v>375972</v>
      </c>
      <c r="J18" s="116">
        <f t="shared" si="2"/>
        <v>-0.10437862831088951</v>
      </c>
      <c r="K18" s="115">
        <v>428972</v>
      </c>
      <c r="L18" s="116">
        <f t="shared" si="3"/>
        <v>0.14096794442139315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463764</v>
      </c>
      <c r="D19" s="116">
        <v>-3.2327123025850391E-2</v>
      </c>
      <c r="E19" s="115">
        <v>36828</v>
      </c>
      <c r="F19" s="116">
        <f t="shared" si="0"/>
        <v>-0.92058892022666705</v>
      </c>
      <c r="G19" s="115">
        <v>303117</v>
      </c>
      <c r="H19" s="116">
        <f t="shared" si="1"/>
        <v>7.2306125773867702</v>
      </c>
      <c r="I19" s="115">
        <v>401911</v>
      </c>
      <c r="J19" s="116">
        <f t="shared" si="2"/>
        <v>-0.13337171492396993</v>
      </c>
      <c r="K19" s="115">
        <v>456108</v>
      </c>
      <c r="L19" s="116">
        <f t="shared" si="3"/>
        <v>0.13484826242625858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461041</v>
      </c>
      <c r="D20" s="116">
        <v>-2.6762701094952934E-2</v>
      </c>
      <c r="E20" s="115">
        <v>44846</v>
      </c>
      <c r="F20" s="116">
        <f t="shared" si="0"/>
        <v>-0.90272882455139569</v>
      </c>
      <c r="G20" s="115">
        <v>284082</v>
      </c>
      <c r="H20" s="116">
        <f t="shared" si="1"/>
        <v>5.3346117825447088</v>
      </c>
      <c r="I20" s="115">
        <v>410037</v>
      </c>
      <c r="J20" s="116">
        <f t="shared" si="2"/>
        <v>-0.11062790511039144</v>
      </c>
      <c r="K20" s="115">
        <v>440835</v>
      </c>
      <c r="L20" s="116">
        <f t="shared" si="3"/>
        <v>7.5110294924604304E-2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5492551</v>
      </c>
      <c r="D21" s="119">
        <v>-5.5493477505734856E-2</v>
      </c>
      <c r="E21" s="118">
        <v>1546641</v>
      </c>
      <c r="F21" s="119">
        <f t="shared" si="0"/>
        <v>-0.71841117178520508</v>
      </c>
      <c r="G21" s="118">
        <v>1967362</v>
      </c>
      <c r="H21" s="119">
        <f t="shared" si="1"/>
        <v>0.27202240209589679</v>
      </c>
      <c r="I21" s="118">
        <v>4352393</v>
      </c>
      <c r="J21" s="119">
        <f t="shared" si="2"/>
        <v>-0.20758259686619207</v>
      </c>
      <c r="K21" s="118">
        <v>5123327</v>
      </c>
      <c r="L21" s="119">
        <f t="shared" si="3"/>
        <v>0.17712876571577985</v>
      </c>
      <c r="M21" s="118">
        <v>4309024</v>
      </c>
      <c r="N21" s="119">
        <v>0.13472649267448467</v>
      </c>
      <c r="O21" s="119">
        <v>3.8830441106308511E-2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249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88427</v>
      </c>
      <c r="D31" s="116">
        <v>-0.19429435722681343</v>
      </c>
      <c r="E31" s="115">
        <v>109435</v>
      </c>
      <c r="F31" s="116">
        <f t="shared" ref="F31:F43" si="4">IFERROR(E31/C31-1,"-")</f>
        <v>0.23757449647732032</v>
      </c>
      <c r="G31" s="115">
        <v>7417</v>
      </c>
      <c r="H31" s="116">
        <f t="shared" ref="H31:H43" si="5">IFERROR(G31/E31-1,"-")</f>
        <v>-0.93222460821492215</v>
      </c>
      <c r="I31" s="115">
        <v>60652</v>
      </c>
      <c r="J31" s="116">
        <f t="shared" ref="J31:J43" si="6">IFERROR(I31/G31-1,"-")</f>
        <v>7.1774302278549271</v>
      </c>
      <c r="K31" s="115">
        <v>107373</v>
      </c>
      <c r="L31" s="116">
        <f t="shared" ref="L31:L43" si="7">IFERROR(K31/I31-1,"-")</f>
        <v>0.77031260304689053</v>
      </c>
      <c r="M31" s="115">
        <v>84180</v>
      </c>
      <c r="N31" s="116">
        <v>-0.21600402335782742</v>
      </c>
      <c r="O31" s="116">
        <v>-4.802831714295408E-2</v>
      </c>
    </row>
    <row r="32" spans="1:16" x14ac:dyDescent="0.25">
      <c r="B32" s="114" t="s">
        <v>73</v>
      </c>
      <c r="C32" s="115">
        <v>85231</v>
      </c>
      <c r="D32" s="116">
        <v>5.4134613006159293E-2</v>
      </c>
      <c r="E32" s="115">
        <v>98017</v>
      </c>
      <c r="F32" s="116">
        <f t="shared" si="4"/>
        <v>0.15001583930729434</v>
      </c>
      <c r="G32" s="115">
        <v>7375</v>
      </c>
      <c r="H32" s="116">
        <f t="shared" si="5"/>
        <v>-0.9247579501515043</v>
      </c>
      <c r="I32" s="115">
        <v>88163</v>
      </c>
      <c r="J32" s="116">
        <f t="shared" si="6"/>
        <v>10.954305084745762</v>
      </c>
      <c r="K32" s="115">
        <v>93902</v>
      </c>
      <c r="L32" s="116">
        <f t="shared" si="7"/>
        <v>6.5095334777627745E-2</v>
      </c>
      <c r="M32" s="115">
        <v>82338</v>
      </c>
      <c r="N32" s="116">
        <v>-0.12314966667376626</v>
      </c>
      <c r="O32" s="116">
        <v>-3.3943048890661798E-2</v>
      </c>
    </row>
    <row r="33" spans="2:16" x14ac:dyDescent="0.25">
      <c r="B33" s="114" t="s">
        <v>75</v>
      </c>
      <c r="C33" s="115">
        <v>113996</v>
      </c>
      <c r="D33" s="116">
        <v>-0.16973051711580478</v>
      </c>
      <c r="E33" s="115">
        <v>45193</v>
      </c>
      <c r="F33" s="116">
        <f t="shared" si="4"/>
        <v>-0.60355626513210991</v>
      </c>
      <c r="G33" s="115">
        <v>10153</v>
      </c>
      <c r="H33" s="116">
        <f t="shared" si="5"/>
        <v>-0.77534131392029737</v>
      </c>
      <c r="I33" s="115">
        <v>114307</v>
      </c>
      <c r="J33" s="116">
        <f t="shared" si="6"/>
        <v>10.25844577957254</v>
      </c>
      <c r="K33" s="115">
        <v>120720</v>
      </c>
      <c r="L33" s="116">
        <f t="shared" si="7"/>
        <v>5.6103300760233399E-2</v>
      </c>
      <c r="M33" s="115">
        <v>112876</v>
      </c>
      <c r="N33" s="116">
        <v>-6.4976805831676643E-2</v>
      </c>
      <c r="O33" s="116">
        <v>-9.8249061370574431E-3</v>
      </c>
    </row>
    <row r="34" spans="2:16" x14ac:dyDescent="0.25">
      <c r="B34" s="114" t="s">
        <v>77</v>
      </c>
      <c r="C34" s="115">
        <v>170942</v>
      </c>
      <c r="D34" s="116">
        <v>4.1268951738169024E-2</v>
      </c>
      <c r="E34" s="115">
        <v>0</v>
      </c>
      <c r="F34" s="116">
        <f t="shared" si="4"/>
        <v>-1</v>
      </c>
      <c r="G34" s="115">
        <v>12493</v>
      </c>
      <c r="H34" s="116" t="str">
        <f t="shared" si="5"/>
        <v>-</v>
      </c>
      <c r="I34" s="115">
        <v>130266</v>
      </c>
      <c r="J34" s="116">
        <f t="shared" si="6"/>
        <v>9.4271191867445765</v>
      </c>
      <c r="K34" s="115">
        <v>140492</v>
      </c>
      <c r="L34" s="116">
        <f t="shared" si="7"/>
        <v>7.850091351542221E-2</v>
      </c>
      <c r="M34" s="115">
        <v>127831</v>
      </c>
      <c r="N34" s="116">
        <v>-9.0119010335108052E-2</v>
      </c>
      <c r="O34" s="116">
        <v>-0.25219665149582904</v>
      </c>
    </row>
    <row r="35" spans="2:16" x14ac:dyDescent="0.25">
      <c r="B35" s="114" t="s">
        <v>79</v>
      </c>
      <c r="C35" s="115">
        <v>211113</v>
      </c>
      <c r="D35" s="116">
        <v>1.7220859693840573E-2</v>
      </c>
      <c r="E35" s="115">
        <v>0</v>
      </c>
      <c r="F35" s="116">
        <f t="shared" si="4"/>
        <v>-1</v>
      </c>
      <c r="G35" s="115">
        <v>30219</v>
      </c>
      <c r="H35" s="116" t="str">
        <f t="shared" si="5"/>
        <v>-</v>
      </c>
      <c r="I35" s="115">
        <v>157891</v>
      </c>
      <c r="J35" s="116">
        <f t="shared" si="6"/>
        <v>4.2248916244746679</v>
      </c>
      <c r="K35" s="115">
        <v>148058</v>
      </c>
      <c r="L35" s="116">
        <f t="shared" si="7"/>
        <v>-6.2277140558993249E-2</v>
      </c>
      <c r="M35" s="115">
        <v>161111</v>
      </c>
      <c r="N35" s="116">
        <v>8.8161396209593512E-2</v>
      </c>
      <c r="O35" s="116">
        <v>-0.23684945976799154</v>
      </c>
    </row>
    <row r="36" spans="2:16" x14ac:dyDescent="0.25">
      <c r="B36" s="114" t="s">
        <v>81</v>
      </c>
      <c r="C36" s="115">
        <v>228176</v>
      </c>
      <c r="D36" s="116">
        <v>-3.7223942818082834E-2</v>
      </c>
      <c r="E36" s="115">
        <v>0</v>
      </c>
      <c r="F36" s="116">
        <f t="shared" si="4"/>
        <v>-1</v>
      </c>
      <c r="G36" s="115">
        <v>57962</v>
      </c>
      <c r="H36" s="116" t="str">
        <f t="shared" si="5"/>
        <v>-</v>
      </c>
      <c r="I36" s="115">
        <v>189872</v>
      </c>
      <c r="J36" s="116">
        <f t="shared" si="6"/>
        <v>2.2758013871156964</v>
      </c>
      <c r="K36" s="115">
        <v>185864</v>
      </c>
      <c r="L36" s="116">
        <f t="shared" si="7"/>
        <v>-2.1108957613550139E-2</v>
      </c>
      <c r="M36" s="115">
        <v>186304</v>
      </c>
      <c r="N36" s="116">
        <v>2.3673223432187918E-3</v>
      </c>
      <c r="O36" s="116">
        <v>-0.18350746791950079</v>
      </c>
    </row>
    <row r="37" spans="2:16" x14ac:dyDescent="0.25">
      <c r="B37" s="114" t="s">
        <v>83</v>
      </c>
      <c r="C37" s="115">
        <v>213759</v>
      </c>
      <c r="D37" s="116">
        <v>1.9618785953464446E-2</v>
      </c>
      <c r="E37" s="115">
        <v>0</v>
      </c>
      <c r="F37" s="116">
        <f t="shared" si="4"/>
        <v>-1</v>
      </c>
      <c r="G37" s="115">
        <v>128184</v>
      </c>
      <c r="H37" s="116" t="str">
        <f t="shared" si="5"/>
        <v>-</v>
      </c>
      <c r="I37" s="115">
        <v>201715</v>
      </c>
      <c r="J37" s="116">
        <f t="shared" si="6"/>
        <v>0.57363633526805224</v>
      </c>
      <c r="K37" s="115">
        <v>201058</v>
      </c>
      <c r="L37" s="116">
        <f t="shared" si="7"/>
        <v>-3.2570706194383625E-3</v>
      </c>
      <c r="M37" s="115">
        <v>207746</v>
      </c>
      <c r="N37" s="116">
        <v>3.3264033264033266E-2</v>
      </c>
      <c r="O37" s="116">
        <v>-2.812980973900514E-2</v>
      </c>
    </row>
    <row r="38" spans="2:16" x14ac:dyDescent="0.25">
      <c r="B38" s="114" t="s">
        <v>85</v>
      </c>
      <c r="C38" s="115">
        <v>225008</v>
      </c>
      <c r="D38" s="116">
        <v>-0.12535713313923436</v>
      </c>
      <c r="E38" s="115">
        <v>66105</v>
      </c>
      <c r="F38" s="116">
        <f t="shared" si="4"/>
        <v>-0.70621044585081427</v>
      </c>
      <c r="G38" s="115">
        <v>162040</v>
      </c>
      <c r="H38" s="116">
        <f t="shared" si="5"/>
        <v>1.4512517963845397</v>
      </c>
      <c r="I38" s="115">
        <v>197193</v>
      </c>
      <c r="J38" s="116">
        <f t="shared" si="6"/>
        <v>0.21694026166378677</v>
      </c>
      <c r="K38" s="115">
        <v>202524</v>
      </c>
      <c r="L38" s="116">
        <f t="shared" si="7"/>
        <v>2.7034428199784077E-2</v>
      </c>
      <c r="M38" s="115">
        <v>229806</v>
      </c>
      <c r="N38" s="116">
        <v>0.13470996030100135</v>
      </c>
      <c r="O38" s="116">
        <v>2.1323686268932551E-2</v>
      </c>
    </row>
    <row r="39" spans="2:16" x14ac:dyDescent="0.25">
      <c r="B39" s="114" t="s">
        <v>87</v>
      </c>
      <c r="C39" s="115">
        <v>171150</v>
      </c>
      <c r="D39" s="116">
        <v>-2.1026620754350023E-2</v>
      </c>
      <c r="E39" s="115">
        <v>52265</v>
      </c>
      <c r="F39" s="116">
        <f t="shared" si="4"/>
        <v>-0.69462459830557988</v>
      </c>
      <c r="G39" s="115">
        <v>130958</v>
      </c>
      <c r="H39" s="116">
        <f t="shared" si="5"/>
        <v>1.5056538792691092</v>
      </c>
      <c r="I39" s="115">
        <v>158091</v>
      </c>
      <c r="J39" s="116">
        <f t="shared" si="6"/>
        <v>0.20718856427251486</v>
      </c>
      <c r="K39" s="115">
        <v>158021</v>
      </c>
      <c r="L39" s="116">
        <f t="shared" si="7"/>
        <v>-4.4278295412136792E-4</v>
      </c>
      <c r="M39" s="115">
        <v>159761</v>
      </c>
      <c r="N39" s="116">
        <v>1.1011194714626527E-2</v>
      </c>
      <c r="O39" s="116">
        <v>-6.6543967280163652E-2</v>
      </c>
    </row>
    <row r="40" spans="2:16" x14ac:dyDescent="0.25">
      <c r="B40" s="114" t="s">
        <v>89</v>
      </c>
      <c r="C40" s="115">
        <v>127243</v>
      </c>
      <c r="D40" s="116">
        <v>-5.9625603239943592E-2</v>
      </c>
      <c r="E40" s="115">
        <v>36133</v>
      </c>
      <c r="F40" s="116">
        <f t="shared" si="4"/>
        <v>-0.71603153022170174</v>
      </c>
      <c r="G40" s="115">
        <v>96677</v>
      </c>
      <c r="H40" s="116">
        <f t="shared" si="5"/>
        <v>1.6755874131680182</v>
      </c>
      <c r="I40" s="115">
        <v>140180</v>
      </c>
      <c r="J40" s="116">
        <f t="shared" si="6"/>
        <v>0.44998293285890134</v>
      </c>
      <c r="K40" s="115">
        <v>118073</v>
      </c>
      <c r="L40" s="116">
        <f t="shared" si="7"/>
        <v>-0.15770438008275078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123532</v>
      </c>
      <c r="D41" s="116">
        <v>0.17575619134639187</v>
      </c>
      <c r="E41" s="115">
        <v>14426</v>
      </c>
      <c r="F41" s="116">
        <f t="shared" si="4"/>
        <v>-0.88322054204578571</v>
      </c>
      <c r="G41" s="115">
        <v>60107</v>
      </c>
      <c r="H41" s="116">
        <f t="shared" si="5"/>
        <v>3.1665742409538336</v>
      </c>
      <c r="I41" s="115">
        <v>108306</v>
      </c>
      <c r="J41" s="116">
        <f t="shared" si="6"/>
        <v>0.80188663550002492</v>
      </c>
      <c r="K41" s="115">
        <v>80072</v>
      </c>
      <c r="L41" s="116">
        <f t="shared" si="7"/>
        <v>-0.26068731187561167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112849</v>
      </c>
      <c r="D42" s="116">
        <v>7.5039058034523487E-2</v>
      </c>
      <c r="E42" s="115">
        <v>14280</v>
      </c>
      <c r="F42" s="116">
        <f t="shared" si="4"/>
        <v>-0.87345922427314382</v>
      </c>
      <c r="G42" s="115">
        <v>61877</v>
      </c>
      <c r="H42" s="116">
        <f t="shared" si="5"/>
        <v>3.33312324929972</v>
      </c>
      <c r="I42" s="115">
        <v>109752</v>
      </c>
      <c r="J42" s="116">
        <f t="shared" si="6"/>
        <v>0.77371236485285322</v>
      </c>
      <c r="K42" s="115">
        <v>84951</v>
      </c>
      <c r="L42" s="116">
        <f t="shared" si="7"/>
        <v>-0.22597310299584517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1871426</v>
      </c>
      <c r="D43" s="119">
        <v>-2.7167101508717373E-2</v>
      </c>
      <c r="E43" s="118">
        <v>472177</v>
      </c>
      <c r="F43" s="119">
        <f t="shared" si="4"/>
        <v>-0.74769133270564803</v>
      </c>
      <c r="G43" s="118">
        <v>765462</v>
      </c>
      <c r="H43" s="119">
        <f t="shared" si="5"/>
        <v>0.62113360032360743</v>
      </c>
      <c r="I43" s="118">
        <v>1656388</v>
      </c>
      <c r="J43" s="119">
        <f t="shared" si="6"/>
        <v>1.1639062422432467</v>
      </c>
      <c r="K43" s="118">
        <v>1641108</v>
      </c>
      <c r="L43" s="119">
        <f t="shared" si="7"/>
        <v>-9.2248917524154761E-3</v>
      </c>
      <c r="M43" s="118">
        <v>1351953</v>
      </c>
      <c r="N43" s="119">
        <v>-4.4616689690518685E-3</v>
      </c>
      <c r="O43" s="119">
        <v>-0.10336171460178456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249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80161</v>
      </c>
      <c r="D53" s="116">
        <v>-0.10126355207247206</v>
      </c>
      <c r="E53" s="115">
        <v>100476</v>
      </c>
      <c r="F53" s="116">
        <f t="shared" ref="F53:F65" si="8">IFERROR(E53/C53-1,"-")</f>
        <v>0.25342747720213077</v>
      </c>
      <c r="G53" s="115">
        <v>3792</v>
      </c>
      <c r="H53" s="116">
        <f t="shared" ref="H53:H65" si="9">IFERROR(G53/E53-1,"-")</f>
        <v>-0.96225964409411202</v>
      </c>
      <c r="I53" s="115">
        <v>52306</v>
      </c>
      <c r="J53" s="116">
        <f t="shared" ref="J53:J65" si="10">IFERROR(I53/G53-1,"-")</f>
        <v>12.793776371308017</v>
      </c>
      <c r="K53" s="115">
        <v>94379</v>
      </c>
      <c r="L53" s="116">
        <f>IFERROR(K53/I53-1,"-")</f>
        <v>0.80436278820785367</v>
      </c>
      <c r="M53" s="115">
        <v>76235</v>
      </c>
      <c r="N53" s="116">
        <v>-0.19224615645429599</v>
      </c>
      <c r="O53" s="116">
        <v>-4.8976434924714041E-2</v>
      </c>
    </row>
    <row r="54" spans="1:16" x14ac:dyDescent="0.25">
      <c r="A54" s="1">
        <v>2</v>
      </c>
      <c r="B54" s="114" t="s">
        <v>73</v>
      </c>
      <c r="C54" s="115">
        <v>76926</v>
      </c>
      <c r="D54" s="116">
        <v>0.20958535779989629</v>
      </c>
      <c r="E54" s="115">
        <v>90119</v>
      </c>
      <c r="F54" s="116">
        <f t="shared" si="8"/>
        <v>0.17150248290564951</v>
      </c>
      <c r="G54" s="115">
        <v>3601</v>
      </c>
      <c r="H54" s="116">
        <f t="shared" si="9"/>
        <v>-0.96004172261121401</v>
      </c>
      <c r="I54" s="115">
        <v>75169</v>
      </c>
      <c r="J54" s="116">
        <f t="shared" si="10"/>
        <v>19.874479311302416</v>
      </c>
      <c r="K54" s="115">
        <v>85353</v>
      </c>
      <c r="L54" s="116">
        <f t="shared" ref="L54:L65" si="11">IFERROR(K54/I54-1,"-")</f>
        <v>0.13548138195266657</v>
      </c>
      <c r="M54" s="115">
        <v>74115</v>
      </c>
      <c r="N54" s="116">
        <v>-0.13166496783944326</v>
      </c>
      <c r="O54" s="116">
        <v>-3.6541611418766107E-2</v>
      </c>
    </row>
    <row r="55" spans="1:16" x14ac:dyDescent="0.25">
      <c r="A55" s="1">
        <v>3</v>
      </c>
      <c r="B55" s="114" t="s">
        <v>75</v>
      </c>
      <c r="C55" s="115">
        <v>103819</v>
      </c>
      <c r="D55" s="116">
        <v>-3.656307129798908E-2</v>
      </c>
      <c r="E55" s="115">
        <v>40050</v>
      </c>
      <c r="F55" s="116">
        <f t="shared" si="8"/>
        <v>-0.61423246226605921</v>
      </c>
      <c r="G55" s="115">
        <v>5902</v>
      </c>
      <c r="H55" s="116">
        <f t="shared" si="9"/>
        <v>-0.85263420724094885</v>
      </c>
      <c r="I55" s="115">
        <v>101860</v>
      </c>
      <c r="J55" s="116">
        <f t="shared" si="10"/>
        <v>16.258556421552015</v>
      </c>
      <c r="K55" s="115">
        <v>107350</v>
      </c>
      <c r="L55" s="116">
        <f t="shared" si="11"/>
        <v>5.3897506381307636E-2</v>
      </c>
      <c r="M55" s="115">
        <v>98365</v>
      </c>
      <c r="N55" s="116">
        <v>-8.3698183511877078E-2</v>
      </c>
      <c r="O55" s="116">
        <v>-5.2533736599273739E-2</v>
      </c>
    </row>
    <row r="56" spans="1:16" x14ac:dyDescent="0.25">
      <c r="A56" s="1">
        <v>4</v>
      </c>
      <c r="B56" s="114" t="s">
        <v>77</v>
      </c>
      <c r="C56" s="115">
        <v>151185</v>
      </c>
      <c r="D56" s="116">
        <v>6.9450437513705499E-2</v>
      </c>
      <c r="E56" s="115">
        <v>0</v>
      </c>
      <c r="F56" s="116">
        <f t="shared" si="8"/>
        <v>-1</v>
      </c>
      <c r="G56" s="115">
        <v>7899</v>
      </c>
      <c r="H56" s="116" t="str">
        <f t="shared" si="9"/>
        <v>-</v>
      </c>
      <c r="I56" s="115">
        <v>107856</v>
      </c>
      <c r="J56" s="116">
        <f t="shared" si="10"/>
        <v>12.654386631219142</v>
      </c>
      <c r="K56" s="115">
        <v>113397</v>
      </c>
      <c r="L56" s="116">
        <f t="shared" si="11"/>
        <v>5.1374054294615057E-2</v>
      </c>
      <c r="M56" s="115">
        <v>108738</v>
      </c>
      <c r="N56" s="116">
        <v>-4.1085743009074305E-2</v>
      </c>
      <c r="O56" s="116">
        <v>-0.28076198035519395</v>
      </c>
    </row>
    <row r="57" spans="1:16" x14ac:dyDescent="0.25">
      <c r="A57" s="1">
        <v>5</v>
      </c>
      <c r="B57" s="114" t="s">
        <v>79</v>
      </c>
      <c r="C57" s="115">
        <v>190316</v>
      </c>
      <c r="D57" s="116">
        <v>3.9200161627634067E-2</v>
      </c>
      <c r="E57" s="115">
        <v>0</v>
      </c>
      <c r="F57" s="116">
        <f t="shared" si="8"/>
        <v>-1</v>
      </c>
      <c r="G57" s="115">
        <v>18426</v>
      </c>
      <c r="H57" s="116" t="str">
        <f t="shared" si="9"/>
        <v>-</v>
      </c>
      <c r="I57" s="115">
        <v>138427</v>
      </c>
      <c r="J57" s="116">
        <f t="shared" si="10"/>
        <v>6.512590904157169</v>
      </c>
      <c r="K57" s="115">
        <v>122735</v>
      </c>
      <c r="L57" s="116">
        <f t="shared" si="11"/>
        <v>-0.11335938798066847</v>
      </c>
      <c r="M57" s="115">
        <v>127566</v>
      </c>
      <c r="N57" s="116">
        <v>3.9361225404326294E-2</v>
      </c>
      <c r="O57" s="116">
        <v>-0.32971479013850646</v>
      </c>
    </row>
    <row r="58" spans="1:16" x14ac:dyDescent="0.25">
      <c r="A58" s="1">
        <v>6</v>
      </c>
      <c r="B58" s="114" t="s">
        <v>81</v>
      </c>
      <c r="C58" s="115">
        <v>202520</v>
      </c>
      <c r="D58" s="116">
        <v>-9.2251377604124496E-4</v>
      </c>
      <c r="E58" s="115">
        <v>0</v>
      </c>
      <c r="F58" s="116">
        <f t="shared" si="8"/>
        <v>-1</v>
      </c>
      <c r="G58" s="115">
        <v>42217</v>
      </c>
      <c r="H58" s="116" t="str">
        <f t="shared" si="9"/>
        <v>-</v>
      </c>
      <c r="I58" s="115">
        <v>166385</v>
      </c>
      <c r="J58" s="116">
        <f t="shared" si="10"/>
        <v>2.941184830755383</v>
      </c>
      <c r="K58" s="115">
        <v>151037</v>
      </c>
      <c r="L58" s="116">
        <f t="shared" si="11"/>
        <v>-9.2243892177780396E-2</v>
      </c>
      <c r="M58" s="115">
        <v>145345</v>
      </c>
      <c r="N58" s="116">
        <v>-3.7686129888702791E-2</v>
      </c>
      <c r="O58" s="116">
        <v>-0.282317795773257</v>
      </c>
    </row>
    <row r="59" spans="1:16" x14ac:dyDescent="0.25">
      <c r="A59" s="1">
        <v>7</v>
      </c>
      <c r="B59" s="114" t="s">
        <v>83</v>
      </c>
      <c r="C59" s="115">
        <v>181686</v>
      </c>
      <c r="D59" s="116">
        <v>7.7685970021768913E-2</v>
      </c>
      <c r="E59" s="115">
        <v>0</v>
      </c>
      <c r="F59" s="116">
        <f t="shared" si="8"/>
        <v>-1</v>
      </c>
      <c r="G59" s="115">
        <v>98067</v>
      </c>
      <c r="H59" s="116" t="str">
        <f t="shared" si="9"/>
        <v>-</v>
      </c>
      <c r="I59" s="115">
        <v>156203</v>
      </c>
      <c r="J59" s="116">
        <f t="shared" si="10"/>
        <v>0.59281919504012559</v>
      </c>
      <c r="K59" s="115">
        <v>161599</v>
      </c>
      <c r="L59" s="116">
        <f t="shared" si="11"/>
        <v>3.454479107315489E-2</v>
      </c>
      <c r="M59" s="115">
        <v>163095</v>
      </c>
      <c r="N59" s="116">
        <v>9.2574830289791077E-3</v>
      </c>
      <c r="O59" s="116">
        <v>-0.10232489019517188</v>
      </c>
    </row>
    <row r="60" spans="1:16" x14ac:dyDescent="0.25">
      <c r="A60" s="1">
        <v>8</v>
      </c>
      <c r="B60" s="114" t="s">
        <v>85</v>
      </c>
      <c r="C60" s="115">
        <v>203316</v>
      </c>
      <c r="D60" s="116">
        <v>-2.7540488056860268E-2</v>
      </c>
      <c r="E60" s="115">
        <v>54073</v>
      </c>
      <c r="F60" s="116">
        <f t="shared" si="8"/>
        <v>-0.73404454150189857</v>
      </c>
      <c r="G60" s="115">
        <v>129856</v>
      </c>
      <c r="H60" s="116">
        <f t="shared" si="9"/>
        <v>1.4014942762561722</v>
      </c>
      <c r="I60" s="115">
        <v>168396</v>
      </c>
      <c r="J60" s="116">
        <f t="shared" si="10"/>
        <v>0.29679029078363728</v>
      </c>
      <c r="K60" s="115">
        <v>177694</v>
      </c>
      <c r="L60" s="116">
        <f t="shared" si="11"/>
        <v>5.5215088244376265E-2</v>
      </c>
      <c r="M60" s="115">
        <v>188499</v>
      </c>
      <c r="N60" s="116">
        <v>6.0806780195167054E-2</v>
      </c>
      <c r="O60" s="116">
        <v>-7.2876704243640456E-2</v>
      </c>
    </row>
    <row r="61" spans="1:16" x14ac:dyDescent="0.25">
      <c r="A61" s="1">
        <v>9</v>
      </c>
      <c r="B61" s="114" t="s">
        <v>87</v>
      </c>
      <c r="C61" s="115">
        <v>150007</v>
      </c>
      <c r="D61" s="116">
        <v>5.9005005330076354E-2</v>
      </c>
      <c r="E61" s="115">
        <v>44522</v>
      </c>
      <c r="F61" s="116">
        <f t="shared" si="8"/>
        <v>-0.7032005173091922</v>
      </c>
      <c r="G61" s="115">
        <v>107061</v>
      </c>
      <c r="H61" s="116">
        <f t="shared" si="9"/>
        <v>1.4046763397870716</v>
      </c>
      <c r="I61" s="115">
        <v>138602</v>
      </c>
      <c r="J61" s="116">
        <f t="shared" si="10"/>
        <v>0.29460774698536341</v>
      </c>
      <c r="K61" s="115">
        <v>127466</v>
      </c>
      <c r="L61" s="116">
        <f t="shared" si="11"/>
        <v>-8.0345160964488294E-2</v>
      </c>
      <c r="M61" s="115">
        <v>137327</v>
      </c>
      <c r="N61" s="116">
        <v>7.7361806285597634E-2</v>
      </c>
      <c r="O61" s="116">
        <v>-8.4529388628530655E-2</v>
      </c>
    </row>
    <row r="62" spans="1:16" x14ac:dyDescent="0.25">
      <c r="A62" s="1">
        <v>10</v>
      </c>
      <c r="B62" s="114" t="s">
        <v>89</v>
      </c>
      <c r="C62" s="115">
        <v>112169</v>
      </c>
      <c r="D62" s="116">
        <v>4.4472172301732948E-2</v>
      </c>
      <c r="E62" s="115">
        <v>26446</v>
      </c>
      <c r="F62" s="116">
        <f t="shared" si="8"/>
        <v>-0.76423075894409331</v>
      </c>
      <c r="G62" s="115">
        <v>71801</v>
      </c>
      <c r="H62" s="116">
        <f t="shared" si="9"/>
        <v>1.7150041594191938</v>
      </c>
      <c r="I62" s="115">
        <v>113852</v>
      </c>
      <c r="J62" s="116">
        <f t="shared" si="10"/>
        <v>0.58566036684725842</v>
      </c>
      <c r="K62" s="115">
        <v>103186</v>
      </c>
      <c r="L62" s="116">
        <f t="shared" si="11"/>
        <v>-9.3683027087798187E-2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109101</v>
      </c>
      <c r="D63" s="116">
        <v>0.16385573015009447</v>
      </c>
      <c r="E63" s="115">
        <v>9600</v>
      </c>
      <c r="F63" s="116">
        <f t="shared" si="8"/>
        <v>-0.91200813924711965</v>
      </c>
      <c r="G63" s="115">
        <v>48671</v>
      </c>
      <c r="H63" s="116">
        <f t="shared" si="9"/>
        <v>4.0698958333333337</v>
      </c>
      <c r="I63" s="115">
        <v>94916</v>
      </c>
      <c r="J63" s="116">
        <f t="shared" si="10"/>
        <v>0.950155123173964</v>
      </c>
      <c r="K63" s="115">
        <v>69364</v>
      </c>
      <c r="L63" s="116">
        <f t="shared" si="11"/>
        <v>-0.26920645623498674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102182</v>
      </c>
      <c r="D64" s="116">
        <v>0.10130088486037314</v>
      </c>
      <c r="E64" s="115">
        <v>6993</v>
      </c>
      <c r="F64" s="116">
        <f t="shared" si="8"/>
        <v>-0.93156328903329355</v>
      </c>
      <c r="G64" s="115">
        <v>46259</v>
      </c>
      <c r="H64" s="116">
        <f t="shared" si="9"/>
        <v>5.6150436150436152</v>
      </c>
      <c r="I64" s="115">
        <v>94753</v>
      </c>
      <c r="J64" s="116">
        <f t="shared" si="10"/>
        <v>1.0483149225015671</v>
      </c>
      <c r="K64" s="115">
        <v>71834</v>
      </c>
      <c r="L64" s="116">
        <f t="shared" si="11"/>
        <v>-0.2418815235401518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1663388</v>
      </c>
      <c r="D65" s="119">
        <v>3.8975283402946648E-2</v>
      </c>
      <c r="E65" s="118">
        <v>400640</v>
      </c>
      <c r="F65" s="119">
        <f t="shared" si="8"/>
        <v>-0.75914218450535897</v>
      </c>
      <c r="G65" s="118">
        <v>583552</v>
      </c>
      <c r="H65" s="119">
        <f t="shared" si="9"/>
        <v>0.45654952076677313</v>
      </c>
      <c r="I65" s="118">
        <v>1408725</v>
      </c>
      <c r="J65" s="119">
        <f t="shared" si="10"/>
        <v>1.4140522181399429</v>
      </c>
      <c r="K65" s="118">
        <v>1385394</v>
      </c>
      <c r="L65" s="119">
        <f t="shared" si="11"/>
        <v>-1.6561784592450612E-2</v>
      </c>
      <c r="M65" s="118">
        <v>1119285</v>
      </c>
      <c r="N65" s="119">
        <v>-1.904014864023984E-2</v>
      </c>
      <c r="O65" s="119">
        <v>-0.16467279034222526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249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8266</v>
      </c>
      <c r="D75" s="116">
        <v>-0.5979180854168693</v>
      </c>
      <c r="E75" s="115">
        <v>8959</v>
      </c>
      <c r="F75" s="116">
        <f t="shared" ref="F75:F87" si="12">IFERROR(E75/C75-1,"-")</f>
        <v>8.3837406242438961E-2</v>
      </c>
      <c r="G75" s="115">
        <v>3625</v>
      </c>
      <c r="H75" s="116">
        <f t="shared" ref="H75:H87" si="13">IFERROR(G75/E75-1,"-")</f>
        <v>-0.59537894854336426</v>
      </c>
      <c r="I75" s="115">
        <v>8346</v>
      </c>
      <c r="J75" s="116">
        <f t="shared" ref="J75:J87" si="14">IFERROR(I75/G75-1,"-")</f>
        <v>1.3023448275862068</v>
      </c>
      <c r="K75" s="115">
        <v>12994</v>
      </c>
      <c r="L75" s="116">
        <f>IFERROR(K75/I75-1,"-")</f>
        <v>0.55691349149293079</v>
      </c>
      <c r="M75" s="115">
        <v>7945</v>
      </c>
      <c r="N75" s="116">
        <v>-0.38856395259350474</v>
      </c>
      <c r="O75" s="116">
        <v>-3.8833776917493346E-2</v>
      </c>
    </row>
    <row r="76" spans="1:16" x14ac:dyDescent="0.25">
      <c r="A76" s="1">
        <v>2</v>
      </c>
      <c r="B76" s="114" t="s">
        <v>73</v>
      </c>
      <c r="C76" s="115">
        <v>8305</v>
      </c>
      <c r="D76" s="116">
        <v>-0.51874601610940485</v>
      </c>
      <c r="E76" s="115">
        <v>7898</v>
      </c>
      <c r="F76" s="116">
        <f t="shared" si="12"/>
        <v>-4.9006622516556297E-2</v>
      </c>
      <c r="G76" s="115">
        <v>3774</v>
      </c>
      <c r="H76" s="116">
        <f t="shared" si="13"/>
        <v>-0.52215750822993168</v>
      </c>
      <c r="I76" s="115">
        <v>12994</v>
      </c>
      <c r="J76" s="116">
        <f t="shared" si="14"/>
        <v>2.4430312665606784</v>
      </c>
      <c r="K76" s="115">
        <v>8549</v>
      </c>
      <c r="L76" s="116">
        <f t="shared" ref="L76:L87" si="15">IFERROR(K76/I76-1,"-")</f>
        <v>-0.34208096044328151</v>
      </c>
      <c r="M76" s="115">
        <v>8223</v>
      </c>
      <c r="N76" s="116">
        <v>-3.8133114984208683E-2</v>
      </c>
      <c r="O76" s="116">
        <v>-9.8735701384707886E-3</v>
      </c>
    </row>
    <row r="77" spans="1:16" x14ac:dyDescent="0.25">
      <c r="A77" s="1">
        <v>3</v>
      </c>
      <c r="B77" s="114" t="s">
        <v>75</v>
      </c>
      <c r="C77" s="115">
        <v>10177</v>
      </c>
      <c r="D77" s="116">
        <v>-0.65549575166717444</v>
      </c>
      <c r="E77" s="115">
        <v>5143</v>
      </c>
      <c r="F77" s="116">
        <f t="shared" si="12"/>
        <v>-0.4946447872654024</v>
      </c>
      <c r="G77" s="115">
        <v>4251</v>
      </c>
      <c r="H77" s="116">
        <f t="shared" si="13"/>
        <v>-0.17343962667703672</v>
      </c>
      <c r="I77" s="115">
        <v>12447</v>
      </c>
      <c r="J77" s="116">
        <f t="shared" si="14"/>
        <v>1.928016937191249</v>
      </c>
      <c r="K77" s="115">
        <v>13370</v>
      </c>
      <c r="L77" s="116">
        <f t="shared" si="15"/>
        <v>7.4154414718406114E-2</v>
      </c>
      <c r="M77" s="115">
        <v>14511</v>
      </c>
      <c r="N77" s="116">
        <v>8.534031413612575E-2</v>
      </c>
      <c r="O77" s="116">
        <v>0.42586223838066228</v>
      </c>
    </row>
    <row r="78" spans="1:16" x14ac:dyDescent="0.25">
      <c r="A78" s="1">
        <v>4</v>
      </c>
      <c r="B78" s="114" t="s">
        <v>77</v>
      </c>
      <c r="C78" s="115">
        <v>19757</v>
      </c>
      <c r="D78" s="116">
        <v>-0.13346491228070179</v>
      </c>
      <c r="E78" s="115">
        <v>0</v>
      </c>
      <c r="F78" s="116">
        <f t="shared" si="12"/>
        <v>-1</v>
      </c>
      <c r="G78" s="115">
        <v>4594</v>
      </c>
      <c r="H78" s="116" t="str">
        <f t="shared" si="13"/>
        <v>-</v>
      </c>
      <c r="I78" s="115">
        <v>22410</v>
      </c>
      <c r="J78" s="116">
        <f t="shared" si="14"/>
        <v>3.8781018720069653</v>
      </c>
      <c r="K78" s="115">
        <v>27095</v>
      </c>
      <c r="L78" s="116">
        <f t="shared" si="15"/>
        <v>0.20905845604640794</v>
      </c>
      <c r="M78" s="115">
        <v>19093</v>
      </c>
      <c r="N78" s="116">
        <v>-0.29533124192655469</v>
      </c>
      <c r="O78" s="116">
        <v>-3.3608341347370563E-2</v>
      </c>
    </row>
    <row r="79" spans="1:16" x14ac:dyDescent="0.25">
      <c r="A79" s="1">
        <v>5</v>
      </c>
      <c r="B79" s="114" t="s">
        <v>79</v>
      </c>
      <c r="C79" s="115">
        <v>20797</v>
      </c>
      <c r="D79" s="116">
        <v>-0.14773379231210559</v>
      </c>
      <c r="E79" s="115">
        <v>0</v>
      </c>
      <c r="F79" s="116">
        <f t="shared" si="12"/>
        <v>-1</v>
      </c>
      <c r="G79" s="115">
        <v>11793</v>
      </c>
      <c r="H79" s="116" t="str">
        <f t="shared" si="13"/>
        <v>-</v>
      </c>
      <c r="I79" s="115">
        <v>19464</v>
      </c>
      <c r="J79" s="116">
        <f t="shared" si="14"/>
        <v>0.6504706181633173</v>
      </c>
      <c r="K79" s="115">
        <v>25323</v>
      </c>
      <c r="L79" s="116">
        <f t="shared" si="15"/>
        <v>0.30101726263871753</v>
      </c>
      <c r="M79" s="115">
        <v>33545</v>
      </c>
      <c r="N79" s="116">
        <v>0.32468506890968674</v>
      </c>
      <c r="O79" s="116">
        <v>0.61297302495552253</v>
      </c>
    </row>
    <row r="80" spans="1:16" x14ac:dyDescent="0.25">
      <c r="A80" s="1">
        <v>6</v>
      </c>
      <c r="B80" s="114" t="s">
        <v>81</v>
      </c>
      <c r="C80" s="115">
        <v>25656</v>
      </c>
      <c r="D80" s="116">
        <v>-0.25181534513429182</v>
      </c>
      <c r="E80" s="115">
        <v>0</v>
      </c>
      <c r="F80" s="116">
        <f t="shared" si="12"/>
        <v>-1</v>
      </c>
      <c r="G80" s="115">
        <v>15745</v>
      </c>
      <c r="H80" s="116" t="str">
        <f t="shared" si="13"/>
        <v>-</v>
      </c>
      <c r="I80" s="115">
        <v>23487</v>
      </c>
      <c r="J80" s="116">
        <f t="shared" si="14"/>
        <v>0.49171165449349008</v>
      </c>
      <c r="K80" s="115">
        <v>34827</v>
      </c>
      <c r="L80" s="116">
        <f t="shared" si="15"/>
        <v>0.48282028356111883</v>
      </c>
      <c r="M80" s="115">
        <v>40959</v>
      </c>
      <c r="N80" s="116">
        <v>0.17607029029201482</v>
      </c>
      <c r="O80" s="116">
        <v>0.59646866230121609</v>
      </c>
    </row>
    <row r="81" spans="1:16" x14ac:dyDescent="0.25">
      <c r="A81" s="1">
        <v>7</v>
      </c>
      <c r="B81" s="114" t="s">
        <v>83</v>
      </c>
      <c r="C81" s="115">
        <v>32073</v>
      </c>
      <c r="D81" s="116">
        <v>-0.2188177411890786</v>
      </c>
      <c r="E81" s="115">
        <v>0</v>
      </c>
      <c r="F81" s="116">
        <f t="shared" si="12"/>
        <v>-1</v>
      </c>
      <c r="G81" s="115">
        <v>30117</v>
      </c>
      <c r="H81" s="116" t="str">
        <f t="shared" si="13"/>
        <v>-</v>
      </c>
      <c r="I81" s="115">
        <v>45512</v>
      </c>
      <c r="J81" s="116">
        <f t="shared" si="14"/>
        <v>0.51117309160938995</v>
      </c>
      <c r="K81" s="115">
        <v>39459</v>
      </c>
      <c r="L81" s="116">
        <f t="shared" si="15"/>
        <v>-0.13299789066619794</v>
      </c>
      <c r="M81" s="115">
        <v>44651</v>
      </c>
      <c r="N81" s="116">
        <v>0.13157961428317999</v>
      </c>
      <c r="O81" s="116">
        <v>0.39216786705328466</v>
      </c>
    </row>
    <row r="82" spans="1:16" x14ac:dyDescent="0.25">
      <c r="A82" s="1">
        <v>8</v>
      </c>
      <c r="B82" s="114" t="s">
        <v>85</v>
      </c>
      <c r="C82" s="115">
        <v>21692</v>
      </c>
      <c r="D82" s="116">
        <v>-0.54979972189361392</v>
      </c>
      <c r="E82" s="115">
        <v>12032</v>
      </c>
      <c r="F82" s="116">
        <f t="shared" si="12"/>
        <v>-0.44532546560944131</v>
      </c>
      <c r="G82" s="115">
        <v>32184</v>
      </c>
      <c r="H82" s="116">
        <f t="shared" si="13"/>
        <v>1.6748670212765959</v>
      </c>
      <c r="I82" s="115">
        <v>28797</v>
      </c>
      <c r="J82" s="116">
        <f t="shared" si="14"/>
        <v>-0.10523862788963456</v>
      </c>
      <c r="K82" s="115">
        <v>24830</v>
      </c>
      <c r="L82" s="116">
        <f t="shared" si="15"/>
        <v>-0.1377574052852728</v>
      </c>
      <c r="M82" s="115">
        <v>41307</v>
      </c>
      <c r="N82" s="116">
        <v>0.66359242851389455</v>
      </c>
      <c r="O82" s="116">
        <v>0.90425041489950209</v>
      </c>
    </row>
    <row r="83" spans="1:16" x14ac:dyDescent="0.25">
      <c r="A83" s="1">
        <v>9</v>
      </c>
      <c r="B83" s="114" t="s">
        <v>87</v>
      </c>
      <c r="C83" s="115">
        <v>21143</v>
      </c>
      <c r="D83" s="116">
        <v>-0.36272116225095696</v>
      </c>
      <c r="E83" s="115">
        <v>7743</v>
      </c>
      <c r="F83" s="116">
        <f t="shared" si="12"/>
        <v>-0.63377950148985485</v>
      </c>
      <c r="G83" s="115">
        <v>23897</v>
      </c>
      <c r="H83" s="116">
        <f t="shared" si="13"/>
        <v>2.0862714710060701</v>
      </c>
      <c r="I83" s="115">
        <v>19489</v>
      </c>
      <c r="J83" s="116">
        <f t="shared" si="14"/>
        <v>-0.18445830020504661</v>
      </c>
      <c r="K83" s="115">
        <v>30555</v>
      </c>
      <c r="L83" s="116">
        <f t="shared" si="15"/>
        <v>0.567807481143209</v>
      </c>
      <c r="M83" s="115">
        <v>22434</v>
      </c>
      <c r="N83" s="116">
        <v>-0.26578301423662254</v>
      </c>
      <c r="O83" s="116">
        <v>6.1060398240552427E-2</v>
      </c>
    </row>
    <row r="84" spans="1:16" x14ac:dyDescent="0.25">
      <c r="A84" s="1">
        <v>10</v>
      </c>
      <c r="B84" s="114" t="s">
        <v>89</v>
      </c>
      <c r="C84" s="115">
        <v>15074</v>
      </c>
      <c r="D84" s="116">
        <v>-0.46006160899777926</v>
      </c>
      <c r="E84" s="115">
        <v>9687</v>
      </c>
      <c r="F84" s="116">
        <f t="shared" si="12"/>
        <v>-0.35737030648799262</v>
      </c>
      <c r="G84" s="115">
        <v>24876</v>
      </c>
      <c r="H84" s="116">
        <f t="shared" si="13"/>
        <v>1.5679777020749457</v>
      </c>
      <c r="I84" s="115">
        <v>26328</v>
      </c>
      <c r="J84" s="116">
        <f t="shared" si="14"/>
        <v>5.836951278340563E-2</v>
      </c>
      <c r="K84" s="115">
        <v>14887</v>
      </c>
      <c r="L84" s="116">
        <f t="shared" si="15"/>
        <v>-0.43455636584624735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14431</v>
      </c>
      <c r="D85" s="116">
        <v>0.27426048565121408</v>
      </c>
      <c r="E85" s="115">
        <v>4826</v>
      </c>
      <c r="F85" s="116">
        <f t="shared" si="12"/>
        <v>-0.66558104081491232</v>
      </c>
      <c r="G85" s="115">
        <v>11436</v>
      </c>
      <c r="H85" s="116">
        <f t="shared" si="13"/>
        <v>1.3696643182760049</v>
      </c>
      <c r="I85" s="115">
        <v>13390</v>
      </c>
      <c r="J85" s="116">
        <f t="shared" si="14"/>
        <v>0.17086393844001391</v>
      </c>
      <c r="K85" s="115">
        <v>10708</v>
      </c>
      <c r="L85" s="116">
        <f t="shared" si="15"/>
        <v>-0.2002987303958178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10667</v>
      </c>
      <c r="D86" s="116">
        <v>-0.12486668307490356</v>
      </c>
      <c r="E86" s="115">
        <v>7287</v>
      </c>
      <c r="F86" s="116">
        <f t="shared" si="12"/>
        <v>-0.31686509796568862</v>
      </c>
      <c r="G86" s="115">
        <v>15618</v>
      </c>
      <c r="H86" s="116">
        <f t="shared" si="13"/>
        <v>1.1432688349114861</v>
      </c>
      <c r="I86" s="115">
        <v>14999</v>
      </c>
      <c r="J86" s="116">
        <f t="shared" si="14"/>
        <v>-3.9633755922653391E-2</v>
      </c>
      <c r="K86" s="115">
        <v>13117</v>
      </c>
      <c r="L86" s="116">
        <f t="shared" si="15"/>
        <v>-0.12547503166877794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208038</v>
      </c>
      <c r="D87" s="119">
        <v>-0.35531673577152634</v>
      </c>
      <c r="E87" s="118">
        <v>71537</v>
      </c>
      <c r="F87" s="119">
        <f t="shared" si="12"/>
        <v>-0.65613493688653035</v>
      </c>
      <c r="G87" s="118">
        <v>181910</v>
      </c>
      <c r="H87" s="119">
        <f t="shared" si="13"/>
        <v>1.5428799082992017</v>
      </c>
      <c r="I87" s="118">
        <v>247663</v>
      </c>
      <c r="J87" s="119">
        <f t="shared" si="14"/>
        <v>0.36145896322357207</v>
      </c>
      <c r="K87" s="118">
        <v>255714</v>
      </c>
      <c r="L87" s="119">
        <f t="shared" si="15"/>
        <v>3.2507883696797579E-2</v>
      </c>
      <c r="M87" s="118">
        <v>232668</v>
      </c>
      <c r="N87" s="119">
        <v>7.2192883014903009E-2</v>
      </c>
      <c r="O87" s="119">
        <v>0.38603409862628535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249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400107</v>
      </c>
      <c r="D97" s="116">
        <v>-2.2070265740962158E-3</v>
      </c>
      <c r="E97" s="115">
        <v>384062</v>
      </c>
      <c r="F97" s="116">
        <f t="shared" ref="F97:F109" si="16">IFERROR(E97/C97-1,"-")</f>
        <v>-4.0101772775782529E-2</v>
      </c>
      <c r="G97" s="115">
        <v>22230</v>
      </c>
      <c r="H97" s="116">
        <f t="shared" ref="H97:H109" si="17">IFERROR(G97/E97-1,"-")</f>
        <v>-0.94211872041493305</v>
      </c>
      <c r="I97" s="115">
        <v>201859</v>
      </c>
      <c r="J97" s="116">
        <f t="shared" ref="J97:J109" si="18">IFERROR(I97/G97-1,"-")</f>
        <v>8.0804768331084116</v>
      </c>
      <c r="K97" s="115">
        <v>352271</v>
      </c>
      <c r="L97" s="116">
        <f t="shared" ref="L97:L109" si="19">IFERROR(K97/I97-1,"-")</f>
        <v>0.74513397965906902</v>
      </c>
      <c r="M97" s="115">
        <v>398137</v>
      </c>
      <c r="N97" s="116">
        <v>0.13020089646891164</v>
      </c>
      <c r="O97" s="116">
        <v>-4.9236829148202599E-3</v>
      </c>
    </row>
    <row r="98" spans="2:15" x14ac:dyDescent="0.25">
      <c r="B98" s="114" t="s">
        <v>73</v>
      </c>
      <c r="C98" s="115">
        <v>349588</v>
      </c>
      <c r="D98" s="116">
        <v>-5.5619338856817135E-2</v>
      </c>
      <c r="E98" s="115">
        <v>332827</v>
      </c>
      <c r="F98" s="116">
        <f t="shared" si="16"/>
        <v>-4.7945009554103635E-2</v>
      </c>
      <c r="G98" s="115">
        <v>18526</v>
      </c>
      <c r="H98" s="116">
        <f t="shared" si="17"/>
        <v>-0.94433744858439972</v>
      </c>
      <c r="I98" s="115">
        <v>211942</v>
      </c>
      <c r="J98" s="116">
        <f t="shared" si="18"/>
        <v>10.440246140559214</v>
      </c>
      <c r="K98" s="115">
        <v>317883</v>
      </c>
      <c r="L98" s="116">
        <f t="shared" si="19"/>
        <v>0.49985845184059796</v>
      </c>
      <c r="M98" s="115">
        <v>394448</v>
      </c>
      <c r="N98" s="116">
        <v>0.2408590582069503</v>
      </c>
      <c r="O98" s="116">
        <v>0.12832248246507327</v>
      </c>
    </row>
    <row r="99" spans="2:15" x14ac:dyDescent="0.25">
      <c r="B99" s="114" t="s">
        <v>75</v>
      </c>
      <c r="C99" s="115">
        <v>355752</v>
      </c>
      <c r="D99" s="116">
        <v>-2.7962818249878452E-2</v>
      </c>
      <c r="E99" s="115">
        <v>172613</v>
      </c>
      <c r="F99" s="116">
        <f t="shared" si="16"/>
        <v>-0.51479401380737144</v>
      </c>
      <c r="G99" s="115">
        <v>25644</v>
      </c>
      <c r="H99" s="116">
        <f t="shared" si="17"/>
        <v>-0.85143645032529414</v>
      </c>
      <c r="I99" s="115">
        <v>251732</v>
      </c>
      <c r="J99" s="116">
        <f t="shared" si="18"/>
        <v>8.8164092965216039</v>
      </c>
      <c r="K99" s="115">
        <v>315119</v>
      </c>
      <c r="L99" s="116">
        <f t="shared" si="19"/>
        <v>0.25180350531517637</v>
      </c>
      <c r="M99" s="115">
        <v>386274</v>
      </c>
      <c r="N99" s="116">
        <v>0.22580358531221534</v>
      </c>
      <c r="O99" s="116">
        <v>8.5795722863118096E-2</v>
      </c>
    </row>
    <row r="100" spans="2:15" x14ac:dyDescent="0.25">
      <c r="B100" s="114" t="s">
        <v>77</v>
      </c>
      <c r="C100" s="115">
        <v>255176</v>
      </c>
      <c r="D100" s="116">
        <v>1.1551482189152473E-2</v>
      </c>
      <c r="E100" s="115">
        <v>0</v>
      </c>
      <c r="F100" s="116">
        <f t="shared" si="16"/>
        <v>-1</v>
      </c>
      <c r="G100" s="115">
        <v>21374</v>
      </c>
      <c r="H100" s="116" t="str">
        <f t="shared" si="17"/>
        <v>-</v>
      </c>
      <c r="I100" s="115">
        <v>218722</v>
      </c>
      <c r="J100" s="116">
        <f t="shared" si="18"/>
        <v>9.2330869280434165</v>
      </c>
      <c r="K100" s="115">
        <v>238900</v>
      </c>
      <c r="L100" s="116">
        <f t="shared" si="19"/>
        <v>9.2254094238348294E-2</v>
      </c>
      <c r="M100" s="115">
        <v>283651</v>
      </c>
      <c r="N100" s="116">
        <v>0.18732105483465888</v>
      </c>
      <c r="O100" s="116">
        <v>0.1115896479292724</v>
      </c>
    </row>
    <row r="101" spans="2:15" x14ac:dyDescent="0.25">
      <c r="B101" s="114" t="s">
        <v>79</v>
      </c>
      <c r="C101" s="115">
        <v>199294</v>
      </c>
      <c r="D101" s="116">
        <v>-0.14921429089806915</v>
      </c>
      <c r="E101" s="115">
        <v>0</v>
      </c>
      <c r="F101" s="116">
        <f t="shared" si="16"/>
        <v>-1</v>
      </c>
      <c r="G101" s="115">
        <v>35271</v>
      </c>
      <c r="H101" s="116" t="str">
        <f t="shared" si="17"/>
        <v>-</v>
      </c>
      <c r="I101" s="115">
        <v>152908</v>
      </c>
      <c r="J101" s="116">
        <f t="shared" si="18"/>
        <v>3.3352329108899665</v>
      </c>
      <c r="K101" s="115">
        <v>192540</v>
      </c>
      <c r="L101" s="116">
        <f t="shared" si="19"/>
        <v>0.25918853166609979</v>
      </c>
      <c r="M101" s="115">
        <v>244591</v>
      </c>
      <c r="N101" s="116">
        <v>0.27033863093383204</v>
      </c>
      <c r="O101" s="116">
        <v>0.22728732425461873</v>
      </c>
    </row>
    <row r="102" spans="2:15" x14ac:dyDescent="0.25">
      <c r="B102" s="114" t="s">
        <v>81</v>
      </c>
      <c r="C102" s="115">
        <v>220782</v>
      </c>
      <c r="D102" s="116">
        <v>-0.15849935395838655</v>
      </c>
      <c r="E102" s="115">
        <v>0</v>
      </c>
      <c r="F102" s="116">
        <f t="shared" si="16"/>
        <v>-1</v>
      </c>
      <c r="G102" s="115">
        <v>52661</v>
      </c>
      <c r="H102" s="116" t="str">
        <f t="shared" si="17"/>
        <v>-</v>
      </c>
      <c r="I102" s="115">
        <v>174196</v>
      </c>
      <c r="J102" s="116">
        <f t="shared" si="18"/>
        <v>2.3078748979320558</v>
      </c>
      <c r="K102" s="115">
        <v>207904</v>
      </c>
      <c r="L102" s="116">
        <f t="shared" si="19"/>
        <v>0.19350616546878219</v>
      </c>
      <c r="M102" s="115">
        <v>274145</v>
      </c>
      <c r="N102" s="116">
        <v>0.31861339849161152</v>
      </c>
      <c r="O102" s="116">
        <v>0.24169995742406547</v>
      </c>
    </row>
    <row r="103" spans="2:15" x14ac:dyDescent="0.25">
      <c r="B103" s="114" t="s">
        <v>83</v>
      </c>
      <c r="C103" s="115">
        <v>271846</v>
      </c>
      <c r="D103" s="116">
        <v>-8.8838314602598945E-2</v>
      </c>
      <c r="E103" s="115">
        <v>0</v>
      </c>
      <c r="F103" s="116">
        <f t="shared" si="16"/>
        <v>-1</v>
      </c>
      <c r="G103" s="115">
        <v>97493</v>
      </c>
      <c r="H103" s="116" t="str">
        <f t="shared" si="17"/>
        <v>-</v>
      </c>
      <c r="I103" s="115">
        <v>215944</v>
      </c>
      <c r="J103" s="116">
        <f t="shared" si="18"/>
        <v>1.2149692798457323</v>
      </c>
      <c r="K103" s="115">
        <v>253355</v>
      </c>
      <c r="L103" s="116">
        <f t="shared" si="19"/>
        <v>0.17324398918238071</v>
      </c>
      <c r="M103" s="115">
        <v>324319</v>
      </c>
      <c r="N103" s="116">
        <v>0.2800970969588128</v>
      </c>
      <c r="O103" s="116">
        <v>0.19302472723527297</v>
      </c>
    </row>
    <row r="104" spans="2:15" x14ac:dyDescent="0.25">
      <c r="B104" s="114" t="s">
        <v>85</v>
      </c>
      <c r="C104" s="115">
        <v>287660</v>
      </c>
      <c r="D104" s="116">
        <v>-6.3585433261825641E-2</v>
      </c>
      <c r="E104" s="115">
        <v>49703</v>
      </c>
      <c r="F104" s="116">
        <f t="shared" si="16"/>
        <v>-0.8272161579642634</v>
      </c>
      <c r="G104" s="115">
        <v>121946</v>
      </c>
      <c r="H104" s="116">
        <f t="shared" si="17"/>
        <v>1.4534937528921796</v>
      </c>
      <c r="I104" s="115">
        <v>218834</v>
      </c>
      <c r="J104" s="116">
        <f t="shared" si="18"/>
        <v>0.79451560526790543</v>
      </c>
      <c r="K104" s="115">
        <v>278335</v>
      </c>
      <c r="L104" s="116">
        <f t="shared" si="19"/>
        <v>0.27190016176645315</v>
      </c>
      <c r="M104" s="115">
        <v>322063</v>
      </c>
      <c r="N104" s="116">
        <v>0.1571056460739757</v>
      </c>
      <c r="O104" s="116">
        <v>0.11959605089341574</v>
      </c>
    </row>
    <row r="105" spans="2:15" x14ac:dyDescent="0.25">
      <c r="B105" s="114" t="s">
        <v>87</v>
      </c>
      <c r="C105" s="115">
        <v>299950</v>
      </c>
      <c r="D105" s="116">
        <v>-9.9449371611113446E-2</v>
      </c>
      <c r="E105" s="115">
        <v>28441</v>
      </c>
      <c r="F105" s="116">
        <f t="shared" si="16"/>
        <v>-0.90518086347724624</v>
      </c>
      <c r="G105" s="115">
        <v>151032</v>
      </c>
      <c r="H105" s="116">
        <f t="shared" si="17"/>
        <v>4.3103618016244152</v>
      </c>
      <c r="I105" s="115">
        <v>220186</v>
      </c>
      <c r="J105" s="116">
        <f t="shared" si="18"/>
        <v>0.45787647650828966</v>
      </c>
      <c r="K105" s="115">
        <v>283093</v>
      </c>
      <c r="L105" s="116">
        <f t="shared" si="19"/>
        <v>0.28569936326560263</v>
      </c>
      <c r="M105" s="115">
        <v>329443</v>
      </c>
      <c r="N105" s="116">
        <v>0.16372711441116516</v>
      </c>
      <c r="O105" s="116">
        <v>9.8326387731288545E-2</v>
      </c>
    </row>
    <row r="106" spans="2:15" x14ac:dyDescent="0.25">
      <c r="B106" s="114" t="s">
        <v>89</v>
      </c>
      <c r="C106" s="115">
        <v>292546</v>
      </c>
      <c r="D106" s="116">
        <v>-9.7041230176612592E-2</v>
      </c>
      <c r="E106" s="115">
        <v>19967</v>
      </c>
      <c r="F106" s="116">
        <f t="shared" si="16"/>
        <v>-0.93174748586547074</v>
      </c>
      <c r="G106" s="115">
        <v>190508</v>
      </c>
      <c r="H106" s="116">
        <f t="shared" si="17"/>
        <v>8.5411428857615057</v>
      </c>
      <c r="I106" s="115">
        <v>235792</v>
      </c>
      <c r="J106" s="116">
        <f t="shared" si="18"/>
        <v>0.23770130388225175</v>
      </c>
      <c r="K106" s="115">
        <v>310899</v>
      </c>
      <c r="L106" s="116">
        <f t="shared" si="19"/>
        <v>0.3185307389563683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340232</v>
      </c>
      <c r="D107" s="116">
        <v>-9.0753118060028171E-2</v>
      </c>
      <c r="E107" s="115">
        <v>22402</v>
      </c>
      <c r="F107" s="116">
        <f t="shared" si="16"/>
        <v>-0.93415669308001603</v>
      </c>
      <c r="G107" s="115">
        <v>243010</v>
      </c>
      <c r="H107" s="116">
        <f t="shared" si="17"/>
        <v>9.8476921703419329</v>
      </c>
      <c r="I107" s="115">
        <v>293605</v>
      </c>
      <c r="J107" s="116">
        <f t="shared" si="18"/>
        <v>0.20820130858812402</v>
      </c>
      <c r="K107" s="115">
        <v>376036</v>
      </c>
      <c r="L107" s="116">
        <f t="shared" si="19"/>
        <v>0.28075475553890428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348192</v>
      </c>
      <c r="D108" s="116">
        <v>-5.5742826382316313E-2</v>
      </c>
      <c r="E108" s="115">
        <v>30566</v>
      </c>
      <c r="F108" s="116">
        <f t="shared" si="16"/>
        <v>-0.91221509971509973</v>
      </c>
      <c r="G108" s="115">
        <v>222205</v>
      </c>
      <c r="H108" s="116">
        <f t="shared" si="17"/>
        <v>6.2696787279984294</v>
      </c>
      <c r="I108" s="115">
        <v>300285</v>
      </c>
      <c r="J108" s="116">
        <f t="shared" si="18"/>
        <v>0.35138723251051962</v>
      </c>
      <c r="K108" s="115">
        <v>355884</v>
      </c>
      <c r="L108" s="116">
        <f t="shared" si="19"/>
        <v>0.18515410360157847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3621125</v>
      </c>
      <c r="D109" s="119">
        <v>-6.9495805423668067E-2</v>
      </c>
      <c r="E109" s="118">
        <v>1074464</v>
      </c>
      <c r="F109" s="119">
        <f t="shared" si="16"/>
        <v>-0.70327895336394075</v>
      </c>
      <c r="G109" s="118">
        <v>1201900</v>
      </c>
      <c r="H109" s="119">
        <f t="shared" si="17"/>
        <v>0.11860425291121901</v>
      </c>
      <c r="I109" s="118">
        <v>2696005</v>
      </c>
      <c r="J109" s="119">
        <f t="shared" si="18"/>
        <v>1.2431192278891756</v>
      </c>
      <c r="K109" s="118">
        <v>3482219</v>
      </c>
      <c r="L109" s="119">
        <f t="shared" si="19"/>
        <v>0.2916218627190974</v>
      </c>
      <c r="M109" s="118">
        <v>2957071</v>
      </c>
      <c r="N109" s="119">
        <v>0.21221242928589001</v>
      </c>
      <c r="O109" s="119">
        <v>0.1200368917733996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249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53603</v>
      </c>
      <c r="D119" s="116">
        <v>4.9701361010476841E-2</v>
      </c>
      <c r="E119" s="115">
        <v>56783</v>
      </c>
      <c r="F119" s="116">
        <f t="shared" ref="F119:F131" si="20">IFERROR(E119/C119-1,"-")</f>
        <v>5.9325037777736345E-2</v>
      </c>
      <c r="G119" s="115">
        <v>3948</v>
      </c>
      <c r="H119" s="116">
        <f t="shared" ref="H119:H131" si="21">IFERROR(G119/E119-1,"-")</f>
        <v>-0.93047214835426095</v>
      </c>
      <c r="I119" s="115">
        <v>21971</v>
      </c>
      <c r="J119" s="116">
        <f t="shared" ref="J119:J131" si="22">IFERROR(I119/G119-1,"-")</f>
        <v>4.5650962512664641</v>
      </c>
      <c r="K119" s="115">
        <v>54058</v>
      </c>
      <c r="L119" s="116">
        <f t="shared" ref="L119:L131" si="23">IFERROR(K119/I119-1,"-")</f>
        <v>1.4604251058213098</v>
      </c>
      <c r="M119" s="115">
        <v>70667</v>
      </c>
      <c r="N119" s="116">
        <v>0.30724407118280372</v>
      </c>
      <c r="O119" s="116">
        <v>0.3183403913960039</v>
      </c>
    </row>
    <row r="120" spans="1:16" x14ac:dyDescent="0.25">
      <c r="B120" s="114" t="s">
        <v>73</v>
      </c>
      <c r="C120" s="115">
        <v>52718</v>
      </c>
      <c r="D120" s="116">
        <v>6.5462115240809249E-2</v>
      </c>
      <c r="E120" s="115">
        <v>47712</v>
      </c>
      <c r="F120" s="116">
        <f t="shared" si="20"/>
        <v>-9.495807883455365E-2</v>
      </c>
      <c r="G120" s="115">
        <v>2265</v>
      </c>
      <c r="H120" s="116">
        <f t="shared" si="21"/>
        <v>-0.95252766599597583</v>
      </c>
      <c r="I120" s="115">
        <v>33017</v>
      </c>
      <c r="J120" s="116">
        <f t="shared" si="22"/>
        <v>13.577041942604856</v>
      </c>
      <c r="K120" s="115">
        <v>48665</v>
      </c>
      <c r="L120" s="116">
        <f t="shared" si="23"/>
        <v>0.47393766847381658</v>
      </c>
      <c r="M120" s="115">
        <v>65783</v>
      </c>
      <c r="N120" s="116">
        <v>0.35175177232096999</v>
      </c>
      <c r="O120" s="116">
        <v>0.24782806631511067</v>
      </c>
    </row>
    <row r="121" spans="1:16" x14ac:dyDescent="0.25">
      <c r="B121" s="114" t="s">
        <v>75</v>
      </c>
      <c r="C121" s="115">
        <v>48551</v>
      </c>
      <c r="D121" s="116">
        <v>1.4734774066797574E-2</v>
      </c>
      <c r="E121" s="115">
        <v>27667</v>
      </c>
      <c r="F121" s="116">
        <f t="shared" si="20"/>
        <v>-0.43014562006961754</v>
      </c>
      <c r="G121" s="115">
        <v>2369</v>
      </c>
      <c r="H121" s="116">
        <f t="shared" si="21"/>
        <v>-0.91437452560812515</v>
      </c>
      <c r="I121" s="115">
        <v>42079</v>
      </c>
      <c r="J121" s="116">
        <f t="shared" si="22"/>
        <v>16.762346981848882</v>
      </c>
      <c r="K121" s="115">
        <v>51458</v>
      </c>
      <c r="L121" s="116">
        <f t="shared" si="23"/>
        <v>0.22289027781078441</v>
      </c>
      <c r="M121" s="115">
        <v>67607</v>
      </c>
      <c r="N121" s="116">
        <v>0.31382875354658157</v>
      </c>
      <c r="O121" s="116">
        <v>0.39249449032975625</v>
      </c>
    </row>
    <row r="122" spans="1:16" x14ac:dyDescent="0.25">
      <c r="B122" s="114" t="s">
        <v>77</v>
      </c>
      <c r="C122" s="115">
        <v>36215</v>
      </c>
      <c r="D122" s="116">
        <v>4.4171496122019427E-2</v>
      </c>
      <c r="E122" s="115">
        <v>0</v>
      </c>
      <c r="F122" s="116">
        <f t="shared" si="20"/>
        <v>-1</v>
      </c>
      <c r="G122" s="115">
        <v>631</v>
      </c>
      <c r="H122" s="116" t="str">
        <f t="shared" si="21"/>
        <v>-</v>
      </c>
      <c r="I122" s="115">
        <v>41409</v>
      </c>
      <c r="J122" s="116">
        <f t="shared" si="22"/>
        <v>64.62440570522979</v>
      </c>
      <c r="K122" s="115">
        <v>41501</v>
      </c>
      <c r="L122" s="116">
        <f t="shared" si="23"/>
        <v>2.2217392354320076E-3</v>
      </c>
      <c r="M122" s="115">
        <v>47099</v>
      </c>
      <c r="N122" s="116">
        <v>0.13488831594419404</v>
      </c>
      <c r="O122" s="116">
        <v>0.30053845091812792</v>
      </c>
    </row>
    <row r="123" spans="1:16" x14ac:dyDescent="0.25">
      <c r="B123" s="114" t="s">
        <v>79</v>
      </c>
      <c r="C123" s="115">
        <v>33634</v>
      </c>
      <c r="D123" s="116">
        <v>0.35168588996503636</v>
      </c>
      <c r="E123" s="115">
        <v>0</v>
      </c>
      <c r="F123" s="116">
        <f t="shared" si="20"/>
        <v>-1</v>
      </c>
      <c r="G123" s="115">
        <v>1510</v>
      </c>
      <c r="H123" s="116" t="str">
        <f t="shared" si="21"/>
        <v>-</v>
      </c>
      <c r="I123" s="115">
        <v>28356</v>
      </c>
      <c r="J123" s="116">
        <f t="shared" si="22"/>
        <v>17.778807947019867</v>
      </c>
      <c r="K123" s="115">
        <v>37494</v>
      </c>
      <c r="L123" s="116">
        <f t="shared" si="23"/>
        <v>0.32225983918747358</v>
      </c>
      <c r="M123" s="115">
        <v>47307</v>
      </c>
      <c r="N123" s="116">
        <v>0.26172187550008008</v>
      </c>
      <c r="O123" s="116">
        <v>0.40652316108699527</v>
      </c>
    </row>
    <row r="124" spans="1:16" x14ac:dyDescent="0.25">
      <c r="B124" s="114" t="s">
        <v>81</v>
      </c>
      <c r="C124" s="115">
        <v>36276</v>
      </c>
      <c r="D124" s="116">
        <v>3.6990452232576798E-2</v>
      </c>
      <c r="E124" s="115">
        <v>0</v>
      </c>
      <c r="F124" s="116">
        <f t="shared" si="20"/>
        <v>-1</v>
      </c>
      <c r="G124" s="115">
        <v>2217</v>
      </c>
      <c r="H124" s="116" t="str">
        <f t="shared" si="21"/>
        <v>-</v>
      </c>
      <c r="I124" s="115">
        <v>39494</v>
      </c>
      <c r="J124" s="116">
        <f t="shared" si="22"/>
        <v>16.814163283716734</v>
      </c>
      <c r="K124" s="115">
        <v>44671</v>
      </c>
      <c r="L124" s="116">
        <f t="shared" si="23"/>
        <v>0.13108320251177386</v>
      </c>
      <c r="M124" s="115">
        <v>59447</v>
      </c>
      <c r="N124" s="116">
        <v>0.33077388014595588</v>
      </c>
      <c r="O124" s="116">
        <v>0.638741867901643</v>
      </c>
    </row>
    <row r="125" spans="1:16" x14ac:dyDescent="0.25">
      <c r="B125" s="114" t="s">
        <v>83</v>
      </c>
      <c r="C125" s="115">
        <v>53562</v>
      </c>
      <c r="D125" s="116">
        <v>0.36265805072887791</v>
      </c>
      <c r="E125" s="115">
        <v>0</v>
      </c>
      <c r="F125" s="116">
        <f t="shared" si="20"/>
        <v>-1</v>
      </c>
      <c r="G125" s="115">
        <v>6240</v>
      </c>
      <c r="H125" s="116" t="str">
        <f t="shared" si="21"/>
        <v>-</v>
      </c>
      <c r="I125" s="115">
        <v>54259</v>
      </c>
      <c r="J125" s="116">
        <f t="shared" si="22"/>
        <v>7.6953525641025635</v>
      </c>
      <c r="K125" s="115">
        <v>61706</v>
      </c>
      <c r="L125" s="116">
        <f t="shared" si="23"/>
        <v>0.13724911996166544</v>
      </c>
      <c r="M125" s="115">
        <v>73992</v>
      </c>
      <c r="N125" s="116">
        <v>0.19910543545198189</v>
      </c>
      <c r="O125" s="116">
        <v>0.38142713117508675</v>
      </c>
    </row>
    <row r="126" spans="1:16" x14ac:dyDescent="0.25">
      <c r="B126" s="114" t="s">
        <v>85</v>
      </c>
      <c r="C126" s="115">
        <v>47204</v>
      </c>
      <c r="D126" s="116">
        <v>0.32268549652544265</v>
      </c>
      <c r="E126" s="115">
        <v>4094</v>
      </c>
      <c r="F126" s="116">
        <f t="shared" si="20"/>
        <v>-0.91327006185916448</v>
      </c>
      <c r="G126" s="115">
        <v>7645</v>
      </c>
      <c r="H126" s="116">
        <f t="shared" si="21"/>
        <v>0.86736687835857351</v>
      </c>
      <c r="I126" s="115">
        <v>55284</v>
      </c>
      <c r="J126" s="116">
        <f t="shared" si="22"/>
        <v>6.2313930673642908</v>
      </c>
      <c r="K126" s="115">
        <v>66954</v>
      </c>
      <c r="L126" s="116">
        <f t="shared" si="23"/>
        <v>0.21109181680052092</v>
      </c>
      <c r="M126" s="115">
        <v>75222</v>
      </c>
      <c r="N126" s="116">
        <v>0.12348776772112191</v>
      </c>
      <c r="O126" s="116">
        <v>0.59355139394966527</v>
      </c>
    </row>
    <row r="127" spans="1:16" x14ac:dyDescent="0.25">
      <c r="B127" s="114" t="s">
        <v>87</v>
      </c>
      <c r="C127" s="115">
        <v>60384</v>
      </c>
      <c r="D127" s="116">
        <v>0.10508400131766771</v>
      </c>
      <c r="E127" s="115">
        <v>4342</v>
      </c>
      <c r="F127" s="116">
        <f t="shared" si="20"/>
        <v>-0.92809353471118172</v>
      </c>
      <c r="G127" s="115">
        <v>14420</v>
      </c>
      <c r="H127" s="116">
        <f t="shared" si="21"/>
        <v>2.3210502072777524</v>
      </c>
      <c r="I127" s="115">
        <v>46875</v>
      </c>
      <c r="J127" s="116">
        <f t="shared" si="22"/>
        <v>2.2506934812760058</v>
      </c>
      <c r="K127" s="115">
        <v>70200</v>
      </c>
      <c r="L127" s="116">
        <f t="shared" si="23"/>
        <v>0.49760000000000004</v>
      </c>
      <c r="M127" s="115">
        <v>77720</v>
      </c>
      <c r="N127" s="116">
        <v>0.10712250712250704</v>
      </c>
      <c r="O127" s="116">
        <v>0.2870959194488607</v>
      </c>
    </row>
    <row r="128" spans="1:16" x14ac:dyDescent="0.25">
      <c r="A128" s="120"/>
      <c r="B128" s="114" t="s">
        <v>89</v>
      </c>
      <c r="C128" s="115">
        <v>51277</v>
      </c>
      <c r="D128" s="116">
        <v>-1.6325199508901211E-2</v>
      </c>
      <c r="E128" s="115">
        <v>3047</v>
      </c>
      <c r="F128" s="116">
        <f t="shared" si="20"/>
        <v>-0.94057764689821943</v>
      </c>
      <c r="G128" s="115">
        <v>27428</v>
      </c>
      <c r="H128" s="116">
        <f t="shared" si="21"/>
        <v>8.0016409583196584</v>
      </c>
      <c r="I128" s="115">
        <v>48171</v>
      </c>
      <c r="J128" s="116">
        <f t="shared" si="22"/>
        <v>0.7562709639784162</v>
      </c>
      <c r="K128" s="115">
        <v>66201</v>
      </c>
      <c r="L128" s="116">
        <f t="shared" si="23"/>
        <v>0.37429158622407677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47549</v>
      </c>
      <c r="D129" s="116">
        <v>-4.8734620386115868E-2</v>
      </c>
      <c r="E129" s="115">
        <v>4492</v>
      </c>
      <c r="F129" s="116">
        <f t="shared" si="20"/>
        <v>-0.90552903320784872</v>
      </c>
      <c r="G129" s="115">
        <v>24631</v>
      </c>
      <c r="H129" s="116">
        <f t="shared" si="21"/>
        <v>4.4833036509349959</v>
      </c>
      <c r="I129" s="115">
        <v>45348</v>
      </c>
      <c r="J129" s="116">
        <f t="shared" si="22"/>
        <v>0.84109455564126501</v>
      </c>
      <c r="K129" s="115">
        <v>60886</v>
      </c>
      <c r="L129" s="116">
        <f t="shared" si="23"/>
        <v>0.34263914615859581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53911</v>
      </c>
      <c r="D130" s="116">
        <v>0.13013856570865556</v>
      </c>
      <c r="E130" s="115">
        <v>6245</v>
      </c>
      <c r="F130" s="116">
        <f t="shared" si="20"/>
        <v>-0.88416093190628997</v>
      </c>
      <c r="G130" s="115">
        <v>20997</v>
      </c>
      <c r="H130" s="116">
        <f t="shared" si="21"/>
        <v>2.3622097678142513</v>
      </c>
      <c r="I130" s="115">
        <v>47781</v>
      </c>
      <c r="J130" s="116">
        <f t="shared" si="22"/>
        <v>1.2756108015430776</v>
      </c>
      <c r="K130" s="115">
        <v>62747</v>
      </c>
      <c r="L130" s="116">
        <f t="shared" si="23"/>
        <v>0.31322073627592562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574884</v>
      </c>
      <c r="D131" s="119">
        <v>0.10048603440717785</v>
      </c>
      <c r="E131" s="118">
        <v>163077</v>
      </c>
      <c r="F131" s="119">
        <f t="shared" si="20"/>
        <v>-0.71633059886864126</v>
      </c>
      <c r="G131" s="118">
        <v>114301</v>
      </c>
      <c r="H131" s="119">
        <f t="shared" si="21"/>
        <v>-0.29909797212359801</v>
      </c>
      <c r="I131" s="118">
        <v>504044</v>
      </c>
      <c r="J131" s="119">
        <f t="shared" si="22"/>
        <v>3.4097951898933516</v>
      </c>
      <c r="K131" s="118">
        <v>666541</v>
      </c>
      <c r="L131" s="119">
        <f t="shared" si="23"/>
        <v>0.32238653768321823</v>
      </c>
      <c r="M131" s="118">
        <v>584844</v>
      </c>
      <c r="N131" s="119">
        <v>0.22684164486781189</v>
      </c>
      <c r="O131" s="119">
        <v>0.38540366270517135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279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249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189937</v>
      </c>
      <c r="D141" s="116">
        <v>-6.9419811274533783E-2</v>
      </c>
      <c r="E141" s="115">
        <v>164737</v>
      </c>
      <c r="F141" s="116">
        <f t="shared" ref="F141:F153" si="24">IFERROR(E141/C141-1,"-")</f>
        <v>-0.13267557137366603</v>
      </c>
      <c r="G141" s="115">
        <v>8497</v>
      </c>
      <c r="H141" s="116">
        <f t="shared" ref="H141:H153" si="25">IFERROR(G141/E141-1,"-")</f>
        <v>-0.94842081621008034</v>
      </c>
      <c r="I141" s="115">
        <v>86286</v>
      </c>
      <c r="J141" s="116">
        <f t="shared" ref="J141:J153" si="26">IFERROR(I141/G141-1,"-")</f>
        <v>9.1548781923031655</v>
      </c>
      <c r="K141" s="115">
        <v>147240</v>
      </c>
      <c r="L141" s="116">
        <f t="shared" ref="L141:L153" si="27">IFERROR(K141/I141-1,"-")</f>
        <v>0.70641819066824274</v>
      </c>
      <c r="M141" s="115">
        <v>155725</v>
      </c>
      <c r="N141" s="116">
        <v>5.7627003531649068E-2</v>
      </c>
      <c r="O141" s="116">
        <v>-0.18012288285062938</v>
      </c>
    </row>
    <row r="142" spans="2:16" x14ac:dyDescent="0.25">
      <c r="B142" s="114" t="s">
        <v>73</v>
      </c>
      <c r="C142" s="115">
        <v>153512</v>
      </c>
      <c r="D142" s="116">
        <v>-0.14903241184720362</v>
      </c>
      <c r="E142" s="115">
        <v>143791</v>
      </c>
      <c r="F142" s="116">
        <f t="shared" si="24"/>
        <v>-6.3324039814477096E-2</v>
      </c>
      <c r="G142" s="115">
        <v>5982</v>
      </c>
      <c r="H142" s="116">
        <f t="shared" si="25"/>
        <v>-0.95839795258395866</v>
      </c>
      <c r="I142" s="115">
        <v>80561</v>
      </c>
      <c r="J142" s="116">
        <f t="shared" si="26"/>
        <v>12.467235038448679</v>
      </c>
      <c r="K142" s="115">
        <v>124021</v>
      </c>
      <c r="L142" s="116">
        <f t="shared" si="27"/>
        <v>0.53946698774841417</v>
      </c>
      <c r="M142" s="115">
        <v>152616</v>
      </c>
      <c r="N142" s="116">
        <v>0.2305657912772836</v>
      </c>
      <c r="O142" s="116">
        <v>-5.8366772630152886E-3</v>
      </c>
    </row>
    <row r="143" spans="2:16" x14ac:dyDescent="0.25">
      <c r="B143" s="114" t="s">
        <v>75</v>
      </c>
      <c r="C143" s="115">
        <v>155191</v>
      </c>
      <c r="D143" s="116">
        <v>-0.11163584116135161</v>
      </c>
      <c r="E143" s="115">
        <v>74925</v>
      </c>
      <c r="F143" s="116">
        <f t="shared" si="24"/>
        <v>-0.51720782777351781</v>
      </c>
      <c r="G143" s="115">
        <v>7174</v>
      </c>
      <c r="H143" s="116">
        <f t="shared" si="25"/>
        <v>-0.90425091758425091</v>
      </c>
      <c r="I143" s="115">
        <v>98445</v>
      </c>
      <c r="J143" s="116">
        <f t="shared" si="26"/>
        <v>12.722470030666296</v>
      </c>
      <c r="K143" s="115">
        <v>121326</v>
      </c>
      <c r="L143" s="116">
        <f t="shared" si="27"/>
        <v>0.23242419625171418</v>
      </c>
      <c r="M143" s="115">
        <v>150045</v>
      </c>
      <c r="N143" s="116">
        <v>0.23670936155481925</v>
      </c>
      <c r="O143" s="116">
        <v>-3.3159139383082792E-2</v>
      </c>
    </row>
    <row r="144" spans="2:16" x14ac:dyDescent="0.25">
      <c r="B144" s="114" t="s">
        <v>77</v>
      </c>
      <c r="C144" s="115">
        <v>117654</v>
      </c>
      <c r="D144" s="116">
        <v>-4.7297461435685695E-2</v>
      </c>
      <c r="E144" s="115">
        <v>0</v>
      </c>
      <c r="F144" s="116">
        <f t="shared" si="24"/>
        <v>-1</v>
      </c>
      <c r="G144" s="115">
        <v>6219</v>
      </c>
      <c r="H144" s="116" t="str">
        <f t="shared" si="25"/>
        <v>-</v>
      </c>
      <c r="I144" s="115">
        <v>80247</v>
      </c>
      <c r="J144" s="116">
        <f t="shared" si="26"/>
        <v>11.903521466473709</v>
      </c>
      <c r="K144" s="115">
        <v>86889</v>
      </c>
      <c r="L144" s="116">
        <f t="shared" si="27"/>
        <v>8.2769449325208466E-2</v>
      </c>
      <c r="M144" s="115">
        <v>106843</v>
      </c>
      <c r="N144" s="116">
        <v>0.2296493226990759</v>
      </c>
      <c r="O144" s="116">
        <v>-9.1888078603362455E-2</v>
      </c>
    </row>
    <row r="145" spans="1:16" x14ac:dyDescent="0.25">
      <c r="B145" s="114" t="s">
        <v>79</v>
      </c>
      <c r="C145" s="115">
        <v>92061</v>
      </c>
      <c r="D145" s="116">
        <v>-0.21369820893227764</v>
      </c>
      <c r="E145" s="115">
        <v>0</v>
      </c>
      <c r="F145" s="116">
        <f t="shared" si="24"/>
        <v>-1</v>
      </c>
      <c r="G145" s="115">
        <v>9110</v>
      </c>
      <c r="H145" s="116" t="str">
        <f t="shared" si="25"/>
        <v>-</v>
      </c>
      <c r="I145" s="115">
        <v>63199</v>
      </c>
      <c r="J145" s="116">
        <f t="shared" si="26"/>
        <v>5.9373216245883649</v>
      </c>
      <c r="K145" s="115">
        <v>71295</v>
      </c>
      <c r="L145" s="116">
        <f t="shared" si="27"/>
        <v>0.12810329277361987</v>
      </c>
      <c r="M145" s="115">
        <v>87638</v>
      </c>
      <c r="N145" s="116">
        <v>0.22923066133669967</v>
      </c>
      <c r="O145" s="116">
        <v>-4.8044231542129667E-2</v>
      </c>
    </row>
    <row r="146" spans="1:16" x14ac:dyDescent="0.25">
      <c r="B146" s="114" t="s">
        <v>81</v>
      </c>
      <c r="C146" s="115">
        <v>105050</v>
      </c>
      <c r="D146" s="116">
        <v>-0.24835969977318417</v>
      </c>
      <c r="E146" s="115">
        <v>0</v>
      </c>
      <c r="F146" s="116">
        <f t="shared" si="24"/>
        <v>-1</v>
      </c>
      <c r="G146" s="115">
        <v>18070</v>
      </c>
      <c r="H146" s="116" t="str">
        <f t="shared" si="25"/>
        <v>-</v>
      </c>
      <c r="I146" s="115">
        <v>67149</v>
      </c>
      <c r="J146" s="116">
        <f t="shared" si="26"/>
        <v>2.7160486995019371</v>
      </c>
      <c r="K146" s="115">
        <v>68057</v>
      </c>
      <c r="L146" s="116">
        <f t="shared" si="27"/>
        <v>1.3522167120880502E-2</v>
      </c>
      <c r="M146" s="115">
        <v>81325</v>
      </c>
      <c r="N146" s="116">
        <v>0.19495422954288322</v>
      </c>
      <c r="O146" s="116">
        <v>-0.22584483579247983</v>
      </c>
    </row>
    <row r="147" spans="1:16" x14ac:dyDescent="0.25">
      <c r="B147" s="114" t="s">
        <v>83</v>
      </c>
      <c r="C147" s="115">
        <v>102367</v>
      </c>
      <c r="D147" s="116">
        <v>-0.26843613546870193</v>
      </c>
      <c r="E147" s="115">
        <v>0</v>
      </c>
      <c r="F147" s="116">
        <f t="shared" si="24"/>
        <v>-1</v>
      </c>
      <c r="G147" s="115">
        <v>31188</v>
      </c>
      <c r="H147" s="116" t="str">
        <f t="shared" si="25"/>
        <v>-</v>
      </c>
      <c r="I147" s="115">
        <v>65143</v>
      </c>
      <c r="J147" s="116">
        <f t="shared" si="26"/>
        <v>1.088720020520713</v>
      </c>
      <c r="K147" s="115">
        <v>61051</v>
      </c>
      <c r="L147" s="116">
        <f t="shared" si="27"/>
        <v>-6.2815651720061982E-2</v>
      </c>
      <c r="M147" s="115">
        <v>76623</v>
      </c>
      <c r="N147" s="116">
        <v>0.25506543709357743</v>
      </c>
      <c r="O147" s="116">
        <v>-0.25148729571053174</v>
      </c>
    </row>
    <row r="148" spans="1:16" x14ac:dyDescent="0.25">
      <c r="B148" s="114" t="s">
        <v>85</v>
      </c>
      <c r="C148" s="115">
        <v>111225</v>
      </c>
      <c r="D148" s="116">
        <v>-0.17936326410152359</v>
      </c>
      <c r="E148" s="115">
        <v>18885</v>
      </c>
      <c r="F148" s="116">
        <f t="shared" si="24"/>
        <v>-0.83020903573836824</v>
      </c>
      <c r="G148" s="115">
        <v>38422</v>
      </c>
      <c r="H148" s="116">
        <f t="shared" si="25"/>
        <v>1.0345247550966374</v>
      </c>
      <c r="I148" s="115">
        <v>66358</v>
      </c>
      <c r="J148" s="116">
        <f t="shared" si="26"/>
        <v>0.72708344177814799</v>
      </c>
      <c r="K148" s="115">
        <v>65688</v>
      </c>
      <c r="L148" s="116">
        <f t="shared" si="27"/>
        <v>-1.0096747942975992E-2</v>
      </c>
      <c r="M148" s="115">
        <v>68793</v>
      </c>
      <c r="N148" s="116">
        <v>4.7268907563025264E-2</v>
      </c>
      <c r="O148" s="116">
        <v>-0.38149696561024948</v>
      </c>
    </row>
    <row r="149" spans="1:16" x14ac:dyDescent="0.25">
      <c r="B149" s="114" t="s">
        <v>87</v>
      </c>
      <c r="C149" s="115">
        <v>121486</v>
      </c>
      <c r="D149" s="116">
        <v>-0.19631918074648391</v>
      </c>
      <c r="E149" s="115">
        <v>4527</v>
      </c>
      <c r="F149" s="116">
        <f t="shared" si="24"/>
        <v>-0.96273644699800798</v>
      </c>
      <c r="G149" s="115">
        <v>60509</v>
      </c>
      <c r="H149" s="116">
        <f t="shared" si="25"/>
        <v>12.366246962668434</v>
      </c>
      <c r="I149" s="115">
        <v>81698</v>
      </c>
      <c r="J149" s="116">
        <f t="shared" si="26"/>
        <v>0.35017931216843778</v>
      </c>
      <c r="K149" s="115">
        <v>87257</v>
      </c>
      <c r="L149" s="116">
        <f t="shared" si="27"/>
        <v>6.8043281353276752E-2</v>
      </c>
      <c r="M149" s="115">
        <v>95768</v>
      </c>
      <c r="N149" s="116">
        <v>9.7539452422155337E-2</v>
      </c>
      <c r="O149" s="116">
        <v>-0.21169517475264643</v>
      </c>
    </row>
    <row r="150" spans="1:16" x14ac:dyDescent="0.25">
      <c r="A150" s="120"/>
      <c r="B150" s="114" t="s">
        <v>89</v>
      </c>
      <c r="C150" s="115">
        <v>116602</v>
      </c>
      <c r="D150" s="116">
        <v>-0.21587852377878203</v>
      </c>
      <c r="E150" s="115">
        <v>2230</v>
      </c>
      <c r="F150" s="116">
        <f t="shared" si="24"/>
        <v>-0.98087511363441449</v>
      </c>
      <c r="G150" s="115">
        <v>79348</v>
      </c>
      <c r="H150" s="116">
        <f t="shared" si="25"/>
        <v>34.582062780269055</v>
      </c>
      <c r="I150" s="115">
        <v>81267</v>
      </c>
      <c r="J150" s="116">
        <f t="shared" si="26"/>
        <v>2.4184604526894082E-2</v>
      </c>
      <c r="K150" s="115">
        <v>95060</v>
      </c>
      <c r="L150" s="116">
        <f t="shared" si="27"/>
        <v>0.16972448841473176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145880</v>
      </c>
      <c r="D151" s="116">
        <v>-0.20803044533357939</v>
      </c>
      <c r="E151" s="115">
        <v>11037</v>
      </c>
      <c r="F151" s="116">
        <f t="shared" si="24"/>
        <v>-0.92434192486975597</v>
      </c>
      <c r="G151" s="115">
        <v>113393</v>
      </c>
      <c r="H151" s="116">
        <f t="shared" si="25"/>
        <v>9.2738968922714502</v>
      </c>
      <c r="I151" s="115">
        <v>123598</v>
      </c>
      <c r="J151" s="116">
        <f t="shared" si="26"/>
        <v>8.9996737011984962E-2</v>
      </c>
      <c r="K151" s="115">
        <v>146312</v>
      </c>
      <c r="L151" s="116">
        <f t="shared" si="27"/>
        <v>0.18377320021359567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151824</v>
      </c>
      <c r="D152" s="116">
        <v>-0.12414115366643019</v>
      </c>
      <c r="E152" s="115">
        <v>12813</v>
      </c>
      <c r="F152" s="116">
        <f t="shared" si="24"/>
        <v>-0.91560622826430604</v>
      </c>
      <c r="G152" s="115">
        <v>100325</v>
      </c>
      <c r="H152" s="116">
        <f t="shared" si="25"/>
        <v>6.8299383438695074</v>
      </c>
      <c r="I152" s="115">
        <v>120073</v>
      </c>
      <c r="J152" s="116">
        <f t="shared" si="26"/>
        <v>0.19684026912534258</v>
      </c>
      <c r="K152" s="115">
        <v>136634</v>
      </c>
      <c r="L152" s="116">
        <f t="shared" si="27"/>
        <v>0.13792442930550575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1562789</v>
      </c>
      <c r="D153" s="119">
        <v>-0.1653573879582676</v>
      </c>
      <c r="E153" s="118">
        <v>445011</v>
      </c>
      <c r="F153" s="119">
        <f t="shared" si="24"/>
        <v>-0.71524562816861392</v>
      </c>
      <c r="G153" s="118">
        <v>478237</v>
      </c>
      <c r="H153" s="119">
        <f t="shared" si="25"/>
        <v>7.4663322929096054E-2</v>
      </c>
      <c r="I153" s="118">
        <v>1014024</v>
      </c>
      <c r="J153" s="119">
        <f t="shared" si="26"/>
        <v>1.1203378241332227</v>
      </c>
      <c r="K153" s="118">
        <v>1210830</v>
      </c>
      <c r="L153" s="119">
        <f t="shared" si="27"/>
        <v>0.1940841636884334</v>
      </c>
      <c r="M153" s="118">
        <v>975376</v>
      </c>
      <c r="N153" s="119">
        <v>0.17116701728096206</v>
      </c>
      <c r="O153" s="119">
        <v>-0.15072665420384979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249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12058</v>
      </c>
      <c r="D163" s="116">
        <v>0.4114479690975068</v>
      </c>
      <c r="E163" s="115">
        <v>12838</v>
      </c>
      <c r="F163" s="116">
        <f t="shared" ref="F163:F175" si="28">IFERROR(E163/C163-1,"-")</f>
        <v>6.468734450157565E-2</v>
      </c>
      <c r="G163" s="115">
        <v>2725</v>
      </c>
      <c r="H163" s="116">
        <f t="shared" ref="H163:H175" si="29">IFERROR(G163/E163-1,"-")</f>
        <v>-0.78773952329023211</v>
      </c>
      <c r="I163" s="115">
        <v>9584</v>
      </c>
      <c r="J163" s="116">
        <f t="shared" ref="J163:J175" si="30">IFERROR(I163/G163-1,"-")</f>
        <v>2.5170642201834861</v>
      </c>
      <c r="K163" s="115">
        <v>18854</v>
      </c>
      <c r="L163" s="116">
        <f t="shared" ref="L163:L175" si="31">IFERROR(K163/I163-1,"-")</f>
        <v>0.96723706176961599</v>
      </c>
      <c r="M163" s="115">
        <v>25326</v>
      </c>
      <c r="N163" s="116">
        <v>0.34326933276758242</v>
      </c>
      <c r="O163" s="116">
        <v>1.1003483164703929</v>
      </c>
    </row>
    <row r="164" spans="2:15" x14ac:dyDescent="0.25">
      <c r="B164" s="114" t="s">
        <v>73</v>
      </c>
      <c r="C164" s="115">
        <v>11707</v>
      </c>
      <c r="D164" s="116">
        <v>0.40354873516364953</v>
      </c>
      <c r="E164" s="115">
        <v>16806</v>
      </c>
      <c r="F164" s="116">
        <f t="shared" si="28"/>
        <v>0.43555137951652867</v>
      </c>
      <c r="G164" s="115">
        <v>2722</v>
      </c>
      <c r="H164" s="116">
        <f t="shared" si="29"/>
        <v>-0.83803403546352495</v>
      </c>
      <c r="I164" s="115">
        <v>15037</v>
      </c>
      <c r="J164" s="116">
        <f t="shared" si="30"/>
        <v>4.5242468772961058</v>
      </c>
      <c r="K164" s="115">
        <v>20151</v>
      </c>
      <c r="L164" s="116">
        <f t="shared" si="31"/>
        <v>0.34009443373013237</v>
      </c>
      <c r="M164" s="115">
        <v>30435</v>
      </c>
      <c r="N164" s="116">
        <v>0.5103468810480869</v>
      </c>
      <c r="O164" s="116">
        <v>1.5997266592636885</v>
      </c>
    </row>
    <row r="165" spans="2:15" x14ac:dyDescent="0.25">
      <c r="B165" s="114" t="s">
        <v>75</v>
      </c>
      <c r="C165" s="115">
        <v>11449</v>
      </c>
      <c r="D165" s="116">
        <v>0.12201097608780875</v>
      </c>
      <c r="E165" s="115">
        <v>6098</v>
      </c>
      <c r="F165" s="116">
        <f t="shared" si="28"/>
        <v>-0.46737706349899555</v>
      </c>
      <c r="G165" s="115">
        <v>5410</v>
      </c>
      <c r="H165" s="116">
        <f t="shared" si="29"/>
        <v>-0.11282387668087901</v>
      </c>
      <c r="I165" s="115">
        <v>18097</v>
      </c>
      <c r="J165" s="116">
        <f t="shared" si="30"/>
        <v>2.3451016635859521</v>
      </c>
      <c r="K165" s="115">
        <v>23354</v>
      </c>
      <c r="L165" s="116">
        <f t="shared" si="31"/>
        <v>0.29049013648671052</v>
      </c>
      <c r="M165" s="115">
        <v>33158</v>
      </c>
      <c r="N165" s="116">
        <v>0.41979960606320121</v>
      </c>
      <c r="O165" s="116">
        <v>1.8961481352083149</v>
      </c>
    </row>
    <row r="166" spans="2:15" x14ac:dyDescent="0.25">
      <c r="B166" s="114" t="s">
        <v>77</v>
      </c>
      <c r="C166" s="115">
        <v>17773</v>
      </c>
      <c r="D166" s="116">
        <v>-4.926935781871089E-3</v>
      </c>
      <c r="E166" s="115">
        <v>0</v>
      </c>
      <c r="F166" s="116">
        <f t="shared" si="28"/>
        <v>-1</v>
      </c>
      <c r="G166" s="115">
        <v>2655</v>
      </c>
      <c r="H166" s="116" t="str">
        <f t="shared" si="29"/>
        <v>-</v>
      </c>
      <c r="I166" s="115">
        <v>18742</v>
      </c>
      <c r="J166" s="116">
        <f t="shared" si="30"/>
        <v>6.0591337099811673</v>
      </c>
      <c r="K166" s="115">
        <v>23096</v>
      </c>
      <c r="L166" s="116">
        <f t="shared" si="31"/>
        <v>0.23231245331341377</v>
      </c>
      <c r="M166" s="115">
        <v>32463</v>
      </c>
      <c r="N166" s="116">
        <v>0.4055680637339798</v>
      </c>
      <c r="O166" s="116">
        <v>0.82653463118213022</v>
      </c>
    </row>
    <row r="167" spans="2:15" x14ac:dyDescent="0.25">
      <c r="B167" s="114" t="s">
        <v>79</v>
      </c>
      <c r="C167" s="115">
        <v>14679</v>
      </c>
      <c r="D167" s="116">
        <v>-4.6570537802026468E-2</v>
      </c>
      <c r="E167" s="115">
        <v>0</v>
      </c>
      <c r="F167" s="116">
        <f t="shared" si="28"/>
        <v>-1</v>
      </c>
      <c r="G167" s="115">
        <v>6118</v>
      </c>
      <c r="H167" s="116" t="str">
        <f t="shared" si="29"/>
        <v>-</v>
      </c>
      <c r="I167" s="115">
        <v>12742</v>
      </c>
      <c r="J167" s="116">
        <f t="shared" si="30"/>
        <v>1.0827067669172932</v>
      </c>
      <c r="K167" s="115">
        <v>16668</v>
      </c>
      <c r="L167" s="116">
        <f t="shared" si="31"/>
        <v>0.30811489562078176</v>
      </c>
      <c r="M167" s="115">
        <v>30513</v>
      </c>
      <c r="N167" s="116">
        <v>0.83063354931605482</v>
      </c>
      <c r="O167" s="116">
        <v>1.0786838340486411</v>
      </c>
    </row>
    <row r="168" spans="2:15" x14ac:dyDescent="0.25">
      <c r="B168" s="114" t="s">
        <v>81</v>
      </c>
      <c r="C168" s="115">
        <v>13281</v>
      </c>
      <c r="D168" s="116">
        <v>0.10887534441011937</v>
      </c>
      <c r="E168" s="115">
        <v>0</v>
      </c>
      <c r="F168" s="116">
        <f t="shared" si="28"/>
        <v>-1</v>
      </c>
      <c r="G168" s="115">
        <v>6244</v>
      </c>
      <c r="H168" s="116" t="str">
        <f t="shared" si="29"/>
        <v>-</v>
      </c>
      <c r="I168" s="115">
        <v>10927</v>
      </c>
      <c r="J168" s="116">
        <f t="shared" si="30"/>
        <v>0.75</v>
      </c>
      <c r="K168" s="115">
        <v>16599</v>
      </c>
      <c r="L168" s="116">
        <f t="shared" si="31"/>
        <v>0.51908117507092522</v>
      </c>
      <c r="M168" s="115">
        <v>31108</v>
      </c>
      <c r="N168" s="116">
        <v>0.87408880053015237</v>
      </c>
      <c r="O168" s="116">
        <v>1.3422935019953317</v>
      </c>
    </row>
    <row r="169" spans="2:15" x14ac:dyDescent="0.25">
      <c r="B169" s="114" t="s">
        <v>83</v>
      </c>
      <c r="C169" s="115">
        <v>16102</v>
      </c>
      <c r="D169" s="116">
        <v>0.11401688114016872</v>
      </c>
      <c r="E169" s="115">
        <v>0</v>
      </c>
      <c r="F169" s="116">
        <f t="shared" si="28"/>
        <v>-1</v>
      </c>
      <c r="G169" s="115">
        <v>11639</v>
      </c>
      <c r="H169" s="116" t="str">
        <f t="shared" si="29"/>
        <v>-</v>
      </c>
      <c r="I169" s="115">
        <v>15423</v>
      </c>
      <c r="J169" s="116">
        <f t="shared" si="30"/>
        <v>0.32511384139530897</v>
      </c>
      <c r="K169" s="115">
        <v>21776</v>
      </c>
      <c r="L169" s="116">
        <f t="shared" si="31"/>
        <v>0.41191726642028148</v>
      </c>
      <c r="M169" s="115">
        <v>38922</v>
      </c>
      <c r="N169" s="116">
        <v>0.78738060249816311</v>
      </c>
      <c r="O169" s="116">
        <v>1.4172152527636319</v>
      </c>
    </row>
    <row r="170" spans="2:15" x14ac:dyDescent="0.25">
      <c r="B170" s="114" t="s">
        <v>85</v>
      </c>
      <c r="C170" s="115">
        <v>21584</v>
      </c>
      <c r="D170" s="116">
        <v>-5.9561674872554593E-2</v>
      </c>
      <c r="E170" s="115">
        <v>4147</v>
      </c>
      <c r="F170" s="116">
        <f t="shared" si="28"/>
        <v>-0.80786693847294289</v>
      </c>
      <c r="G170" s="115">
        <v>14723</v>
      </c>
      <c r="H170" s="116">
        <f t="shared" si="29"/>
        <v>2.5502773088979986</v>
      </c>
      <c r="I170" s="115">
        <v>17002</v>
      </c>
      <c r="J170" s="116">
        <f t="shared" si="30"/>
        <v>0.15479182231882094</v>
      </c>
      <c r="K170" s="115">
        <v>33567</v>
      </c>
      <c r="L170" s="116">
        <f t="shared" si="31"/>
        <v>0.97429714151276325</v>
      </c>
      <c r="M170" s="115">
        <v>43043</v>
      </c>
      <c r="N170" s="116">
        <v>0.28230106950278544</v>
      </c>
      <c r="O170" s="116">
        <v>0.99420867309117855</v>
      </c>
    </row>
    <row r="171" spans="2:15" x14ac:dyDescent="0.25">
      <c r="B171" s="114" t="s">
        <v>87</v>
      </c>
      <c r="C171" s="115">
        <v>17116</v>
      </c>
      <c r="D171" s="116">
        <v>0.20858635785905943</v>
      </c>
      <c r="E171" s="115">
        <v>1472</v>
      </c>
      <c r="F171" s="116">
        <f t="shared" si="28"/>
        <v>-0.91399859780322501</v>
      </c>
      <c r="G171" s="115">
        <v>12480</v>
      </c>
      <c r="H171" s="116">
        <f t="shared" si="29"/>
        <v>7.4782608695652169</v>
      </c>
      <c r="I171" s="115">
        <v>16073</v>
      </c>
      <c r="J171" s="116">
        <f t="shared" si="30"/>
        <v>0.28790064102564106</v>
      </c>
      <c r="K171" s="115">
        <v>25350</v>
      </c>
      <c r="L171" s="116">
        <f t="shared" si="31"/>
        <v>0.57717912026379636</v>
      </c>
      <c r="M171" s="115">
        <v>32169</v>
      </c>
      <c r="N171" s="116">
        <v>0.26899408284023663</v>
      </c>
      <c r="O171" s="116">
        <v>0.87946950222014486</v>
      </c>
    </row>
    <row r="172" spans="2:15" x14ac:dyDescent="0.25">
      <c r="B172" s="114" t="s">
        <v>89</v>
      </c>
      <c r="C172" s="115">
        <v>15837</v>
      </c>
      <c r="D172" s="116">
        <v>8.4651736182453252E-2</v>
      </c>
      <c r="E172" s="115">
        <v>4177</v>
      </c>
      <c r="F172" s="116">
        <f t="shared" si="28"/>
        <v>-0.7362505525036307</v>
      </c>
      <c r="G172" s="115">
        <v>14829</v>
      </c>
      <c r="H172" s="116">
        <f t="shared" si="29"/>
        <v>2.5501556140770889</v>
      </c>
      <c r="I172" s="115">
        <v>15893</v>
      </c>
      <c r="J172" s="116">
        <f t="shared" si="30"/>
        <v>7.175129813203851E-2</v>
      </c>
      <c r="K172" s="115">
        <v>29606</v>
      </c>
      <c r="L172" s="116">
        <f t="shared" si="31"/>
        <v>0.86283269363870896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11373</v>
      </c>
      <c r="D173" s="116">
        <v>0.41807980049875315</v>
      </c>
      <c r="E173" s="115">
        <v>612</v>
      </c>
      <c r="F173" s="116">
        <f t="shared" si="28"/>
        <v>-0.94618834080717484</v>
      </c>
      <c r="G173" s="115">
        <v>14802</v>
      </c>
      <c r="H173" s="116">
        <f t="shared" si="29"/>
        <v>23.186274509803923</v>
      </c>
      <c r="I173" s="115">
        <v>15008</v>
      </c>
      <c r="J173" s="116">
        <f t="shared" si="30"/>
        <v>1.3917038238075996E-2</v>
      </c>
      <c r="K173" s="115">
        <v>22746</v>
      </c>
      <c r="L173" s="116">
        <f t="shared" si="31"/>
        <v>0.51559168443496795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10701</v>
      </c>
      <c r="D174" s="116">
        <v>0.35096578714808735</v>
      </c>
      <c r="E174" s="115">
        <v>2033</v>
      </c>
      <c r="F174" s="116">
        <f t="shared" si="28"/>
        <v>-0.81001775534996723</v>
      </c>
      <c r="G174" s="115">
        <v>11502</v>
      </c>
      <c r="H174" s="116">
        <f t="shared" si="29"/>
        <v>4.6576487948844072</v>
      </c>
      <c r="I174" s="115">
        <v>14877</v>
      </c>
      <c r="J174" s="116">
        <f t="shared" si="30"/>
        <v>0.29342723004694826</v>
      </c>
      <c r="K174" s="115">
        <v>23544</v>
      </c>
      <c r="L174" s="116">
        <f t="shared" si="31"/>
        <v>0.58257713248638843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173660</v>
      </c>
      <c r="D175" s="119">
        <v>0.12451515563585036</v>
      </c>
      <c r="E175" s="118">
        <v>48969</v>
      </c>
      <c r="F175" s="119">
        <f t="shared" si="28"/>
        <v>-0.71801796614073476</v>
      </c>
      <c r="G175" s="118">
        <v>105849</v>
      </c>
      <c r="H175" s="119">
        <f t="shared" si="29"/>
        <v>1.1615511854438521</v>
      </c>
      <c r="I175" s="118">
        <v>179405</v>
      </c>
      <c r="J175" s="119">
        <f t="shared" si="30"/>
        <v>0.69491445360844217</v>
      </c>
      <c r="K175" s="118">
        <v>275311</v>
      </c>
      <c r="L175" s="119">
        <f t="shared" si="31"/>
        <v>0.53457818901368404</v>
      </c>
      <c r="M175" s="118">
        <v>297137</v>
      </c>
      <c r="N175" s="119">
        <v>0.49004337687736621</v>
      </c>
      <c r="O175" s="119">
        <v>1.1888706362477808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249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4231</v>
      </c>
      <c r="D185" s="116">
        <v>-4.2543561891830728E-2</v>
      </c>
      <c r="E185" s="115">
        <v>2894</v>
      </c>
      <c r="F185" s="116">
        <f t="shared" ref="F185:F197" si="32">IFERROR(E185/C185-1,"-")</f>
        <v>-0.31600094540297807</v>
      </c>
      <c r="G185" s="115">
        <v>241</v>
      </c>
      <c r="H185" s="116">
        <f t="shared" ref="H185:H197" si="33">IFERROR(G185/E185-1,"-")</f>
        <v>-0.91672425708362126</v>
      </c>
      <c r="I185" s="115">
        <v>3071</v>
      </c>
      <c r="J185" s="116">
        <f t="shared" ref="J185:J197" si="34">IFERROR(I185/G185-1,"-")</f>
        <v>11.742738589211617</v>
      </c>
      <c r="K185" s="115">
        <v>3587</v>
      </c>
      <c r="L185" s="116">
        <f t="shared" ref="L185:L197" si="35">IFERROR(K185/I185-1,"-")</f>
        <v>0.16802344513187895</v>
      </c>
      <c r="M185" s="115">
        <v>3593</v>
      </c>
      <c r="N185" s="116">
        <v>1.6727069974908915E-3</v>
      </c>
      <c r="O185" s="116">
        <v>-0.15079177499409124</v>
      </c>
    </row>
    <row r="186" spans="1:16" x14ac:dyDescent="0.25">
      <c r="B186" s="114" t="s">
        <v>73</v>
      </c>
      <c r="C186" s="115">
        <v>3025</v>
      </c>
      <c r="D186" s="116">
        <v>-0.19697371913989914</v>
      </c>
      <c r="E186" s="115">
        <v>2669</v>
      </c>
      <c r="F186" s="116">
        <f t="shared" si="32"/>
        <v>-0.11768595041322316</v>
      </c>
      <c r="G186" s="115">
        <v>241</v>
      </c>
      <c r="H186" s="116">
        <f t="shared" si="33"/>
        <v>-0.90970400899213189</v>
      </c>
      <c r="I186" s="115">
        <v>3129</v>
      </c>
      <c r="J186" s="116">
        <f t="shared" si="34"/>
        <v>11.983402489626556</v>
      </c>
      <c r="K186" s="115">
        <v>2714</v>
      </c>
      <c r="L186" s="116">
        <f t="shared" si="35"/>
        <v>-0.13263023330137425</v>
      </c>
      <c r="M186" s="115">
        <v>4033</v>
      </c>
      <c r="N186" s="116">
        <v>0.48599852616064854</v>
      </c>
      <c r="O186" s="116">
        <v>0.33322314049586788</v>
      </c>
    </row>
    <row r="187" spans="1:16" x14ac:dyDescent="0.25">
      <c r="B187" s="114" t="s">
        <v>75</v>
      </c>
      <c r="C187" s="115">
        <v>3774</v>
      </c>
      <c r="D187" s="116">
        <v>-7.6255587693926374E-3</v>
      </c>
      <c r="E187" s="115">
        <v>2054</v>
      </c>
      <c r="F187" s="116">
        <f t="shared" si="32"/>
        <v>-0.45574986751457336</v>
      </c>
      <c r="G187" s="115">
        <v>121</v>
      </c>
      <c r="H187" s="116">
        <f t="shared" si="33"/>
        <v>-0.94109055501460559</v>
      </c>
      <c r="I187" s="115">
        <v>2637</v>
      </c>
      <c r="J187" s="116">
        <f t="shared" si="34"/>
        <v>20.793388429752067</v>
      </c>
      <c r="K187" s="115">
        <v>4070</v>
      </c>
      <c r="L187" s="116">
        <f t="shared" si="35"/>
        <v>0.5434205536594614</v>
      </c>
      <c r="M187" s="115">
        <v>3780</v>
      </c>
      <c r="N187" s="116">
        <v>-7.1253071253071232E-2</v>
      </c>
      <c r="O187" s="116">
        <v>1.5898251192367763E-3</v>
      </c>
    </row>
    <row r="188" spans="1:16" x14ac:dyDescent="0.25">
      <c r="B188" s="114" t="s">
        <v>77</v>
      </c>
      <c r="C188" s="115">
        <v>4200</v>
      </c>
      <c r="D188" s="116">
        <v>0.21352210343831257</v>
      </c>
      <c r="E188" s="115">
        <v>0</v>
      </c>
      <c r="F188" s="116">
        <f t="shared" si="32"/>
        <v>-1</v>
      </c>
      <c r="G188" s="115">
        <v>190</v>
      </c>
      <c r="H188" s="116" t="str">
        <f t="shared" si="33"/>
        <v>-</v>
      </c>
      <c r="I188" s="115">
        <v>2990</v>
      </c>
      <c r="J188" s="116">
        <f t="shared" si="34"/>
        <v>14.736842105263158</v>
      </c>
      <c r="K188" s="115">
        <v>2042</v>
      </c>
      <c r="L188" s="116">
        <f t="shared" si="35"/>
        <v>-0.31705685618729096</v>
      </c>
      <c r="M188" s="115">
        <v>3683</v>
      </c>
      <c r="N188" s="116">
        <v>0.80362389813907931</v>
      </c>
      <c r="O188" s="116">
        <v>-0.12309523809523815</v>
      </c>
    </row>
    <row r="189" spans="1:16" x14ac:dyDescent="0.25">
      <c r="B189" s="114" t="s">
        <v>79</v>
      </c>
      <c r="C189" s="115">
        <v>3184</v>
      </c>
      <c r="D189" s="116">
        <v>-9.4132412927516729E-4</v>
      </c>
      <c r="E189" s="115">
        <v>0</v>
      </c>
      <c r="F189" s="116">
        <f t="shared" si="32"/>
        <v>-1</v>
      </c>
      <c r="G189" s="115">
        <v>963</v>
      </c>
      <c r="H189" s="116" t="str">
        <f t="shared" si="33"/>
        <v>-</v>
      </c>
      <c r="I189" s="115">
        <v>1713</v>
      </c>
      <c r="J189" s="116">
        <f t="shared" si="34"/>
        <v>0.77881619937694713</v>
      </c>
      <c r="K189" s="115">
        <v>2232</v>
      </c>
      <c r="L189" s="116">
        <f t="shared" si="35"/>
        <v>0.30297723292469358</v>
      </c>
      <c r="M189" s="115">
        <v>3663</v>
      </c>
      <c r="N189" s="116">
        <v>0.6411290322580645</v>
      </c>
      <c r="O189" s="116">
        <v>0.1504396984924623</v>
      </c>
    </row>
    <row r="190" spans="1:16" x14ac:dyDescent="0.25">
      <c r="B190" s="114" t="s">
        <v>120</v>
      </c>
      <c r="C190" s="115">
        <v>4112</v>
      </c>
      <c r="D190" s="116">
        <v>-0.19277581468394189</v>
      </c>
      <c r="E190" s="115">
        <v>0</v>
      </c>
      <c r="F190" s="116">
        <f t="shared" si="32"/>
        <v>-1</v>
      </c>
      <c r="G190" s="115">
        <v>1692</v>
      </c>
      <c r="H190" s="116" t="str">
        <f t="shared" si="33"/>
        <v>-</v>
      </c>
      <c r="I190" s="115">
        <v>2174</v>
      </c>
      <c r="J190" s="116">
        <f t="shared" si="34"/>
        <v>0.28486997635933808</v>
      </c>
      <c r="K190" s="115">
        <v>2900</v>
      </c>
      <c r="L190" s="116">
        <f t="shared" si="35"/>
        <v>0.33394664213431469</v>
      </c>
      <c r="M190" s="115">
        <v>4781</v>
      </c>
      <c r="N190" s="116">
        <v>0.6486206896551725</v>
      </c>
      <c r="O190" s="116">
        <v>0.16269455252918297</v>
      </c>
    </row>
    <row r="191" spans="1:16" x14ac:dyDescent="0.25">
      <c r="B191" s="114" t="s">
        <v>83</v>
      </c>
      <c r="C191" s="115">
        <v>5192</v>
      </c>
      <c r="D191" s="116">
        <v>-0.33546653014207095</v>
      </c>
      <c r="E191" s="115">
        <v>0</v>
      </c>
      <c r="F191" s="116">
        <f t="shared" si="32"/>
        <v>-1</v>
      </c>
      <c r="G191" s="115">
        <v>2335</v>
      </c>
      <c r="H191" s="116" t="str">
        <f t="shared" si="33"/>
        <v>-</v>
      </c>
      <c r="I191" s="115">
        <v>3144</v>
      </c>
      <c r="J191" s="116">
        <f t="shared" si="34"/>
        <v>0.34646680942184149</v>
      </c>
      <c r="K191" s="115">
        <v>5343</v>
      </c>
      <c r="L191" s="116">
        <f t="shared" si="35"/>
        <v>0.69942748091603058</v>
      </c>
      <c r="M191" s="115">
        <v>8924</v>
      </c>
      <c r="N191" s="116">
        <v>0.67022272131761174</v>
      </c>
      <c r="O191" s="116">
        <v>0.71879815100154087</v>
      </c>
    </row>
    <row r="192" spans="1:16" x14ac:dyDescent="0.25">
      <c r="B192" s="114" t="s">
        <v>85</v>
      </c>
      <c r="C192" s="115">
        <v>5825</v>
      </c>
      <c r="D192" s="116">
        <v>-0.2407455683003128</v>
      </c>
      <c r="E192" s="115">
        <v>1276</v>
      </c>
      <c r="F192" s="116">
        <f t="shared" si="32"/>
        <v>-0.78094420600858372</v>
      </c>
      <c r="G192" s="115">
        <v>6710</v>
      </c>
      <c r="H192" s="116">
        <f t="shared" si="33"/>
        <v>4.2586206896551726</v>
      </c>
      <c r="I192" s="115">
        <v>2618</v>
      </c>
      <c r="J192" s="116">
        <f t="shared" si="34"/>
        <v>-0.60983606557377046</v>
      </c>
      <c r="K192" s="115">
        <v>6391</v>
      </c>
      <c r="L192" s="116">
        <f t="shared" si="35"/>
        <v>1.4411764705882355</v>
      </c>
      <c r="M192" s="115">
        <v>5956</v>
      </c>
      <c r="N192" s="116">
        <v>-6.8064465654827155E-2</v>
      </c>
      <c r="O192" s="116">
        <v>2.2489270386266025E-2</v>
      </c>
    </row>
    <row r="193" spans="2:16" x14ac:dyDescent="0.25">
      <c r="B193" s="114" t="s">
        <v>87</v>
      </c>
      <c r="C193" s="115">
        <v>4261</v>
      </c>
      <c r="D193" s="116">
        <v>-0.24141000534092927</v>
      </c>
      <c r="E193" s="115">
        <v>3461</v>
      </c>
      <c r="F193" s="116">
        <f t="shared" si="32"/>
        <v>-0.18774935461159348</v>
      </c>
      <c r="G193" s="115">
        <v>5611</v>
      </c>
      <c r="H193" s="116">
        <f t="shared" si="33"/>
        <v>0.62120774342675533</v>
      </c>
      <c r="I193" s="115">
        <v>3064</v>
      </c>
      <c r="J193" s="116">
        <f t="shared" si="34"/>
        <v>-0.45392978078773838</v>
      </c>
      <c r="K193" s="115">
        <v>4673</v>
      </c>
      <c r="L193" s="116">
        <f t="shared" si="35"/>
        <v>0.52513054830287209</v>
      </c>
      <c r="M193" s="115">
        <v>5487</v>
      </c>
      <c r="N193" s="116">
        <v>0.17419216777230906</v>
      </c>
      <c r="O193" s="116">
        <v>0.28772588594226711</v>
      </c>
    </row>
    <row r="194" spans="2:16" x14ac:dyDescent="0.25">
      <c r="B194" s="114" t="s">
        <v>89</v>
      </c>
      <c r="C194" s="115">
        <v>3124</v>
      </c>
      <c r="D194" s="116">
        <v>-0.29448961156278231</v>
      </c>
      <c r="E194" s="115">
        <v>1379</v>
      </c>
      <c r="F194" s="116">
        <f t="shared" si="32"/>
        <v>-0.55857874519846351</v>
      </c>
      <c r="G194" s="115">
        <v>5242</v>
      </c>
      <c r="H194" s="116">
        <f t="shared" si="33"/>
        <v>2.8013052936910805</v>
      </c>
      <c r="I194" s="115">
        <v>2154</v>
      </c>
      <c r="J194" s="116">
        <f t="shared" si="34"/>
        <v>-0.58908813429988549</v>
      </c>
      <c r="K194" s="115">
        <v>4047</v>
      </c>
      <c r="L194" s="116">
        <f t="shared" si="35"/>
        <v>0.87883008356545966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2939</v>
      </c>
      <c r="D195" s="116">
        <v>-0.21354027294621358</v>
      </c>
      <c r="E195" s="115">
        <v>671</v>
      </c>
      <c r="F195" s="116">
        <f t="shared" si="32"/>
        <v>-0.77169105137801974</v>
      </c>
      <c r="G195" s="115">
        <v>6043</v>
      </c>
      <c r="H195" s="116">
        <f t="shared" si="33"/>
        <v>8.0059612518628906</v>
      </c>
      <c r="I195" s="115">
        <v>3174</v>
      </c>
      <c r="J195" s="116">
        <f t="shared" si="34"/>
        <v>-0.47476418997186831</v>
      </c>
      <c r="K195" s="115">
        <v>3953</v>
      </c>
      <c r="L195" s="116">
        <f t="shared" si="35"/>
        <v>0.245431632010082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2949</v>
      </c>
      <c r="D196" s="116">
        <v>-7.728410513141426E-2</v>
      </c>
      <c r="E196" s="115">
        <v>337</v>
      </c>
      <c r="F196" s="116">
        <f t="shared" si="32"/>
        <v>-0.88572397422855209</v>
      </c>
      <c r="G196" s="115">
        <v>3911</v>
      </c>
      <c r="H196" s="116">
        <f t="shared" si="33"/>
        <v>10.6053412462908</v>
      </c>
      <c r="I196" s="115">
        <v>3870</v>
      </c>
      <c r="J196" s="116">
        <f t="shared" si="34"/>
        <v>-1.0483252365124041E-2</v>
      </c>
      <c r="K196" s="115">
        <v>3615</v>
      </c>
      <c r="L196" s="116">
        <f t="shared" si="35"/>
        <v>-6.589147286821706E-2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46816</v>
      </c>
      <c r="D197" s="119">
        <v>-0.1668861444282308</v>
      </c>
      <c r="E197" s="118">
        <v>14962</v>
      </c>
      <c r="F197" s="119">
        <f t="shared" si="32"/>
        <v>-0.68040840738209152</v>
      </c>
      <c r="G197" s="118">
        <v>33300</v>
      </c>
      <c r="H197" s="119">
        <f t="shared" si="33"/>
        <v>1.2256382836519184</v>
      </c>
      <c r="I197" s="118">
        <v>33738</v>
      </c>
      <c r="J197" s="119">
        <f t="shared" si="34"/>
        <v>1.3153153153153241E-2</v>
      </c>
      <c r="K197" s="118">
        <v>45567</v>
      </c>
      <c r="L197" s="119">
        <f t="shared" si="35"/>
        <v>0.35061355148497242</v>
      </c>
      <c r="M197" s="118">
        <v>43900</v>
      </c>
      <c r="N197" s="119">
        <v>0.2930018850141376</v>
      </c>
      <c r="O197" s="119">
        <v>0.16125277748386413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249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4705</v>
      </c>
      <c r="D207" s="116">
        <v>-0.25174936386768443</v>
      </c>
      <c r="E207" s="115">
        <v>4444</v>
      </c>
      <c r="F207" s="116">
        <f t="shared" ref="F207:F219" si="36">IFERROR(E207/C207-1,"-")</f>
        <v>-5.5472901168969191E-2</v>
      </c>
      <c r="G207" s="115">
        <v>228</v>
      </c>
      <c r="H207" s="116">
        <f t="shared" ref="H207:H219" si="37">IFERROR(G207/E207-1,"-")</f>
        <v>-0.9486948694869487</v>
      </c>
      <c r="I207" s="115">
        <v>6256</v>
      </c>
      <c r="J207" s="116">
        <f t="shared" ref="J207:J219" si="38">IFERROR(I207/G207-1,"-")</f>
        <v>26.438596491228068</v>
      </c>
      <c r="K207" s="115">
        <v>6581</v>
      </c>
      <c r="L207" s="116">
        <f t="shared" ref="L207:L219" si="39">IFERROR(K207/I207-1,"-")</f>
        <v>5.1950127877237851E-2</v>
      </c>
      <c r="M207" s="115">
        <v>8748</v>
      </c>
      <c r="N207" s="116">
        <v>0.32928126424555537</v>
      </c>
      <c r="O207" s="116">
        <v>0.859298618490967</v>
      </c>
    </row>
    <row r="208" spans="2:16" x14ac:dyDescent="0.25">
      <c r="B208" s="114" t="s">
        <v>73</v>
      </c>
      <c r="C208" s="115">
        <v>4466</v>
      </c>
      <c r="D208" s="116">
        <v>-0.26810881678138321</v>
      </c>
      <c r="E208" s="115">
        <v>3952</v>
      </c>
      <c r="F208" s="116">
        <f t="shared" si="36"/>
        <v>-0.11509180474697711</v>
      </c>
      <c r="G208" s="115">
        <v>299</v>
      </c>
      <c r="H208" s="116">
        <f t="shared" si="37"/>
        <v>-0.92434210526315785</v>
      </c>
      <c r="I208" s="115">
        <v>5800</v>
      </c>
      <c r="J208" s="116">
        <f t="shared" si="38"/>
        <v>18.397993311036789</v>
      </c>
      <c r="K208" s="115">
        <v>5446</v>
      </c>
      <c r="L208" s="116">
        <f t="shared" si="39"/>
        <v>-6.1034482758620667E-2</v>
      </c>
      <c r="M208" s="115">
        <v>7811</v>
      </c>
      <c r="N208" s="116">
        <v>0.43426367976496505</v>
      </c>
      <c r="O208" s="116">
        <v>0.7489923869234214</v>
      </c>
    </row>
    <row r="209" spans="2:16" x14ac:dyDescent="0.25">
      <c r="B209" s="114" t="s">
        <v>75</v>
      </c>
      <c r="C209" s="115">
        <v>4968</v>
      </c>
      <c r="D209" s="116">
        <v>-0.3839285714285714</v>
      </c>
      <c r="E209" s="115">
        <v>2527</v>
      </c>
      <c r="F209" s="116">
        <f t="shared" si="36"/>
        <v>-0.49134460547504022</v>
      </c>
      <c r="G209" s="115">
        <v>324</v>
      </c>
      <c r="H209" s="116">
        <f t="shared" si="37"/>
        <v>-0.87178472497032056</v>
      </c>
      <c r="I209" s="115">
        <v>5060</v>
      </c>
      <c r="J209" s="116">
        <f t="shared" si="38"/>
        <v>14.617283950617283</v>
      </c>
      <c r="K209" s="115">
        <v>5191</v>
      </c>
      <c r="L209" s="116">
        <f t="shared" si="39"/>
        <v>2.5889328063241068E-2</v>
      </c>
      <c r="M209" s="115">
        <v>7389</v>
      </c>
      <c r="N209" s="116">
        <v>0.42342515892891552</v>
      </c>
      <c r="O209" s="116">
        <v>0.4873188405797102</v>
      </c>
    </row>
    <row r="210" spans="2:16" x14ac:dyDescent="0.25">
      <c r="B210" s="114" t="s">
        <v>77</v>
      </c>
      <c r="C210" s="115">
        <v>4755</v>
      </c>
      <c r="D210" s="116">
        <v>-0.2511811023622047</v>
      </c>
      <c r="E210" s="115">
        <v>0</v>
      </c>
      <c r="F210" s="116">
        <f t="shared" si="36"/>
        <v>-1</v>
      </c>
      <c r="G210" s="115">
        <v>162</v>
      </c>
      <c r="H210" s="116" t="str">
        <f t="shared" si="37"/>
        <v>-</v>
      </c>
      <c r="I210" s="115">
        <v>5496</v>
      </c>
      <c r="J210" s="116">
        <f t="shared" si="38"/>
        <v>32.925925925925924</v>
      </c>
      <c r="K210" s="115">
        <v>4693</v>
      </c>
      <c r="L210" s="116">
        <f t="shared" si="39"/>
        <v>-0.1461062590975255</v>
      </c>
      <c r="M210" s="115">
        <v>7994</v>
      </c>
      <c r="N210" s="116">
        <v>0.70338802471766471</v>
      </c>
      <c r="O210" s="116">
        <v>0.68117770767613028</v>
      </c>
    </row>
    <row r="211" spans="2:16" x14ac:dyDescent="0.25">
      <c r="B211" s="114" t="s">
        <v>79</v>
      </c>
      <c r="C211" s="115">
        <v>4549</v>
      </c>
      <c r="D211" s="116">
        <v>-0.2591205211726384</v>
      </c>
      <c r="E211" s="115">
        <v>0</v>
      </c>
      <c r="F211" s="116">
        <f t="shared" si="36"/>
        <v>-1</v>
      </c>
      <c r="G211" s="115">
        <v>482</v>
      </c>
      <c r="H211" s="116" t="str">
        <f t="shared" si="37"/>
        <v>-</v>
      </c>
      <c r="I211" s="115">
        <v>4009</v>
      </c>
      <c r="J211" s="116">
        <f t="shared" si="38"/>
        <v>7.3174273858921168</v>
      </c>
      <c r="K211" s="115">
        <v>4570</v>
      </c>
      <c r="L211" s="116">
        <f t="shared" si="39"/>
        <v>0.13993514592167622</v>
      </c>
      <c r="M211" s="115">
        <v>7162</v>
      </c>
      <c r="N211" s="116">
        <v>0.56717724288840254</v>
      </c>
      <c r="O211" s="116">
        <v>0.5744119586722356</v>
      </c>
    </row>
    <row r="212" spans="2:16" x14ac:dyDescent="0.25">
      <c r="B212" s="114" t="s">
        <v>81</v>
      </c>
      <c r="C212" s="115">
        <v>4832</v>
      </c>
      <c r="D212" s="116">
        <v>-0.24688279301745641</v>
      </c>
      <c r="E212" s="115">
        <v>0</v>
      </c>
      <c r="F212" s="116">
        <f t="shared" si="36"/>
        <v>-1</v>
      </c>
      <c r="G212" s="115">
        <v>1221</v>
      </c>
      <c r="H212" s="116" t="str">
        <f t="shared" si="37"/>
        <v>-</v>
      </c>
      <c r="I212" s="115">
        <v>3989</v>
      </c>
      <c r="J212" s="116">
        <f t="shared" si="38"/>
        <v>2.2669942669942671</v>
      </c>
      <c r="K212" s="115">
        <v>6037</v>
      </c>
      <c r="L212" s="116">
        <f t="shared" si="39"/>
        <v>0.51341188267736282</v>
      </c>
      <c r="M212" s="115">
        <v>10443</v>
      </c>
      <c r="N212" s="116">
        <v>0.72983269836011266</v>
      </c>
      <c r="O212" s="116">
        <v>1.1612168874172184</v>
      </c>
    </row>
    <row r="213" spans="2:16" x14ac:dyDescent="0.25">
      <c r="B213" s="114" t="s">
        <v>83</v>
      </c>
      <c r="C213" s="115">
        <v>11365</v>
      </c>
      <c r="D213" s="116">
        <v>-0.22184183498801779</v>
      </c>
      <c r="E213" s="115">
        <v>0</v>
      </c>
      <c r="F213" s="116">
        <f t="shared" si="36"/>
        <v>-1</v>
      </c>
      <c r="G213" s="115">
        <v>3777</v>
      </c>
      <c r="H213" s="116" t="str">
        <f t="shared" si="37"/>
        <v>-</v>
      </c>
      <c r="I213" s="115">
        <v>7258</v>
      </c>
      <c r="J213" s="116">
        <f t="shared" si="38"/>
        <v>0.92163092401376745</v>
      </c>
      <c r="K213" s="115">
        <v>9426</v>
      </c>
      <c r="L213" s="116">
        <f t="shared" si="39"/>
        <v>0.29870487737668783</v>
      </c>
      <c r="M213" s="115">
        <v>17870</v>
      </c>
      <c r="N213" s="116">
        <v>0.89582007214088688</v>
      </c>
      <c r="O213" s="116">
        <v>0.57237131544214703</v>
      </c>
    </row>
    <row r="214" spans="2:16" x14ac:dyDescent="0.25">
      <c r="B214" s="114" t="s">
        <v>85</v>
      </c>
      <c r="C214" s="115">
        <v>13998</v>
      </c>
      <c r="D214" s="116">
        <v>-0.2564538404334431</v>
      </c>
      <c r="E214" s="115">
        <v>1443</v>
      </c>
      <c r="F214" s="116">
        <f t="shared" si="36"/>
        <v>-0.89691384483497638</v>
      </c>
      <c r="G214" s="115">
        <v>5378</v>
      </c>
      <c r="H214" s="116">
        <f t="shared" si="37"/>
        <v>2.726957726957727</v>
      </c>
      <c r="I214" s="115">
        <v>10210</v>
      </c>
      <c r="J214" s="116">
        <f t="shared" si="38"/>
        <v>0.89847526961695801</v>
      </c>
      <c r="K214" s="115">
        <v>13529</v>
      </c>
      <c r="L214" s="116">
        <f t="shared" si="39"/>
        <v>0.32507345739471116</v>
      </c>
      <c r="M214" s="115">
        <v>17817</v>
      </c>
      <c r="N214" s="116">
        <v>0.31694877670189969</v>
      </c>
      <c r="O214" s="116">
        <v>0.2728246892413202</v>
      </c>
    </row>
    <row r="215" spans="2:16" x14ac:dyDescent="0.25">
      <c r="B215" s="114" t="s">
        <v>87</v>
      </c>
      <c r="C215" s="115">
        <v>6570</v>
      </c>
      <c r="D215" s="116">
        <v>-0.17700112739571594</v>
      </c>
      <c r="E215" s="115">
        <v>396</v>
      </c>
      <c r="F215" s="116">
        <f t="shared" si="36"/>
        <v>-0.9397260273972603</v>
      </c>
      <c r="G215" s="115">
        <v>5141</v>
      </c>
      <c r="H215" s="116">
        <f t="shared" si="37"/>
        <v>11.982323232323232</v>
      </c>
      <c r="I215" s="115">
        <v>7103</v>
      </c>
      <c r="J215" s="116">
        <f t="shared" si="38"/>
        <v>0.38163781365493099</v>
      </c>
      <c r="K215" s="115">
        <v>9989</v>
      </c>
      <c r="L215" s="116">
        <f t="shared" si="39"/>
        <v>0.40630719414331962</v>
      </c>
      <c r="M215" s="115">
        <v>13011</v>
      </c>
      <c r="N215" s="116">
        <v>0.30253278606467116</v>
      </c>
      <c r="O215" s="116">
        <v>0.98036529680365292</v>
      </c>
    </row>
    <row r="216" spans="2:16" x14ac:dyDescent="0.25">
      <c r="B216" s="114" t="s">
        <v>89</v>
      </c>
      <c r="C216" s="115">
        <v>5485</v>
      </c>
      <c r="D216" s="116">
        <v>-0.28459632189904782</v>
      </c>
      <c r="E216" s="115">
        <v>218</v>
      </c>
      <c r="F216" s="116">
        <f t="shared" si="36"/>
        <v>-0.96025524156791253</v>
      </c>
      <c r="G216" s="115">
        <v>7377</v>
      </c>
      <c r="H216" s="116">
        <f t="shared" si="37"/>
        <v>32.839449541284402</v>
      </c>
      <c r="I216" s="115">
        <v>6492</v>
      </c>
      <c r="J216" s="116">
        <f t="shared" si="38"/>
        <v>-0.11996746644977629</v>
      </c>
      <c r="K216" s="115">
        <v>9266</v>
      </c>
      <c r="L216" s="116">
        <f t="shared" si="39"/>
        <v>0.42729513247073325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4824</v>
      </c>
      <c r="D217" s="116">
        <v>0.14557112324863453</v>
      </c>
      <c r="E217" s="115">
        <v>367</v>
      </c>
      <c r="F217" s="116">
        <f t="shared" si="36"/>
        <v>-0.92392205638474301</v>
      </c>
      <c r="G217" s="115">
        <v>6793</v>
      </c>
      <c r="H217" s="116">
        <f t="shared" si="37"/>
        <v>17.509536784741144</v>
      </c>
      <c r="I217" s="115">
        <v>6967</v>
      </c>
      <c r="J217" s="116">
        <f t="shared" si="38"/>
        <v>2.5614603268069969E-2</v>
      </c>
      <c r="K217" s="115">
        <v>8087</v>
      </c>
      <c r="L217" s="116">
        <f t="shared" si="39"/>
        <v>0.16075785847567103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4718</v>
      </c>
      <c r="D218" s="116">
        <v>-9.8241590214067309E-2</v>
      </c>
      <c r="E218" s="115">
        <v>553</v>
      </c>
      <c r="F218" s="116">
        <f t="shared" si="36"/>
        <v>-0.8827893175074184</v>
      </c>
      <c r="G218" s="115">
        <v>7042</v>
      </c>
      <c r="H218" s="116">
        <f t="shared" si="37"/>
        <v>11.734177215189874</v>
      </c>
      <c r="I218" s="115">
        <v>6873</v>
      </c>
      <c r="J218" s="116">
        <f t="shared" si="38"/>
        <v>-2.3998863959102557E-2</v>
      </c>
      <c r="K218" s="115">
        <v>7535</v>
      </c>
      <c r="L218" s="116">
        <f t="shared" si="39"/>
        <v>9.6318929143023535E-2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75235</v>
      </c>
      <c r="D219" s="119">
        <v>-0.2313861305218422</v>
      </c>
      <c r="E219" s="118">
        <v>15102</v>
      </c>
      <c r="F219" s="119">
        <f t="shared" si="36"/>
        <v>-0.79926895726722935</v>
      </c>
      <c r="G219" s="118">
        <v>38224</v>
      </c>
      <c r="H219" s="119">
        <f t="shared" si="37"/>
        <v>1.5310554893391606</v>
      </c>
      <c r="I219" s="118">
        <v>75513</v>
      </c>
      <c r="J219" s="119">
        <f t="shared" si="38"/>
        <v>0.97553892842193379</v>
      </c>
      <c r="K219" s="118">
        <v>90350</v>
      </c>
      <c r="L219" s="119">
        <f t="shared" si="39"/>
        <v>0.19648272482883744</v>
      </c>
      <c r="M219" s="118">
        <v>98245</v>
      </c>
      <c r="N219" s="119">
        <v>0.50079435397635264</v>
      </c>
      <c r="O219" s="119">
        <v>0.6317598990167419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249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13241</v>
      </c>
      <c r="D229" s="116">
        <v>0.17865408581093112</v>
      </c>
      <c r="E229" s="115">
        <v>12677</v>
      </c>
      <c r="F229" s="116">
        <f t="shared" ref="F229:F241" si="40">IFERROR(E229/C229-1,"-")</f>
        <v>-4.2594970168416291E-2</v>
      </c>
      <c r="G229" s="115">
        <v>191</v>
      </c>
      <c r="H229" s="116">
        <f t="shared" ref="H229:H241" si="41">IFERROR(G229/E229-1,"-")</f>
        <v>-0.9849333438510689</v>
      </c>
      <c r="I229" s="115">
        <v>8499</v>
      </c>
      <c r="J229" s="116">
        <f t="shared" ref="J229:J241" si="42">IFERROR(I229/G229-1,"-")</f>
        <v>43.497382198952877</v>
      </c>
      <c r="K229" s="115">
        <v>14185</v>
      </c>
      <c r="L229" s="116">
        <f t="shared" ref="L229:L241" si="43">IFERROR(K229/I229-1,"-")</f>
        <v>0.66901988469231677</v>
      </c>
      <c r="M229" s="115">
        <v>11905</v>
      </c>
      <c r="N229" s="116">
        <v>-0.16073316884032429</v>
      </c>
      <c r="O229" s="116">
        <v>-0.10089872366135488</v>
      </c>
    </row>
    <row r="230" spans="2:16" x14ac:dyDescent="0.25">
      <c r="B230" s="114" t="s">
        <v>73</v>
      </c>
      <c r="C230" s="115">
        <v>10288</v>
      </c>
      <c r="D230" s="116">
        <v>-0.11164838960366119</v>
      </c>
      <c r="E230" s="115">
        <v>10552</v>
      </c>
      <c r="F230" s="116">
        <f t="shared" si="40"/>
        <v>2.5660964230171057E-2</v>
      </c>
      <c r="G230" s="115">
        <v>120</v>
      </c>
      <c r="H230" s="116">
        <f t="shared" si="41"/>
        <v>-0.98862774829416222</v>
      </c>
      <c r="I230" s="115">
        <v>8138</v>
      </c>
      <c r="J230" s="116">
        <f t="shared" si="42"/>
        <v>66.816666666666663</v>
      </c>
      <c r="K230" s="115">
        <v>13893</v>
      </c>
      <c r="L230" s="116">
        <f t="shared" si="43"/>
        <v>0.70717621037109857</v>
      </c>
      <c r="M230" s="115">
        <v>13299</v>
      </c>
      <c r="N230" s="116">
        <v>-4.2755344418052288E-2</v>
      </c>
      <c r="O230" s="116">
        <v>0.29267107309486784</v>
      </c>
    </row>
    <row r="231" spans="2:16" x14ac:dyDescent="0.25">
      <c r="B231" s="114" t="s">
        <v>75</v>
      </c>
      <c r="C231" s="115">
        <v>12200</v>
      </c>
      <c r="D231" s="116">
        <v>0.22576107706219228</v>
      </c>
      <c r="E231" s="115">
        <v>6958</v>
      </c>
      <c r="F231" s="116">
        <f t="shared" si="40"/>
        <v>-0.42967213114754099</v>
      </c>
      <c r="G231" s="115">
        <v>117</v>
      </c>
      <c r="H231" s="116">
        <f t="shared" si="41"/>
        <v>-0.98318482322506462</v>
      </c>
      <c r="I231" s="115">
        <v>7119</v>
      </c>
      <c r="J231" s="116">
        <f t="shared" si="42"/>
        <v>59.846153846153847</v>
      </c>
      <c r="K231" s="115">
        <v>12035</v>
      </c>
      <c r="L231" s="116">
        <f t="shared" si="43"/>
        <v>0.69054642505969932</v>
      </c>
      <c r="M231" s="115">
        <v>11980</v>
      </c>
      <c r="N231" s="116">
        <v>-4.5700041545492232E-3</v>
      </c>
      <c r="O231" s="116">
        <v>-1.8032786885245899E-2</v>
      </c>
    </row>
    <row r="232" spans="2:16" x14ac:dyDescent="0.25">
      <c r="B232" s="114" t="s">
        <v>77</v>
      </c>
      <c r="C232" s="115">
        <v>5267</v>
      </c>
      <c r="D232" s="116">
        <v>0.30274548602522877</v>
      </c>
      <c r="E232" s="115">
        <v>0</v>
      </c>
      <c r="F232" s="116">
        <f t="shared" si="40"/>
        <v>-1</v>
      </c>
      <c r="G232" s="115">
        <v>178</v>
      </c>
      <c r="H232" s="116" t="str">
        <f t="shared" si="41"/>
        <v>-</v>
      </c>
      <c r="I232" s="115">
        <v>4096</v>
      </c>
      <c r="J232" s="116">
        <f t="shared" si="42"/>
        <v>22.011235955056179</v>
      </c>
      <c r="K232" s="115">
        <v>4421</v>
      </c>
      <c r="L232" s="116">
        <f t="shared" si="43"/>
        <v>7.9345703125E-2</v>
      </c>
      <c r="M232" s="115">
        <v>2791</v>
      </c>
      <c r="N232" s="116">
        <v>-0.36869486541506447</v>
      </c>
      <c r="O232" s="116">
        <v>-0.4700968293146004</v>
      </c>
    </row>
    <row r="233" spans="2:16" x14ac:dyDescent="0.25">
      <c r="B233" s="114" t="s">
        <v>79</v>
      </c>
      <c r="C233" s="115">
        <v>1332</v>
      </c>
      <c r="D233" s="116">
        <v>0.45256270447110136</v>
      </c>
      <c r="E233" s="115">
        <v>0</v>
      </c>
      <c r="F233" s="116">
        <f t="shared" si="40"/>
        <v>-1</v>
      </c>
      <c r="G233" s="115">
        <v>174</v>
      </c>
      <c r="H233" s="116" t="str">
        <f t="shared" si="41"/>
        <v>-</v>
      </c>
      <c r="I233" s="115">
        <v>576</v>
      </c>
      <c r="J233" s="116">
        <f t="shared" si="42"/>
        <v>2.3103448275862069</v>
      </c>
      <c r="K233" s="115">
        <v>1554</v>
      </c>
      <c r="L233" s="116">
        <f t="shared" si="43"/>
        <v>1.6979166666666665</v>
      </c>
      <c r="M233" s="115">
        <v>1368</v>
      </c>
      <c r="N233" s="116">
        <v>-0.11969111969111967</v>
      </c>
      <c r="O233" s="116">
        <v>2.7027027027026973E-2</v>
      </c>
    </row>
    <row r="234" spans="2:16" x14ac:dyDescent="0.25">
      <c r="B234" s="114" t="s">
        <v>81</v>
      </c>
      <c r="C234" s="115">
        <v>898</v>
      </c>
      <c r="D234" s="116">
        <v>0.22176870748299327</v>
      </c>
      <c r="E234" s="115">
        <v>0</v>
      </c>
      <c r="F234" s="116">
        <f t="shared" si="40"/>
        <v>-1</v>
      </c>
      <c r="G234" s="115">
        <v>167</v>
      </c>
      <c r="H234" s="116" t="str">
        <f t="shared" si="41"/>
        <v>-</v>
      </c>
      <c r="I234" s="115">
        <v>669</v>
      </c>
      <c r="J234" s="116">
        <f t="shared" si="42"/>
        <v>3.0059880239520957</v>
      </c>
      <c r="K234" s="115">
        <v>1137</v>
      </c>
      <c r="L234" s="116">
        <f t="shared" si="43"/>
        <v>0.69955156950672648</v>
      </c>
      <c r="M234" s="115">
        <v>942</v>
      </c>
      <c r="N234" s="116">
        <v>-0.17150395778364114</v>
      </c>
      <c r="O234" s="116">
        <v>4.8997772828507813E-2</v>
      </c>
    </row>
    <row r="235" spans="2:16" x14ac:dyDescent="0.25">
      <c r="B235" s="114" t="s">
        <v>83</v>
      </c>
      <c r="C235" s="115">
        <v>2748</v>
      </c>
      <c r="D235" s="116">
        <v>0.52328159645232808</v>
      </c>
      <c r="E235" s="115">
        <v>0</v>
      </c>
      <c r="F235" s="116">
        <f t="shared" si="40"/>
        <v>-1</v>
      </c>
      <c r="G235" s="115">
        <v>915</v>
      </c>
      <c r="H235" s="116" t="str">
        <f t="shared" si="41"/>
        <v>-</v>
      </c>
      <c r="I235" s="115">
        <v>2777</v>
      </c>
      <c r="J235" s="116">
        <f t="shared" si="42"/>
        <v>2.0349726775956283</v>
      </c>
      <c r="K235" s="115">
        <v>1227</v>
      </c>
      <c r="L235" s="116">
        <f t="shared" si="43"/>
        <v>-0.5581562837594527</v>
      </c>
      <c r="M235" s="115">
        <v>1623</v>
      </c>
      <c r="N235" s="116">
        <v>0.32273838630806839</v>
      </c>
      <c r="O235" s="116">
        <v>-0.40938864628820959</v>
      </c>
    </row>
    <row r="236" spans="2:16" x14ac:dyDescent="0.25">
      <c r="B236" s="114" t="s">
        <v>85</v>
      </c>
      <c r="C236" s="115">
        <v>2284</v>
      </c>
      <c r="D236" s="116">
        <v>0.95213675213675208</v>
      </c>
      <c r="E236" s="115">
        <v>9</v>
      </c>
      <c r="F236" s="116">
        <f t="shared" si="40"/>
        <v>-0.99605954465849389</v>
      </c>
      <c r="G236" s="115">
        <v>840</v>
      </c>
      <c r="H236" s="116">
        <f t="shared" si="41"/>
        <v>92.333333333333329</v>
      </c>
      <c r="I236" s="115">
        <v>2025</v>
      </c>
      <c r="J236" s="116">
        <f t="shared" si="42"/>
        <v>1.4107142857142856</v>
      </c>
      <c r="K236" s="115">
        <v>1177</v>
      </c>
      <c r="L236" s="116">
        <f t="shared" si="43"/>
        <v>-0.41876543209876538</v>
      </c>
      <c r="M236" s="115">
        <v>1100</v>
      </c>
      <c r="N236" s="116">
        <v>-6.5420560747663559E-2</v>
      </c>
      <c r="O236" s="116">
        <v>-0.51838879159369533</v>
      </c>
    </row>
    <row r="237" spans="2:16" x14ac:dyDescent="0.25">
      <c r="B237" s="114" t="s">
        <v>87</v>
      </c>
      <c r="C237" s="115">
        <v>1927</v>
      </c>
      <c r="D237" s="116">
        <v>-0.26478443342235791</v>
      </c>
      <c r="E237" s="115">
        <v>100</v>
      </c>
      <c r="F237" s="116">
        <f t="shared" si="40"/>
        <v>-0.94810586403736374</v>
      </c>
      <c r="G237" s="115">
        <v>707</v>
      </c>
      <c r="H237" s="116">
        <f t="shared" si="41"/>
        <v>6.07</v>
      </c>
      <c r="I237" s="115">
        <v>1619</v>
      </c>
      <c r="J237" s="116">
        <f t="shared" si="42"/>
        <v>1.2899575671852901</v>
      </c>
      <c r="K237" s="115">
        <v>906</v>
      </c>
      <c r="L237" s="116">
        <f t="shared" si="43"/>
        <v>-0.44039530574428665</v>
      </c>
      <c r="M237" s="115">
        <v>1480</v>
      </c>
      <c r="N237" s="116">
        <v>0.63355408388520962</v>
      </c>
      <c r="O237" s="116">
        <v>-0.23196678775298396</v>
      </c>
    </row>
    <row r="238" spans="2:16" x14ac:dyDescent="0.25">
      <c r="B238" s="114" t="s">
        <v>89</v>
      </c>
      <c r="C238" s="115">
        <v>5718</v>
      </c>
      <c r="D238" s="116">
        <v>-0.10823456019962574</v>
      </c>
      <c r="E238" s="115">
        <v>13</v>
      </c>
      <c r="F238" s="116">
        <f t="shared" si="40"/>
        <v>-0.99772647778943691</v>
      </c>
      <c r="G238" s="115">
        <v>3040</v>
      </c>
      <c r="H238" s="116">
        <f t="shared" si="41"/>
        <v>232.84615384615384</v>
      </c>
      <c r="I238" s="115">
        <v>6332</v>
      </c>
      <c r="J238" s="116">
        <f t="shared" si="42"/>
        <v>1.0828947368421051</v>
      </c>
      <c r="K238" s="115">
        <v>4290</v>
      </c>
      <c r="L238" s="116">
        <f t="shared" si="43"/>
        <v>-0.32248894504106129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10434</v>
      </c>
      <c r="D239" s="116">
        <v>0.12812195913071678</v>
      </c>
      <c r="E239" s="115">
        <v>25</v>
      </c>
      <c r="F239" s="116">
        <f t="shared" si="40"/>
        <v>-0.99760398696568908</v>
      </c>
      <c r="G239" s="115">
        <v>8169</v>
      </c>
      <c r="H239" s="116">
        <f t="shared" si="41"/>
        <v>325.76</v>
      </c>
      <c r="I239" s="115">
        <v>11430</v>
      </c>
      <c r="J239" s="116">
        <f t="shared" si="42"/>
        <v>0.39919206757253023</v>
      </c>
      <c r="K239" s="115">
        <v>10498</v>
      </c>
      <c r="L239" s="116">
        <f t="shared" si="43"/>
        <v>-8.1539807524059538E-2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8476</v>
      </c>
      <c r="D240" s="116">
        <v>-8.9287632964435426E-2</v>
      </c>
      <c r="E240" s="115">
        <v>120</v>
      </c>
      <c r="F240" s="116">
        <f t="shared" si="40"/>
        <v>-0.98584237848041534</v>
      </c>
      <c r="G240" s="115">
        <v>6253</v>
      </c>
      <c r="H240" s="116">
        <f t="shared" si="41"/>
        <v>51.108333333333334</v>
      </c>
      <c r="I240" s="115">
        <v>10183</v>
      </c>
      <c r="J240" s="116">
        <f t="shared" si="42"/>
        <v>0.62849832080601309</v>
      </c>
      <c r="K240" s="115">
        <v>9612</v>
      </c>
      <c r="L240" s="116">
        <f t="shared" si="43"/>
        <v>-5.6073848571147944E-2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74813</v>
      </c>
      <c r="D241" s="119">
        <v>8.3837974096717227E-2</v>
      </c>
      <c r="E241" s="118">
        <v>30460</v>
      </c>
      <c r="F241" s="119">
        <f t="shared" si="40"/>
        <v>-0.59285150976434575</v>
      </c>
      <c r="G241" s="118">
        <v>20871</v>
      </c>
      <c r="H241" s="119">
        <f t="shared" si="41"/>
        <v>-0.314806303348654</v>
      </c>
      <c r="I241" s="118">
        <v>63463</v>
      </c>
      <c r="J241" s="119">
        <f t="shared" si="42"/>
        <v>2.0407263667289541</v>
      </c>
      <c r="K241" s="118">
        <v>74935</v>
      </c>
      <c r="L241" s="119">
        <f t="shared" si="43"/>
        <v>0.18076674597797138</v>
      </c>
      <c r="M241" s="118">
        <v>46488</v>
      </c>
      <c r="N241" s="119">
        <v>-8.0083110715345796E-2</v>
      </c>
      <c r="O241" s="119">
        <v>-7.3667430507123655E-2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284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249</v>
      </c>
      <c r="M254" s="113" t="s">
        <v>69</v>
      </c>
      <c r="N254" s="112" t="s">
        <v>273</v>
      </c>
      <c r="O254" s="112" t="s">
        <v>274</v>
      </c>
    </row>
    <row r="255" spans="2:16" x14ac:dyDescent="0.25">
      <c r="B255" s="114" t="s">
        <v>71</v>
      </c>
      <c r="C255" s="115">
        <v>20146</v>
      </c>
      <c r="D255" s="116">
        <v>-0.18351300964578099</v>
      </c>
      <c r="E255" s="115">
        <v>22962</v>
      </c>
      <c r="F255" s="116">
        <f t="shared" ref="F255:J267" si="44">IFERROR(E255/C255-1,"-")</f>
        <v>0.13977960885535601</v>
      </c>
      <c r="G255" s="115">
        <v>414</v>
      </c>
      <c r="H255" s="116">
        <f t="shared" si="44"/>
        <v>-0.98197021165403708</v>
      </c>
      <c r="I255" s="115">
        <v>8088</v>
      </c>
      <c r="J255" s="116">
        <f t="shared" si="44"/>
        <v>18.536231884057973</v>
      </c>
      <c r="K255" s="115">
        <v>14056</v>
      </c>
      <c r="L255" s="116">
        <f t="shared" ref="L255:L267" si="45">IFERROR(K255/I255-1,"-")</f>
        <v>0.73788328387734925</v>
      </c>
      <c r="M255" s="115">
        <v>15423</v>
      </c>
      <c r="N255" s="116">
        <v>9.7253841775754024E-2</v>
      </c>
      <c r="O255" s="116">
        <v>-0.23443859823289981</v>
      </c>
    </row>
    <row r="256" spans="2:16" x14ac:dyDescent="0.25">
      <c r="B256" s="114" t="s">
        <v>73</v>
      </c>
      <c r="C256" s="115">
        <v>15210</v>
      </c>
      <c r="D256" s="116">
        <v>-0.30699835975943135</v>
      </c>
      <c r="E256" s="115">
        <v>16812</v>
      </c>
      <c r="F256" s="116">
        <f t="shared" si="44"/>
        <v>0.10532544378698216</v>
      </c>
      <c r="G256" s="115">
        <v>460</v>
      </c>
      <c r="H256" s="116">
        <f t="shared" si="44"/>
        <v>-0.97263859148227461</v>
      </c>
      <c r="I256" s="115">
        <v>5654</v>
      </c>
      <c r="J256" s="116">
        <f t="shared" si="44"/>
        <v>11.291304347826086</v>
      </c>
      <c r="K256" s="115">
        <v>10790</v>
      </c>
      <c r="L256" s="116">
        <f t="shared" si="45"/>
        <v>0.90838344534842586</v>
      </c>
      <c r="M256" s="115">
        <v>14145</v>
      </c>
      <c r="N256" s="116">
        <v>0.31093605189990736</v>
      </c>
      <c r="O256" s="116">
        <v>-7.0019723865877737E-2</v>
      </c>
    </row>
    <row r="257" spans="2:15" x14ac:dyDescent="0.25">
      <c r="B257" s="114" t="s">
        <v>75</v>
      </c>
      <c r="C257" s="115">
        <v>15322</v>
      </c>
      <c r="D257" s="116">
        <v>-0.23163331828895239</v>
      </c>
      <c r="E257" s="115">
        <v>8864</v>
      </c>
      <c r="F257" s="116">
        <f t="shared" si="44"/>
        <v>-0.4214854457642605</v>
      </c>
      <c r="G257" s="115">
        <v>470</v>
      </c>
      <c r="H257" s="116">
        <f t="shared" si="44"/>
        <v>-0.9469765342960289</v>
      </c>
      <c r="I257" s="115">
        <v>6887</v>
      </c>
      <c r="J257" s="116">
        <f t="shared" si="44"/>
        <v>13.653191489361703</v>
      </c>
      <c r="K257" s="115">
        <v>13448</v>
      </c>
      <c r="L257" s="116">
        <f t="shared" si="45"/>
        <v>0.95266444024974595</v>
      </c>
      <c r="M257" s="115">
        <v>13372</v>
      </c>
      <c r="N257" s="116">
        <v>-5.6513979773944456E-3</v>
      </c>
      <c r="O257" s="116">
        <v>-0.12726798068137324</v>
      </c>
    </row>
    <row r="258" spans="2:15" x14ac:dyDescent="0.25">
      <c r="B258" s="114" t="s">
        <v>77</v>
      </c>
      <c r="C258" s="115">
        <v>7666</v>
      </c>
      <c r="D258" s="116">
        <v>-4.2468148888333723E-2</v>
      </c>
      <c r="E258" s="115">
        <v>0</v>
      </c>
      <c r="F258" s="116">
        <f t="shared" si="44"/>
        <v>-1</v>
      </c>
      <c r="G258" s="115">
        <v>222</v>
      </c>
      <c r="H258" s="116" t="str">
        <f t="shared" si="44"/>
        <v>-</v>
      </c>
      <c r="I258" s="115">
        <v>5203</v>
      </c>
      <c r="J258" s="116">
        <f t="shared" si="44"/>
        <v>22.436936936936938</v>
      </c>
      <c r="K258" s="115">
        <v>6713</v>
      </c>
      <c r="L258" s="116">
        <f t="shared" si="45"/>
        <v>0.29021718239477234</v>
      </c>
      <c r="M258" s="115">
        <v>6549</v>
      </c>
      <c r="N258" s="116">
        <v>-2.4430210040220501E-2</v>
      </c>
      <c r="O258" s="116">
        <v>-0.14570832246282284</v>
      </c>
    </row>
    <row r="259" spans="2:15" x14ac:dyDescent="0.25">
      <c r="B259" s="114" t="s">
        <v>79</v>
      </c>
      <c r="C259" s="115">
        <v>485</v>
      </c>
      <c r="D259" s="116">
        <v>-0.73641304347826086</v>
      </c>
      <c r="E259" s="115">
        <v>0</v>
      </c>
      <c r="F259" s="116">
        <f t="shared" si="44"/>
        <v>-1</v>
      </c>
      <c r="G259" s="115">
        <v>984</v>
      </c>
      <c r="H259" s="116" t="str">
        <f t="shared" si="44"/>
        <v>-</v>
      </c>
      <c r="I259" s="115">
        <v>423</v>
      </c>
      <c r="J259" s="116">
        <f t="shared" si="44"/>
        <v>-0.57012195121951215</v>
      </c>
      <c r="K259" s="115">
        <v>976</v>
      </c>
      <c r="L259" s="116">
        <f t="shared" si="45"/>
        <v>1.3073286052009458</v>
      </c>
      <c r="M259" s="115">
        <v>564</v>
      </c>
      <c r="N259" s="116">
        <v>-0.42213114754098358</v>
      </c>
      <c r="O259" s="116">
        <v>0.16288659793814442</v>
      </c>
    </row>
    <row r="260" spans="2:15" x14ac:dyDescent="0.25">
      <c r="B260" s="114" t="s">
        <v>81</v>
      </c>
      <c r="C260" s="115">
        <v>1331</v>
      </c>
      <c r="D260" s="116">
        <v>0.55672514619883051</v>
      </c>
      <c r="E260" s="115">
        <v>0</v>
      </c>
      <c r="F260" s="116">
        <f t="shared" si="44"/>
        <v>-1</v>
      </c>
      <c r="G260" s="115">
        <v>959</v>
      </c>
      <c r="H260" s="116" t="str">
        <f t="shared" si="44"/>
        <v>-</v>
      </c>
      <c r="I260" s="115">
        <v>476</v>
      </c>
      <c r="J260" s="116">
        <f t="shared" si="44"/>
        <v>-0.50364963503649629</v>
      </c>
      <c r="K260" s="115">
        <v>1174</v>
      </c>
      <c r="L260" s="116">
        <f t="shared" si="45"/>
        <v>1.4663865546218489</v>
      </c>
      <c r="M260" s="115">
        <v>774</v>
      </c>
      <c r="N260" s="116">
        <v>-0.34071550255536631</v>
      </c>
      <c r="O260" s="116">
        <v>-0.41848234410217877</v>
      </c>
    </row>
    <row r="261" spans="2:15" x14ac:dyDescent="0.25">
      <c r="B261" s="114" t="s">
        <v>83</v>
      </c>
      <c r="C261" s="115">
        <v>2316</v>
      </c>
      <c r="D261" s="116">
        <v>0.68069666182873734</v>
      </c>
      <c r="E261" s="115">
        <v>0</v>
      </c>
      <c r="F261" s="116">
        <f t="shared" si="44"/>
        <v>-1</v>
      </c>
      <c r="G261" s="115">
        <v>212</v>
      </c>
      <c r="H261" s="116" t="str">
        <f t="shared" si="44"/>
        <v>-</v>
      </c>
      <c r="I261" s="115">
        <v>1013</v>
      </c>
      <c r="J261" s="116">
        <f t="shared" si="44"/>
        <v>3.7783018867924527</v>
      </c>
      <c r="K261" s="115">
        <v>1082</v>
      </c>
      <c r="L261" s="116">
        <f t="shared" si="45"/>
        <v>6.8114511352418639E-2</v>
      </c>
      <c r="M261" s="115">
        <v>428</v>
      </c>
      <c r="N261" s="116">
        <v>-0.60443622920517559</v>
      </c>
      <c r="O261" s="116">
        <v>-0.81519861830742657</v>
      </c>
    </row>
    <row r="262" spans="2:15" x14ac:dyDescent="0.25">
      <c r="B262" s="114" t="s">
        <v>85</v>
      </c>
      <c r="C262" s="115">
        <v>1635</v>
      </c>
      <c r="D262" s="116">
        <v>0.68904958677685957</v>
      </c>
      <c r="E262" s="115">
        <v>67</v>
      </c>
      <c r="F262" s="116">
        <f t="shared" si="44"/>
        <v>-0.95902140672782876</v>
      </c>
      <c r="G262" s="115">
        <v>187</v>
      </c>
      <c r="H262" s="116">
        <f t="shared" si="44"/>
        <v>1.7910447761194028</v>
      </c>
      <c r="I262" s="115">
        <v>1100</v>
      </c>
      <c r="J262" s="116">
        <f t="shared" si="44"/>
        <v>4.882352941176471</v>
      </c>
      <c r="K262" s="115">
        <v>642</v>
      </c>
      <c r="L262" s="116">
        <f t="shared" si="45"/>
        <v>-0.41636363636363638</v>
      </c>
      <c r="M262" s="115">
        <v>407</v>
      </c>
      <c r="N262" s="116">
        <v>-0.36604361370716509</v>
      </c>
      <c r="O262" s="116">
        <v>-0.75107033639143728</v>
      </c>
    </row>
    <row r="263" spans="2:15" x14ac:dyDescent="0.25">
      <c r="B263" s="114" t="s">
        <v>87</v>
      </c>
      <c r="C263" s="115">
        <v>1244</v>
      </c>
      <c r="D263" s="116">
        <v>-9.197080291970805E-2</v>
      </c>
      <c r="E263" s="115">
        <v>134</v>
      </c>
      <c r="F263" s="116">
        <f t="shared" si="44"/>
        <v>-0.89228295819935688</v>
      </c>
      <c r="G263" s="115">
        <v>591</v>
      </c>
      <c r="H263" s="116">
        <f t="shared" si="44"/>
        <v>3.41044776119403</v>
      </c>
      <c r="I263" s="115">
        <v>876</v>
      </c>
      <c r="J263" s="116">
        <f t="shared" si="44"/>
        <v>0.48223350253807107</v>
      </c>
      <c r="K263" s="115">
        <v>677</v>
      </c>
      <c r="L263" s="116">
        <f t="shared" si="45"/>
        <v>-0.22716894977168944</v>
      </c>
      <c r="M263" s="115">
        <v>1644</v>
      </c>
      <c r="N263" s="116">
        <v>1.4283604135893651</v>
      </c>
      <c r="O263" s="116">
        <v>0.32154340836012851</v>
      </c>
    </row>
    <row r="264" spans="2:15" x14ac:dyDescent="0.25">
      <c r="B264" s="114" t="s">
        <v>89</v>
      </c>
      <c r="C264" s="115">
        <v>9352</v>
      </c>
      <c r="D264" s="116">
        <v>0.15357098803503155</v>
      </c>
      <c r="E264" s="115">
        <v>240</v>
      </c>
      <c r="F264" s="116">
        <f t="shared" si="44"/>
        <v>-0.97433704020530365</v>
      </c>
      <c r="G264" s="115">
        <v>1830</v>
      </c>
      <c r="H264" s="116">
        <f t="shared" si="44"/>
        <v>6.625</v>
      </c>
      <c r="I264" s="115">
        <v>5750</v>
      </c>
      <c r="J264" s="116">
        <f t="shared" si="44"/>
        <v>2.1420765027322406</v>
      </c>
      <c r="K264" s="115">
        <v>5312</v>
      </c>
      <c r="L264" s="116">
        <f t="shared" si="45"/>
        <v>-7.6173913043478314E-2</v>
      </c>
      <c r="M264" s="115"/>
      <c r="N264" s="116" t="s">
        <v>236</v>
      </c>
      <c r="O264" s="116" t="s">
        <v>236</v>
      </c>
    </row>
    <row r="265" spans="2:15" x14ac:dyDescent="0.25">
      <c r="B265" s="114" t="s">
        <v>91</v>
      </c>
      <c r="C265" s="115">
        <v>18767</v>
      </c>
      <c r="D265" s="116">
        <v>0.15759930915371334</v>
      </c>
      <c r="E265" s="115">
        <v>431</v>
      </c>
      <c r="F265" s="116">
        <f t="shared" si="44"/>
        <v>-0.97703415569883301</v>
      </c>
      <c r="G265" s="115">
        <v>7490</v>
      </c>
      <c r="H265" s="116">
        <f t="shared" si="44"/>
        <v>16.378190255220417</v>
      </c>
      <c r="I265" s="115">
        <v>10845</v>
      </c>
      <c r="J265" s="116">
        <f t="shared" si="44"/>
        <v>0.44793057409879844</v>
      </c>
      <c r="K265" s="115">
        <v>12717</v>
      </c>
      <c r="L265" s="116">
        <f t="shared" si="45"/>
        <v>0.17261410788381748</v>
      </c>
      <c r="M265" s="115"/>
      <c r="N265" s="116" t="s">
        <v>236</v>
      </c>
      <c r="O265" s="116" t="s">
        <v>236</v>
      </c>
    </row>
    <row r="266" spans="2:15" x14ac:dyDescent="0.25">
      <c r="B266" s="114" t="s">
        <v>93</v>
      </c>
      <c r="C266" s="115">
        <v>19271</v>
      </c>
      <c r="D266" s="116">
        <v>6.3990724381625341E-2</v>
      </c>
      <c r="E266" s="115">
        <v>490</v>
      </c>
      <c r="F266" s="116">
        <f t="shared" si="44"/>
        <v>-0.97457319288049404</v>
      </c>
      <c r="G266" s="115">
        <v>8622</v>
      </c>
      <c r="H266" s="116">
        <f t="shared" si="44"/>
        <v>16.59591836734694</v>
      </c>
      <c r="I266" s="115">
        <v>13657</v>
      </c>
      <c r="J266" s="116">
        <f t="shared" si="44"/>
        <v>0.58397123637207149</v>
      </c>
      <c r="K266" s="115">
        <v>14110</v>
      </c>
      <c r="L266" s="116">
        <f t="shared" si="45"/>
        <v>3.3169803031412481E-2</v>
      </c>
      <c r="M266" s="115"/>
      <c r="N266" s="116" t="s">
        <v>236</v>
      </c>
      <c r="O266" s="116" t="s">
        <v>236</v>
      </c>
    </row>
    <row r="267" spans="2:15" ht="15.75" x14ac:dyDescent="0.25">
      <c r="B267" s="117" t="s">
        <v>30</v>
      </c>
      <c r="C267" s="118">
        <v>112745</v>
      </c>
      <c r="D267" s="119">
        <v>-8.6426655646579365E-2</v>
      </c>
      <c r="E267" s="118">
        <v>50030</v>
      </c>
      <c r="F267" s="119">
        <f t="shared" si="44"/>
        <v>-0.5562552663089273</v>
      </c>
      <c r="G267" s="118">
        <v>22441</v>
      </c>
      <c r="H267" s="119">
        <f t="shared" si="44"/>
        <v>-0.55144913052168698</v>
      </c>
      <c r="I267" s="118">
        <v>59972</v>
      </c>
      <c r="J267" s="119">
        <f t="shared" si="44"/>
        <v>1.6724299273650907</v>
      </c>
      <c r="K267" s="118">
        <v>81697</v>
      </c>
      <c r="L267" s="119">
        <f t="shared" si="45"/>
        <v>0.36225238444607477</v>
      </c>
      <c r="M267" s="118">
        <v>53306</v>
      </c>
      <c r="N267" s="119">
        <v>7.562855643892008E-2</v>
      </c>
      <c r="O267" s="119">
        <v>-0.18436232881952419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3B59-6658-4909-B4A8-DA9C2CB50C95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488534</v>
      </c>
      <c r="D9" s="116">
        <v>-4.3483709027828055E-2</v>
      </c>
      <c r="E9" s="115">
        <v>493497</v>
      </c>
      <c r="F9" s="116">
        <f t="shared" ref="F9:L21" si="0">IFERROR(E9/C9-1,"-")</f>
        <v>1.0158965394424957E-2</v>
      </c>
      <c r="G9" s="115">
        <v>29647</v>
      </c>
      <c r="H9" s="116">
        <f t="shared" si="0"/>
        <v>-0.93992466012964615</v>
      </c>
      <c r="I9" s="115">
        <v>262511</v>
      </c>
      <c r="J9" s="116">
        <f t="shared" si="0"/>
        <v>7.8545552669747369</v>
      </c>
      <c r="K9" s="115">
        <v>459644</v>
      </c>
      <c r="L9" s="116">
        <f t="shared" si="0"/>
        <v>0.75095138870371136</v>
      </c>
      <c r="M9" s="115">
        <v>482317</v>
      </c>
      <c r="N9" s="116">
        <v>4.9327305479893058E-2</v>
      </c>
      <c r="O9" s="116">
        <v>-1.2725828703836428E-2</v>
      </c>
    </row>
    <row r="10" spans="1:16" x14ac:dyDescent="0.25">
      <c r="A10" s="1" t="s">
        <v>72</v>
      </c>
      <c r="B10" s="114" t="s">
        <v>73</v>
      </c>
      <c r="C10" s="115">
        <v>434819</v>
      </c>
      <c r="D10" s="116">
        <v>-3.5944314248909759E-2</v>
      </c>
      <c r="E10" s="115">
        <v>430844</v>
      </c>
      <c r="F10" s="116">
        <f t="shared" si="0"/>
        <v>-9.1417348367941464E-3</v>
      </c>
      <c r="G10" s="115">
        <v>25901</v>
      </c>
      <c r="H10" s="116">
        <f t="shared" si="0"/>
        <v>-0.93988311314536122</v>
      </c>
      <c r="I10" s="115">
        <v>300105</v>
      </c>
      <c r="J10" s="116">
        <f t="shared" si="0"/>
        <v>10.586618277286592</v>
      </c>
      <c r="K10" s="115">
        <v>411785</v>
      </c>
      <c r="L10" s="116">
        <f t="shared" si="0"/>
        <v>0.37213641892004468</v>
      </c>
      <c r="M10" s="115">
        <v>476786</v>
      </c>
      <c r="N10" s="116">
        <v>0.15785179159027152</v>
      </c>
      <c r="O10" s="116">
        <v>9.6516021608991309E-2</v>
      </c>
    </row>
    <row r="11" spans="1:16" x14ac:dyDescent="0.25">
      <c r="A11" s="1" t="s">
        <v>74</v>
      </c>
      <c r="B11" s="114" t="s">
        <v>75</v>
      </c>
      <c r="C11" s="115">
        <v>469748</v>
      </c>
      <c r="D11" s="116">
        <v>-6.6638054704482141E-2</v>
      </c>
      <c r="E11" s="115">
        <v>217806</v>
      </c>
      <c r="F11" s="116">
        <f t="shared" si="0"/>
        <v>-0.53633437502661008</v>
      </c>
      <c r="G11" s="115">
        <v>35797</v>
      </c>
      <c r="H11" s="116">
        <f t="shared" si="0"/>
        <v>-0.83564731917394375</v>
      </c>
      <c r="I11" s="115">
        <v>366039</v>
      </c>
      <c r="J11" s="116">
        <f t="shared" si="0"/>
        <v>9.225409950554516</v>
      </c>
      <c r="K11" s="115">
        <v>435839</v>
      </c>
      <c r="L11" s="116">
        <f t="shared" si="0"/>
        <v>0.19069006308071001</v>
      </c>
      <c r="M11" s="115">
        <v>499150</v>
      </c>
      <c r="N11" s="116">
        <v>0.14526235605349691</v>
      </c>
      <c r="O11" s="116">
        <v>6.2591006241644376E-2</v>
      </c>
    </row>
    <row r="12" spans="1:16" x14ac:dyDescent="0.25">
      <c r="A12" s="1" t="s">
        <v>76</v>
      </c>
      <c r="B12" s="114" t="s">
        <v>77</v>
      </c>
      <c r="C12" s="115">
        <v>426118</v>
      </c>
      <c r="D12" s="116">
        <v>2.3266871423459845E-2</v>
      </c>
      <c r="E12" s="115">
        <v>0</v>
      </c>
      <c r="F12" s="116">
        <f t="shared" si="0"/>
        <v>-1</v>
      </c>
      <c r="G12" s="115">
        <v>33867</v>
      </c>
      <c r="H12" s="116" t="str">
        <f t="shared" si="0"/>
        <v>-</v>
      </c>
      <c r="I12" s="115">
        <v>348988</v>
      </c>
      <c r="J12" s="116">
        <f t="shared" si="0"/>
        <v>9.3046623556854762</v>
      </c>
      <c r="K12" s="115">
        <v>379392</v>
      </c>
      <c r="L12" s="116">
        <f t="shared" si="0"/>
        <v>8.7120474056414654E-2</v>
      </c>
      <c r="M12" s="115">
        <v>411482</v>
      </c>
      <c r="N12" s="116">
        <v>8.4582700742240169E-2</v>
      </c>
      <c r="O12" s="116">
        <v>-3.4347293472700047E-2</v>
      </c>
    </row>
    <row r="13" spans="1:16" x14ac:dyDescent="0.25">
      <c r="A13" s="1" t="s">
        <v>78</v>
      </c>
      <c r="B13" s="114" t="s">
        <v>79</v>
      </c>
      <c r="C13" s="115">
        <v>410407</v>
      </c>
      <c r="D13" s="116">
        <v>-7.1027601598964152E-2</v>
      </c>
      <c r="E13" s="115">
        <v>0</v>
      </c>
      <c r="F13" s="116">
        <f t="shared" si="0"/>
        <v>-1</v>
      </c>
      <c r="G13" s="115">
        <v>65490</v>
      </c>
      <c r="H13" s="116" t="str">
        <f t="shared" si="0"/>
        <v>-</v>
      </c>
      <c r="I13" s="115">
        <v>310799</v>
      </c>
      <c r="J13" s="116">
        <f t="shared" si="0"/>
        <v>3.7457474423576116</v>
      </c>
      <c r="K13" s="115">
        <v>340598</v>
      </c>
      <c r="L13" s="116">
        <f t="shared" si="0"/>
        <v>9.5878686868361873E-2</v>
      </c>
      <c r="M13" s="115">
        <v>405702</v>
      </c>
      <c r="N13" s="116">
        <v>0.19114616057639799</v>
      </c>
      <c r="O13" s="116">
        <v>-1.1464229411291771E-2</v>
      </c>
    </row>
    <row r="14" spans="1:16" x14ac:dyDescent="0.25">
      <c r="A14" s="1" t="s">
        <v>80</v>
      </c>
      <c r="B14" s="114" t="s">
        <v>81</v>
      </c>
      <c r="C14" s="115">
        <v>448958</v>
      </c>
      <c r="D14" s="116">
        <v>-0.10094219658966885</v>
      </c>
      <c r="E14" s="115">
        <v>0</v>
      </c>
      <c r="F14" s="116">
        <f t="shared" si="0"/>
        <v>-1</v>
      </c>
      <c r="G14" s="115">
        <v>110623</v>
      </c>
      <c r="H14" s="116" t="str">
        <f t="shared" si="0"/>
        <v>-</v>
      </c>
      <c r="I14" s="115">
        <v>364068</v>
      </c>
      <c r="J14" s="116">
        <f t="shared" si="0"/>
        <v>2.2910696690561636</v>
      </c>
      <c r="K14" s="115">
        <v>393768</v>
      </c>
      <c r="L14" s="116">
        <f t="shared" si="0"/>
        <v>8.1578166716107958E-2</v>
      </c>
      <c r="M14" s="115">
        <v>460449</v>
      </c>
      <c r="N14" s="116">
        <v>0.16934083013347956</v>
      </c>
      <c r="O14" s="116">
        <v>2.559482178733874E-2</v>
      </c>
    </row>
    <row r="15" spans="1:16" x14ac:dyDescent="0.25">
      <c r="A15" s="1" t="s">
        <v>82</v>
      </c>
      <c r="B15" s="114" t="s">
        <v>83</v>
      </c>
      <c r="C15" s="115">
        <v>485605</v>
      </c>
      <c r="D15" s="116">
        <v>-4.4079000466538232E-2</v>
      </c>
      <c r="E15" s="115">
        <v>0</v>
      </c>
      <c r="F15" s="116">
        <f t="shared" si="0"/>
        <v>-1</v>
      </c>
      <c r="G15" s="115">
        <v>225677</v>
      </c>
      <c r="H15" s="116" t="str">
        <f t="shared" si="0"/>
        <v>-</v>
      </c>
      <c r="I15" s="115">
        <v>417659</v>
      </c>
      <c r="J15" s="116">
        <f t="shared" si="0"/>
        <v>0.85069369054001953</v>
      </c>
      <c r="K15" s="115">
        <v>454413</v>
      </c>
      <c r="L15" s="116">
        <f t="shared" si="0"/>
        <v>8.8000019154381937E-2</v>
      </c>
      <c r="M15" s="115">
        <v>532065</v>
      </c>
      <c r="N15" s="116">
        <v>0.17088419565461366</v>
      </c>
      <c r="O15" s="116">
        <v>9.5674467931755158E-2</v>
      </c>
    </row>
    <row r="16" spans="1:16" x14ac:dyDescent="0.25">
      <c r="A16" s="1" t="s">
        <v>84</v>
      </c>
      <c r="B16" s="114" t="s">
        <v>85</v>
      </c>
      <c r="C16" s="115">
        <v>512668</v>
      </c>
      <c r="D16" s="116">
        <v>-9.1738860837983882E-2</v>
      </c>
      <c r="E16" s="115">
        <v>115808</v>
      </c>
      <c r="F16" s="116">
        <f t="shared" si="0"/>
        <v>-0.7741072194870755</v>
      </c>
      <c r="G16" s="115">
        <v>283986</v>
      </c>
      <c r="H16" s="116">
        <f t="shared" si="0"/>
        <v>1.4522140093948606</v>
      </c>
      <c r="I16" s="115">
        <v>416027</v>
      </c>
      <c r="J16" s="116">
        <f t="shared" si="0"/>
        <v>0.46495601895868099</v>
      </c>
      <c r="K16" s="115">
        <v>480859</v>
      </c>
      <c r="L16" s="116">
        <f t="shared" si="0"/>
        <v>0.15583603948782176</v>
      </c>
      <c r="M16" s="115">
        <v>551869</v>
      </c>
      <c r="N16" s="116">
        <v>0.14767322645515635</v>
      </c>
      <c r="O16" s="116">
        <v>7.6464690598984086E-2</v>
      </c>
    </row>
    <row r="17" spans="1:16" x14ac:dyDescent="0.25">
      <c r="A17" s="1" t="s">
        <v>86</v>
      </c>
      <c r="B17" s="114" t="s">
        <v>87</v>
      </c>
      <c r="C17" s="115">
        <v>471100</v>
      </c>
      <c r="D17" s="116">
        <v>-7.2455207718054693E-2</v>
      </c>
      <c r="E17" s="115">
        <v>80706</v>
      </c>
      <c r="F17" s="116">
        <f t="shared" si="0"/>
        <v>-0.82868605391636596</v>
      </c>
      <c r="G17" s="115">
        <v>281990</v>
      </c>
      <c r="H17" s="116">
        <f t="shared" si="0"/>
        <v>2.4940400961514633</v>
      </c>
      <c r="I17" s="115">
        <v>378277</v>
      </c>
      <c r="J17" s="116">
        <f t="shared" si="0"/>
        <v>0.34145537075782828</v>
      </c>
      <c r="K17" s="115">
        <v>441114</v>
      </c>
      <c r="L17" s="116">
        <f t="shared" si="0"/>
        <v>0.16611372089764909</v>
      </c>
      <c r="M17" s="115">
        <v>489204</v>
      </c>
      <c r="N17" s="116">
        <v>0.10901943715230078</v>
      </c>
      <c r="O17" s="116">
        <v>3.8429208236043344E-2</v>
      </c>
    </row>
    <row r="18" spans="1:16" x14ac:dyDescent="0.25">
      <c r="A18" s="1" t="s">
        <v>88</v>
      </c>
      <c r="B18" s="114" t="s">
        <v>89</v>
      </c>
      <c r="C18" s="115">
        <v>419789</v>
      </c>
      <c r="D18" s="116">
        <v>-8.6018415099597845E-2</v>
      </c>
      <c r="E18" s="115">
        <v>56100</v>
      </c>
      <c r="F18" s="116">
        <f t="shared" si="0"/>
        <v>-0.86636143395848864</v>
      </c>
      <c r="G18" s="115">
        <v>287185</v>
      </c>
      <c r="H18" s="116">
        <f t="shared" si="0"/>
        <v>4.1191622103386809</v>
      </c>
      <c r="I18" s="115">
        <v>375972</v>
      </c>
      <c r="J18" s="116">
        <f t="shared" si="0"/>
        <v>0.30916308303010265</v>
      </c>
      <c r="K18" s="115">
        <v>428972</v>
      </c>
      <c r="L18" s="116">
        <f t="shared" si="0"/>
        <v>0.14096794442139315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463764</v>
      </c>
      <c r="D19" s="116">
        <v>-3.2327123025850391E-2</v>
      </c>
      <c r="E19" s="115">
        <v>36828</v>
      </c>
      <c r="F19" s="116">
        <f t="shared" si="0"/>
        <v>-0.92058892022666705</v>
      </c>
      <c r="G19" s="115">
        <v>303117</v>
      </c>
      <c r="H19" s="116">
        <f t="shared" si="0"/>
        <v>7.2306125773867702</v>
      </c>
      <c r="I19" s="115">
        <v>401911</v>
      </c>
      <c r="J19" s="116">
        <f t="shared" si="0"/>
        <v>0.32592695229894719</v>
      </c>
      <c r="K19" s="115">
        <v>456108</v>
      </c>
      <c r="L19" s="116">
        <f t="shared" si="0"/>
        <v>0.13484826242625858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461041</v>
      </c>
      <c r="D20" s="116">
        <v>-2.6762701094952934E-2</v>
      </c>
      <c r="E20" s="115">
        <v>44846</v>
      </c>
      <c r="F20" s="116">
        <f t="shared" si="0"/>
        <v>-0.90272882455139569</v>
      </c>
      <c r="G20" s="115">
        <v>284082</v>
      </c>
      <c r="H20" s="116">
        <f t="shared" si="0"/>
        <v>5.3346117825447088</v>
      </c>
      <c r="I20" s="115">
        <v>410037</v>
      </c>
      <c r="J20" s="116">
        <f t="shared" si="0"/>
        <v>0.4433755042558134</v>
      </c>
      <c r="K20" s="115">
        <v>440835</v>
      </c>
      <c r="L20" s="116">
        <f t="shared" si="0"/>
        <v>7.5110294924604304E-2</v>
      </c>
      <c r="M20" s="115"/>
      <c r="N20" s="116" t="s">
        <v>236</v>
      </c>
      <c r="O20" s="116" t="s">
        <v>236</v>
      </c>
    </row>
    <row r="21" spans="1:16" ht="15.75" x14ac:dyDescent="0.25">
      <c r="A21" s="1"/>
      <c r="B21" s="117" t="s">
        <v>30</v>
      </c>
      <c r="C21" s="118">
        <v>5492551</v>
      </c>
      <c r="D21" s="119">
        <v>-5.5493477505734856E-2</v>
      </c>
      <c r="E21" s="118">
        <v>1546641</v>
      </c>
      <c r="F21" s="119">
        <f t="shared" si="0"/>
        <v>-0.71841117178520508</v>
      </c>
      <c r="G21" s="118">
        <v>1967362</v>
      </c>
      <c r="H21" s="119">
        <f t="shared" si="0"/>
        <v>0.27202240209589679</v>
      </c>
      <c r="I21" s="118">
        <v>4352393</v>
      </c>
      <c r="J21" s="119">
        <f t="shared" si="0"/>
        <v>1.2122990075034488</v>
      </c>
      <c r="K21" s="118">
        <v>5123327</v>
      </c>
      <c r="L21" s="119">
        <f t="shared" si="0"/>
        <v>0.17712876571577985</v>
      </c>
      <c r="M21" s="118">
        <v>4309024</v>
      </c>
      <c r="N21" s="119">
        <v>0.13472649267448467</v>
      </c>
      <c r="O21" s="119">
        <v>3.8830441106308511E-2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288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368192</v>
      </c>
      <c r="D31" s="116">
        <v>-5.8007240351528044E-2</v>
      </c>
      <c r="E31" s="115">
        <v>373415</v>
      </c>
      <c r="F31" s="116">
        <f t="shared" ref="F31:J43" si="1">IFERROR(E31/C31-1,"-")</f>
        <v>1.4185533634625491E-2</v>
      </c>
      <c r="G31" s="115">
        <v>19618</v>
      </c>
      <c r="H31" s="116">
        <f t="shared" si="1"/>
        <v>-0.94746327812219644</v>
      </c>
      <c r="I31" s="115">
        <v>196008</v>
      </c>
      <c r="J31" s="116">
        <f t="shared" si="1"/>
        <v>8.9912325415434804</v>
      </c>
      <c r="K31" s="115">
        <v>361401</v>
      </c>
      <c r="L31" s="116">
        <f t="shared" ref="L31:L43" si="2">IFERROR(K31/I31-1,"-")</f>
        <v>0.84380739561650553</v>
      </c>
      <c r="M31" s="115">
        <v>388603</v>
      </c>
      <c r="N31" s="116">
        <v>7.5268192395704592E-2</v>
      </c>
      <c r="O31" s="116">
        <v>5.5435750912567361E-2</v>
      </c>
    </row>
    <row r="32" spans="1:16" x14ac:dyDescent="0.25">
      <c r="B32" s="114" t="s">
        <v>73</v>
      </c>
      <c r="C32" s="115">
        <v>332084</v>
      </c>
      <c r="D32" s="116">
        <v>-2.6166618280563103E-2</v>
      </c>
      <c r="E32" s="115">
        <v>332081</v>
      </c>
      <c r="F32" s="116">
        <f t="shared" si="1"/>
        <v>-9.0338589031624394E-6</v>
      </c>
      <c r="G32" s="115">
        <v>15920</v>
      </c>
      <c r="H32" s="116">
        <f t="shared" si="1"/>
        <v>-0.95205988900298422</v>
      </c>
      <c r="I32" s="115">
        <v>230918</v>
      </c>
      <c r="J32" s="116">
        <f t="shared" si="1"/>
        <v>13.504899497487438</v>
      </c>
      <c r="K32" s="115">
        <v>321582</v>
      </c>
      <c r="L32" s="116">
        <f t="shared" si="2"/>
        <v>0.39262422158515142</v>
      </c>
      <c r="M32" s="115">
        <v>385800</v>
      </c>
      <c r="N32" s="116">
        <v>0.19969401272459275</v>
      </c>
      <c r="O32" s="116">
        <v>0.16175425494754347</v>
      </c>
    </row>
    <row r="33" spans="2:16" x14ac:dyDescent="0.25">
      <c r="B33" s="114" t="s">
        <v>75</v>
      </c>
      <c r="C33" s="115">
        <v>361074</v>
      </c>
      <c r="D33" s="116">
        <v>-5.0866793717552761E-2</v>
      </c>
      <c r="E33" s="115">
        <v>163870</v>
      </c>
      <c r="F33" s="116">
        <f t="shared" si="1"/>
        <v>-0.54615951300841381</v>
      </c>
      <c r="G33" s="115">
        <v>23752</v>
      </c>
      <c r="H33" s="116">
        <f t="shared" si="1"/>
        <v>-0.85505583694391896</v>
      </c>
      <c r="I33" s="115">
        <v>290346</v>
      </c>
      <c r="J33" s="116">
        <f t="shared" si="1"/>
        <v>11.224065341865948</v>
      </c>
      <c r="K33" s="115">
        <v>342372</v>
      </c>
      <c r="L33" s="116">
        <f t="shared" si="2"/>
        <v>0.17918621231220677</v>
      </c>
      <c r="M33" s="115">
        <v>400622</v>
      </c>
      <c r="N33" s="116">
        <v>0.17013657658920711</v>
      </c>
      <c r="O33" s="116">
        <v>0.10952879465151177</v>
      </c>
    </row>
    <row r="34" spans="2:16" x14ac:dyDescent="0.25">
      <c r="B34" s="114" t="s">
        <v>77</v>
      </c>
      <c r="C34" s="115">
        <v>331494</v>
      </c>
      <c r="D34" s="116">
        <v>3.9182432326525518E-2</v>
      </c>
      <c r="E34" s="115">
        <v>0</v>
      </c>
      <c r="F34" s="116">
        <f t="shared" si="1"/>
        <v>-1</v>
      </c>
      <c r="G34" s="115">
        <v>20518</v>
      </c>
      <c r="H34" s="116" t="str">
        <f t="shared" si="1"/>
        <v>-</v>
      </c>
      <c r="I34" s="115">
        <v>278903</v>
      </c>
      <c r="J34" s="116">
        <f t="shared" si="1"/>
        <v>12.593088995028756</v>
      </c>
      <c r="K34" s="115">
        <v>302352</v>
      </c>
      <c r="L34" s="116">
        <f t="shared" si="2"/>
        <v>8.4075825645475222E-2</v>
      </c>
      <c r="M34" s="115">
        <v>325621</v>
      </c>
      <c r="N34" s="116">
        <v>7.695996719055942E-2</v>
      </c>
      <c r="O34" s="116">
        <v>-1.7716761087681832E-2</v>
      </c>
    </row>
    <row r="35" spans="2:16" x14ac:dyDescent="0.25">
      <c r="B35" s="114" t="s">
        <v>79</v>
      </c>
      <c r="C35" s="115">
        <v>316176</v>
      </c>
      <c r="D35" s="116">
        <v>-0.11795278094722661</v>
      </c>
      <c r="E35" s="115">
        <v>0</v>
      </c>
      <c r="F35" s="116">
        <f t="shared" si="1"/>
        <v>-1</v>
      </c>
      <c r="G35" s="115">
        <v>44031</v>
      </c>
      <c r="H35" s="116" t="str">
        <f t="shared" si="1"/>
        <v>-</v>
      </c>
      <c r="I35" s="115">
        <v>254517</v>
      </c>
      <c r="J35" s="116">
        <f t="shared" si="1"/>
        <v>4.7804047148599853</v>
      </c>
      <c r="K35" s="115">
        <v>274338</v>
      </c>
      <c r="L35" s="116">
        <f t="shared" si="2"/>
        <v>7.7876919812821965E-2</v>
      </c>
      <c r="M35" s="115">
        <v>335432</v>
      </c>
      <c r="N35" s="116">
        <v>0.22269609022446768</v>
      </c>
      <c r="O35" s="116">
        <v>6.0902788320429169E-2</v>
      </c>
    </row>
    <row r="36" spans="2:16" x14ac:dyDescent="0.25">
      <c r="B36" s="114" t="s">
        <v>81</v>
      </c>
      <c r="C36" s="115">
        <v>350151</v>
      </c>
      <c r="D36" s="116">
        <v>-0.11939833059626237</v>
      </c>
      <c r="E36" s="115">
        <v>0</v>
      </c>
      <c r="F36" s="116">
        <f t="shared" si="1"/>
        <v>-1</v>
      </c>
      <c r="G36" s="115">
        <v>81020</v>
      </c>
      <c r="H36" s="116" t="str">
        <f t="shared" si="1"/>
        <v>-</v>
      </c>
      <c r="I36" s="115">
        <v>296860</v>
      </c>
      <c r="J36" s="116">
        <f t="shared" si="1"/>
        <v>2.6640335719575412</v>
      </c>
      <c r="K36" s="115">
        <v>316101</v>
      </c>
      <c r="L36" s="116">
        <f t="shared" si="2"/>
        <v>6.4815064340092876E-2</v>
      </c>
      <c r="M36" s="115">
        <v>376782</v>
      </c>
      <c r="N36" s="116">
        <v>0.19196712443174802</v>
      </c>
      <c r="O36" s="116">
        <v>7.6055758801202966E-2</v>
      </c>
    </row>
    <row r="37" spans="2:16" x14ac:dyDescent="0.25">
      <c r="B37" s="114" t="s">
        <v>83</v>
      </c>
      <c r="C37" s="115">
        <v>376194</v>
      </c>
      <c r="D37" s="116">
        <v>-2.3565108377695765E-2</v>
      </c>
      <c r="E37" s="115">
        <v>0</v>
      </c>
      <c r="F37" s="116">
        <f t="shared" si="1"/>
        <v>-1</v>
      </c>
      <c r="G37" s="115">
        <v>177380</v>
      </c>
      <c r="H37" s="116" t="str">
        <f t="shared" si="1"/>
        <v>-</v>
      </c>
      <c r="I37" s="115">
        <v>328256</v>
      </c>
      <c r="J37" s="116">
        <f t="shared" si="1"/>
        <v>0.85058067425865369</v>
      </c>
      <c r="K37" s="115">
        <v>361648</v>
      </c>
      <c r="L37" s="116">
        <f t="shared" si="2"/>
        <v>0.10172548255020475</v>
      </c>
      <c r="M37" s="115">
        <v>429398</v>
      </c>
      <c r="N37" s="116">
        <v>0.18733685793921162</v>
      </c>
      <c r="O37" s="116">
        <v>0.14142702967086129</v>
      </c>
    </row>
    <row r="38" spans="2:16" x14ac:dyDescent="0.25">
      <c r="B38" s="114" t="s">
        <v>85</v>
      </c>
      <c r="C38" s="115">
        <v>403619</v>
      </c>
      <c r="D38" s="116">
        <v>-6.2001217760714655E-2</v>
      </c>
      <c r="E38" s="115">
        <v>87947</v>
      </c>
      <c r="F38" s="116">
        <f t="shared" si="1"/>
        <v>-0.7821039148305704</v>
      </c>
      <c r="G38" s="115">
        <v>229749</v>
      </c>
      <c r="H38" s="116">
        <f t="shared" si="1"/>
        <v>1.6123574425506271</v>
      </c>
      <c r="I38" s="115">
        <v>330578</v>
      </c>
      <c r="J38" s="116">
        <f t="shared" si="1"/>
        <v>0.43886589277864108</v>
      </c>
      <c r="K38" s="115">
        <v>399402</v>
      </c>
      <c r="L38" s="116">
        <f t="shared" si="2"/>
        <v>0.20819292269903023</v>
      </c>
      <c r="M38" s="115">
        <v>441301</v>
      </c>
      <c r="N38" s="116">
        <v>0.10490433197630455</v>
      </c>
      <c r="O38" s="116">
        <v>9.3360322482340941E-2</v>
      </c>
    </row>
    <row r="39" spans="2:16" x14ac:dyDescent="0.25">
      <c r="B39" s="114" t="s">
        <v>87</v>
      </c>
      <c r="C39" s="115">
        <v>379129</v>
      </c>
      <c r="D39" s="116">
        <v>-5.0934223833221548E-2</v>
      </c>
      <c r="E39" s="115">
        <v>61722</v>
      </c>
      <c r="F39" s="116">
        <f t="shared" si="1"/>
        <v>-0.83720053069008171</v>
      </c>
      <c r="G39" s="115">
        <v>231886</v>
      </c>
      <c r="H39" s="116">
        <f t="shared" si="1"/>
        <v>2.7569424192346328</v>
      </c>
      <c r="I39" s="115">
        <v>315701</v>
      </c>
      <c r="J39" s="116">
        <f t="shared" si="1"/>
        <v>0.3614491603632819</v>
      </c>
      <c r="K39" s="115">
        <v>360982</v>
      </c>
      <c r="L39" s="116">
        <f t="shared" si="2"/>
        <v>0.14343001764327634</v>
      </c>
      <c r="M39" s="115">
        <v>390629</v>
      </c>
      <c r="N39" s="116">
        <v>8.212874880187937E-2</v>
      </c>
      <c r="O39" s="116">
        <v>3.0332683598458532E-2</v>
      </c>
    </row>
    <row r="40" spans="2:16" x14ac:dyDescent="0.25">
      <c r="B40" s="114" t="s">
        <v>89</v>
      </c>
      <c r="C40" s="115">
        <v>330854</v>
      </c>
      <c r="D40" s="116">
        <v>-7.0261369033066678E-2</v>
      </c>
      <c r="E40" s="115">
        <v>42156</v>
      </c>
      <c r="F40" s="116">
        <f t="shared" si="1"/>
        <v>-0.87258428188868808</v>
      </c>
      <c r="G40" s="115">
        <v>233583</v>
      </c>
      <c r="H40" s="116">
        <f t="shared" si="1"/>
        <v>4.5409194420723029</v>
      </c>
      <c r="I40" s="115">
        <v>299153</v>
      </c>
      <c r="J40" s="116">
        <f t="shared" si="1"/>
        <v>0.28071392181794041</v>
      </c>
      <c r="K40" s="115">
        <v>353071</v>
      </c>
      <c r="L40" s="116">
        <f t="shared" si="2"/>
        <v>0.18023553165102801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359896</v>
      </c>
      <c r="D41" s="116">
        <v>-3.0371609698008228E-2</v>
      </c>
      <c r="E41" s="115">
        <v>24880</v>
      </c>
      <c r="F41" s="116">
        <f t="shared" si="1"/>
        <v>-0.93086891768733193</v>
      </c>
      <c r="G41" s="115">
        <v>241067</v>
      </c>
      <c r="H41" s="116">
        <f t="shared" si="1"/>
        <v>8.6891881028938904</v>
      </c>
      <c r="I41" s="115">
        <v>315687</v>
      </c>
      <c r="J41" s="116">
        <f t="shared" si="1"/>
        <v>0.30954050118846621</v>
      </c>
      <c r="K41" s="115">
        <v>365540</v>
      </c>
      <c r="L41" s="116">
        <f t="shared" si="2"/>
        <v>0.15791907807416838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352070</v>
      </c>
      <c r="D42" s="116">
        <v>-2.3803912326184284E-2</v>
      </c>
      <c r="E42" s="115">
        <v>27572</v>
      </c>
      <c r="F42" s="116">
        <f t="shared" si="1"/>
        <v>-0.9216860283466356</v>
      </c>
      <c r="G42" s="115">
        <v>216372</v>
      </c>
      <c r="H42" s="116">
        <f t="shared" si="1"/>
        <v>6.8475264761352097</v>
      </c>
      <c r="I42" s="115">
        <v>318072</v>
      </c>
      <c r="J42" s="116">
        <f t="shared" si="1"/>
        <v>0.47002384781764728</v>
      </c>
      <c r="K42" s="115">
        <v>348250</v>
      </c>
      <c r="L42" s="116">
        <f t="shared" si="2"/>
        <v>9.4877889282929617E-2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4260933</v>
      </c>
      <c r="D43" s="119">
        <v>-5.103912960590673E-2</v>
      </c>
      <c r="E43" s="118">
        <v>1157521</v>
      </c>
      <c r="F43" s="119">
        <f t="shared" si="1"/>
        <v>-0.72834095255663489</v>
      </c>
      <c r="G43" s="118">
        <v>1534896</v>
      </c>
      <c r="H43" s="119">
        <f t="shared" si="1"/>
        <v>0.32602000309281642</v>
      </c>
      <c r="I43" s="118">
        <v>3454999</v>
      </c>
      <c r="J43" s="119">
        <f t="shared" si="1"/>
        <v>1.2509661892401831</v>
      </c>
      <c r="K43" s="118">
        <v>4107039</v>
      </c>
      <c r="L43" s="119">
        <f t="shared" si="2"/>
        <v>0.18872364362478833</v>
      </c>
      <c r="M43" s="118">
        <v>3474188</v>
      </c>
      <c r="N43" s="119">
        <v>0.14275808850665972</v>
      </c>
      <c r="O43" s="119">
        <v>7.9573029287660191E-2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289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/>
      <c r="B53" s="114" t="s">
        <v>71</v>
      </c>
      <c r="C53" s="115">
        <v>293211</v>
      </c>
      <c r="D53" s="116">
        <v>-5.2544333574604529E-2</v>
      </c>
      <c r="E53" s="115">
        <v>309862</v>
      </c>
      <c r="F53" s="116">
        <f t="shared" ref="F53:J65" si="3">IFERROR(E53/C53-1,"-")</f>
        <v>5.67884560947578E-2</v>
      </c>
      <c r="G53" s="115">
        <v>11793</v>
      </c>
      <c r="H53" s="116">
        <f t="shared" si="3"/>
        <v>-0.96194112217696914</v>
      </c>
      <c r="I53" s="115">
        <v>160981</v>
      </c>
      <c r="J53" s="116">
        <f t="shared" si="3"/>
        <v>12.65055541422878</v>
      </c>
      <c r="K53" s="115">
        <v>313942</v>
      </c>
      <c r="L53" s="116">
        <f t="shared" ref="L53:L65" si="4">IFERROR(K53/I53-1,"-")</f>
        <v>0.95018045607866775</v>
      </c>
      <c r="M53" s="115">
        <v>333847</v>
      </c>
      <c r="N53" s="116">
        <v>6.3403431207038174E-2</v>
      </c>
      <c r="O53" s="116">
        <v>0.13858961635136469</v>
      </c>
    </row>
    <row r="54" spans="1:16" x14ac:dyDescent="0.25">
      <c r="A54" s="1">
        <v>2</v>
      </c>
      <c r="B54" s="114" t="s">
        <v>73</v>
      </c>
      <c r="C54" s="115">
        <v>264607</v>
      </c>
      <c r="D54" s="116">
        <v>-1.8177702908284021E-2</v>
      </c>
      <c r="E54" s="115">
        <v>274949</v>
      </c>
      <c r="F54" s="116">
        <f t="shared" si="3"/>
        <v>3.9084377964301753E-2</v>
      </c>
      <c r="G54" s="115">
        <v>9931</v>
      </c>
      <c r="H54" s="116">
        <f t="shared" si="3"/>
        <v>-0.96388057421558182</v>
      </c>
      <c r="I54" s="115">
        <v>189898</v>
      </c>
      <c r="J54" s="116">
        <f t="shared" si="3"/>
        <v>18.121740006041687</v>
      </c>
      <c r="K54" s="115">
        <v>275344</v>
      </c>
      <c r="L54" s="116">
        <f t="shared" si="4"/>
        <v>0.44995734552233313</v>
      </c>
      <c r="M54" s="115">
        <v>334765</v>
      </c>
      <c r="N54" s="116">
        <v>0.21580640943692253</v>
      </c>
      <c r="O54" s="116">
        <v>0.26514037799453538</v>
      </c>
    </row>
    <row r="55" spans="1:16" x14ac:dyDescent="0.25">
      <c r="A55" s="1">
        <v>3</v>
      </c>
      <c r="B55" s="114" t="s">
        <v>75</v>
      </c>
      <c r="C55" s="115">
        <v>291678</v>
      </c>
      <c r="D55" s="116">
        <v>-4.3503069416023887E-2</v>
      </c>
      <c r="E55" s="115">
        <v>137765</v>
      </c>
      <c r="F55" s="116">
        <f t="shared" si="3"/>
        <v>-0.52768121010155034</v>
      </c>
      <c r="G55" s="115">
        <v>14380</v>
      </c>
      <c r="H55" s="116">
        <f t="shared" si="3"/>
        <v>-0.89561935179472285</v>
      </c>
      <c r="I55" s="115">
        <v>244364</v>
      </c>
      <c r="J55" s="116">
        <f t="shared" si="3"/>
        <v>15.993324061196105</v>
      </c>
      <c r="K55" s="115">
        <v>297230</v>
      </c>
      <c r="L55" s="116">
        <f t="shared" si="4"/>
        <v>0.21634119592083945</v>
      </c>
      <c r="M55" s="115">
        <v>347941</v>
      </c>
      <c r="N55" s="116">
        <v>0.17061198398546584</v>
      </c>
      <c r="O55" s="116">
        <v>0.19289421896749159</v>
      </c>
    </row>
    <row r="56" spans="1:16" x14ac:dyDescent="0.25">
      <c r="A56" s="1">
        <v>4</v>
      </c>
      <c r="B56" s="114" t="s">
        <v>77</v>
      </c>
      <c r="C56" s="115">
        <v>271966</v>
      </c>
      <c r="D56" s="116">
        <v>4.4877730180379105E-2</v>
      </c>
      <c r="E56" s="115">
        <v>0</v>
      </c>
      <c r="F56" s="116">
        <f t="shared" si="3"/>
        <v>-1</v>
      </c>
      <c r="G56" s="115">
        <v>16678</v>
      </c>
      <c r="H56" s="116" t="str">
        <f t="shared" si="3"/>
        <v>-</v>
      </c>
      <c r="I56" s="115">
        <v>242765</v>
      </c>
      <c r="J56" s="116">
        <f t="shared" si="3"/>
        <v>13.556001918695287</v>
      </c>
      <c r="K56" s="115">
        <v>261963</v>
      </c>
      <c r="L56" s="116">
        <f t="shared" si="4"/>
        <v>7.9080592342388734E-2</v>
      </c>
      <c r="M56" s="115">
        <v>283297</v>
      </c>
      <c r="N56" s="116">
        <v>8.1438981840947111E-2</v>
      </c>
      <c r="O56" s="116">
        <v>4.1663296147312456E-2</v>
      </c>
    </row>
    <row r="57" spans="1:16" x14ac:dyDescent="0.25">
      <c r="A57" s="1">
        <v>5</v>
      </c>
      <c r="B57" s="114" t="s">
        <v>79</v>
      </c>
      <c r="C57" s="115">
        <v>261652</v>
      </c>
      <c r="D57" s="116">
        <v>-0.11976962463078711</v>
      </c>
      <c r="E57" s="115">
        <v>0</v>
      </c>
      <c r="F57" s="116">
        <f t="shared" si="3"/>
        <v>-1</v>
      </c>
      <c r="G57" s="115">
        <v>28484</v>
      </c>
      <c r="H57" s="116" t="str">
        <f t="shared" si="3"/>
        <v>-</v>
      </c>
      <c r="I57" s="115">
        <v>222244</v>
      </c>
      <c r="J57" s="116">
        <f t="shared" si="3"/>
        <v>6.8024153910967557</v>
      </c>
      <c r="K57" s="115">
        <v>236364</v>
      </c>
      <c r="L57" s="116">
        <f t="shared" si="4"/>
        <v>6.353377369017843E-2</v>
      </c>
      <c r="M57" s="115">
        <v>294723</v>
      </c>
      <c r="N57" s="116">
        <v>0.24690308168756658</v>
      </c>
      <c r="O57" s="116">
        <v>0.12639307171357372</v>
      </c>
    </row>
    <row r="58" spans="1:16" x14ac:dyDescent="0.25">
      <c r="A58" s="1">
        <v>6</v>
      </c>
      <c r="B58" s="114" t="s">
        <v>81</v>
      </c>
      <c r="C58" s="115">
        <v>290155</v>
      </c>
      <c r="D58" s="116">
        <v>-0.12122441933363826</v>
      </c>
      <c r="E58" s="115">
        <v>0</v>
      </c>
      <c r="F58" s="116">
        <f t="shared" si="3"/>
        <v>-1</v>
      </c>
      <c r="G58" s="115">
        <v>62521</v>
      </c>
      <c r="H58" s="116" t="str">
        <f t="shared" si="3"/>
        <v>-</v>
      </c>
      <c r="I58" s="115">
        <v>261542</v>
      </c>
      <c r="J58" s="116">
        <f t="shared" si="3"/>
        <v>3.1832664224820464</v>
      </c>
      <c r="K58" s="115">
        <v>276657</v>
      </c>
      <c r="L58" s="116">
        <f t="shared" si="4"/>
        <v>5.7791865168882905E-2</v>
      </c>
      <c r="M58" s="115">
        <v>333511</v>
      </c>
      <c r="N58" s="116">
        <v>0.20550356578723838</v>
      </c>
      <c r="O58" s="116">
        <v>0.14942358394651145</v>
      </c>
    </row>
    <row r="59" spans="1:16" x14ac:dyDescent="0.25">
      <c r="A59" s="1">
        <v>7</v>
      </c>
      <c r="B59" s="114" t="s">
        <v>83</v>
      </c>
      <c r="C59" s="115">
        <v>319796</v>
      </c>
      <c r="D59" s="116">
        <v>-1.5610560231785753E-3</v>
      </c>
      <c r="E59" s="115">
        <v>0</v>
      </c>
      <c r="F59" s="116">
        <f t="shared" si="3"/>
        <v>-1</v>
      </c>
      <c r="G59" s="115">
        <v>152255</v>
      </c>
      <c r="H59" s="116" t="str">
        <f t="shared" si="3"/>
        <v>-</v>
      </c>
      <c r="I59" s="115">
        <v>290404</v>
      </c>
      <c r="J59" s="116">
        <f t="shared" si="3"/>
        <v>0.90735279629568821</v>
      </c>
      <c r="K59" s="115">
        <v>321014</v>
      </c>
      <c r="L59" s="116">
        <f t="shared" si="4"/>
        <v>0.10540488423024486</v>
      </c>
      <c r="M59" s="115">
        <v>378859</v>
      </c>
      <c r="N59" s="116">
        <v>0.18019463325587037</v>
      </c>
      <c r="O59" s="116">
        <v>0.1846896146293262</v>
      </c>
    </row>
    <row r="60" spans="1:16" x14ac:dyDescent="0.25">
      <c r="A60" s="1">
        <v>8</v>
      </c>
      <c r="B60" s="114" t="s">
        <v>85</v>
      </c>
      <c r="C60" s="115">
        <v>341346</v>
      </c>
      <c r="D60" s="116">
        <v>-5.5390439503877009E-2</v>
      </c>
      <c r="E60" s="115">
        <v>79968</v>
      </c>
      <c r="F60" s="116">
        <f t="shared" si="3"/>
        <v>-0.76572744370814361</v>
      </c>
      <c r="G60" s="115">
        <v>198189</v>
      </c>
      <c r="H60" s="116">
        <f t="shared" si="3"/>
        <v>1.4783538415366149</v>
      </c>
      <c r="I60" s="115">
        <v>292468</v>
      </c>
      <c r="J60" s="116">
        <f t="shared" si="3"/>
        <v>0.4757024860108281</v>
      </c>
      <c r="K60" s="115">
        <v>356449</v>
      </c>
      <c r="L60" s="116">
        <f t="shared" si="4"/>
        <v>0.21876239451837476</v>
      </c>
      <c r="M60" s="115">
        <v>388293</v>
      </c>
      <c r="N60" s="116">
        <v>8.9336763464058055E-2</v>
      </c>
      <c r="O60" s="116">
        <v>0.13753493522701299</v>
      </c>
    </row>
    <row r="61" spans="1:16" x14ac:dyDescent="0.25">
      <c r="A61" s="1">
        <v>9</v>
      </c>
      <c r="B61" s="114" t="s">
        <v>87</v>
      </c>
      <c r="C61" s="115">
        <v>313571</v>
      </c>
      <c r="D61" s="116">
        <v>-5.269851819403959E-2</v>
      </c>
      <c r="E61" s="115">
        <v>55034</v>
      </c>
      <c r="F61" s="116">
        <f t="shared" si="3"/>
        <v>-0.82449269862327834</v>
      </c>
      <c r="G61" s="115">
        <v>195798</v>
      </c>
      <c r="H61" s="116">
        <f t="shared" si="3"/>
        <v>2.5577642911654612</v>
      </c>
      <c r="I61" s="115">
        <v>277384</v>
      </c>
      <c r="J61" s="116">
        <f t="shared" si="3"/>
        <v>0.41668454223230067</v>
      </c>
      <c r="K61" s="115">
        <v>316284</v>
      </c>
      <c r="L61" s="116">
        <f t="shared" si="4"/>
        <v>0.14023880252646159</v>
      </c>
      <c r="M61" s="115">
        <v>342910</v>
      </c>
      <c r="N61" s="116">
        <v>8.4183834781399014E-2</v>
      </c>
      <c r="O61" s="116">
        <v>9.356413698970889E-2</v>
      </c>
    </row>
    <row r="62" spans="1:16" x14ac:dyDescent="0.25">
      <c r="A62" s="1">
        <v>10</v>
      </c>
      <c r="B62" s="114" t="s">
        <v>89</v>
      </c>
      <c r="C62" s="115">
        <v>278616</v>
      </c>
      <c r="D62" s="116">
        <v>-5.032381212079895E-2</v>
      </c>
      <c r="E62" s="115">
        <v>34395</v>
      </c>
      <c r="F62" s="116">
        <f t="shared" si="3"/>
        <v>-0.87655052114738563</v>
      </c>
      <c r="G62" s="115">
        <v>194220</v>
      </c>
      <c r="H62" s="116">
        <f t="shared" si="3"/>
        <v>4.6467509812472745</v>
      </c>
      <c r="I62" s="115">
        <v>264220</v>
      </c>
      <c r="J62" s="116">
        <f t="shared" si="3"/>
        <v>0.36041602306662557</v>
      </c>
      <c r="K62" s="115">
        <v>310495</v>
      </c>
      <c r="L62" s="116">
        <f t="shared" si="4"/>
        <v>0.17513814245704329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295447</v>
      </c>
      <c r="D63" s="116">
        <v>-1.534077653724375E-2</v>
      </c>
      <c r="E63" s="115">
        <v>19839</v>
      </c>
      <c r="F63" s="116">
        <f t="shared" si="3"/>
        <v>-0.93285090049992048</v>
      </c>
      <c r="G63" s="115">
        <v>193852</v>
      </c>
      <c r="H63" s="116">
        <f t="shared" si="3"/>
        <v>8.7712586319875001</v>
      </c>
      <c r="I63" s="115">
        <v>273635</v>
      </c>
      <c r="J63" s="116">
        <f t="shared" si="3"/>
        <v>0.41156655592926561</v>
      </c>
      <c r="K63" s="115">
        <v>312898</v>
      </c>
      <c r="L63" s="116">
        <f t="shared" si="4"/>
        <v>0.14348676156193463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290538</v>
      </c>
      <c r="D64" s="116">
        <v>-1.0452410587191707E-3</v>
      </c>
      <c r="E64" s="115">
        <v>19258</v>
      </c>
      <c r="F64" s="116">
        <f t="shared" si="3"/>
        <v>-0.93371607156378855</v>
      </c>
      <c r="G64" s="115">
        <v>173417</v>
      </c>
      <c r="H64" s="116">
        <f t="shared" si="3"/>
        <v>8.0049330148509714</v>
      </c>
      <c r="I64" s="115">
        <v>274030</v>
      </c>
      <c r="J64" s="116">
        <f t="shared" si="3"/>
        <v>0.58017956717046193</v>
      </c>
      <c r="K64" s="115">
        <v>297298</v>
      </c>
      <c r="L64" s="116">
        <f t="shared" si="4"/>
        <v>8.4910411268839248E-2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3512583</v>
      </c>
      <c r="D65" s="119">
        <v>-4.2524274332324641E-2</v>
      </c>
      <c r="E65" s="118">
        <v>970776</v>
      </c>
      <c r="F65" s="119">
        <f t="shared" si="3"/>
        <v>-0.72362902171991383</v>
      </c>
      <c r="G65" s="118">
        <v>1251518</v>
      </c>
      <c r="H65" s="119">
        <f t="shared" si="3"/>
        <v>0.28919338755799484</v>
      </c>
      <c r="I65" s="118">
        <v>2993935</v>
      </c>
      <c r="J65" s="119">
        <f t="shared" si="3"/>
        <v>1.3922428602704877</v>
      </c>
      <c r="K65" s="118">
        <v>3575938</v>
      </c>
      <c r="L65" s="119">
        <f t="shared" si="4"/>
        <v>0.1943939998697366</v>
      </c>
      <c r="M65" s="118">
        <v>3038146</v>
      </c>
      <c r="N65" s="119">
        <v>0.14420466344562288</v>
      </c>
      <c r="O65" s="119">
        <v>0.1473439018845295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290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74981</v>
      </c>
      <c r="D75" s="116">
        <v>-7.877827331588716E-2</v>
      </c>
      <c r="E75" s="115">
        <v>63553</v>
      </c>
      <c r="F75" s="116">
        <f t="shared" ref="F75:J87" si="5">IFERROR(E75/C75-1,"-")</f>
        <v>-0.15241194435923766</v>
      </c>
      <c r="G75" s="115">
        <v>7825</v>
      </c>
      <c r="H75" s="116">
        <f t="shared" si="5"/>
        <v>-0.87687441977562031</v>
      </c>
      <c r="I75" s="115">
        <v>35027</v>
      </c>
      <c r="J75" s="116">
        <f t="shared" si="5"/>
        <v>3.47629392971246</v>
      </c>
      <c r="K75" s="115">
        <v>47459</v>
      </c>
      <c r="L75" s="116">
        <f t="shared" ref="L75:L87" si="6">IFERROR(K75/I75-1,"-")</f>
        <v>0.3549261997887343</v>
      </c>
      <c r="M75" s="115">
        <v>54756</v>
      </c>
      <c r="N75" s="116">
        <v>0.15375376640890037</v>
      </c>
      <c r="O75" s="116">
        <v>-0.26973499953321511</v>
      </c>
    </row>
    <row r="76" spans="1:16" x14ac:dyDescent="0.25">
      <c r="A76" s="1">
        <v>2</v>
      </c>
      <c r="B76" s="114" t="s">
        <v>73</v>
      </c>
      <c r="C76" s="115">
        <v>67477</v>
      </c>
      <c r="D76" s="116">
        <v>-5.6278933161774014E-2</v>
      </c>
      <c r="E76" s="115">
        <v>57132</v>
      </c>
      <c r="F76" s="116">
        <f t="shared" si="5"/>
        <v>-0.15331149873290162</v>
      </c>
      <c r="G76" s="115">
        <v>5989</v>
      </c>
      <c r="H76" s="116">
        <f t="shared" si="5"/>
        <v>-0.8951725827907302</v>
      </c>
      <c r="I76" s="115">
        <v>41020</v>
      </c>
      <c r="J76" s="116">
        <f t="shared" si="5"/>
        <v>5.8492235765570211</v>
      </c>
      <c r="K76" s="115">
        <v>46238</v>
      </c>
      <c r="L76" s="116">
        <f t="shared" si="6"/>
        <v>0.12720624085811805</v>
      </c>
      <c r="M76" s="115">
        <v>51035</v>
      </c>
      <c r="N76" s="116">
        <v>0.10374583675764515</v>
      </c>
      <c r="O76" s="116">
        <v>-0.24366821287253437</v>
      </c>
    </row>
    <row r="77" spans="1:16" x14ac:dyDescent="0.25">
      <c r="A77" s="1">
        <v>3</v>
      </c>
      <c r="B77" s="114" t="s">
        <v>75</v>
      </c>
      <c r="C77" s="115">
        <v>69396</v>
      </c>
      <c r="D77" s="116">
        <v>-8.0616314039294701E-2</v>
      </c>
      <c r="E77" s="115">
        <v>26105</v>
      </c>
      <c r="F77" s="116">
        <f t="shared" si="5"/>
        <v>-0.62382558072511385</v>
      </c>
      <c r="G77" s="115">
        <v>9372</v>
      </c>
      <c r="H77" s="116">
        <f t="shared" si="5"/>
        <v>-0.64098831641448006</v>
      </c>
      <c r="I77" s="115">
        <v>45982</v>
      </c>
      <c r="J77" s="116">
        <f t="shared" si="5"/>
        <v>3.9063166880068287</v>
      </c>
      <c r="K77" s="115">
        <v>45142</v>
      </c>
      <c r="L77" s="116">
        <f t="shared" si="6"/>
        <v>-1.8268017920055724E-2</v>
      </c>
      <c r="M77" s="115">
        <v>52681</v>
      </c>
      <c r="N77" s="116">
        <v>0.16700633556333355</v>
      </c>
      <c r="O77" s="116">
        <v>-0.24086402674505736</v>
      </c>
    </row>
    <row r="78" spans="1:16" x14ac:dyDescent="0.25">
      <c r="A78" s="1">
        <v>4</v>
      </c>
      <c r="B78" s="114" t="s">
        <v>77</v>
      </c>
      <c r="C78" s="115">
        <v>59528</v>
      </c>
      <c r="D78" s="116">
        <v>1.3932890478623783E-2</v>
      </c>
      <c r="E78" s="115">
        <v>0</v>
      </c>
      <c r="F78" s="116">
        <f t="shared" si="5"/>
        <v>-1</v>
      </c>
      <c r="G78" s="115">
        <v>3840</v>
      </c>
      <c r="H78" s="116" t="str">
        <f t="shared" si="5"/>
        <v>-</v>
      </c>
      <c r="I78" s="115">
        <v>36138</v>
      </c>
      <c r="J78" s="116">
        <f t="shared" si="5"/>
        <v>8.4109374999999993</v>
      </c>
      <c r="K78" s="115">
        <v>40389</v>
      </c>
      <c r="L78" s="116">
        <f t="shared" si="6"/>
        <v>0.11763240909845596</v>
      </c>
      <c r="M78" s="115">
        <v>42324</v>
      </c>
      <c r="N78" s="116">
        <v>4.7909084156577242E-2</v>
      </c>
      <c r="O78" s="116">
        <v>-0.28900685391748426</v>
      </c>
    </row>
    <row r="79" spans="1:16" x14ac:dyDescent="0.25">
      <c r="A79" s="1">
        <v>5</v>
      </c>
      <c r="B79" s="114" t="s">
        <v>79</v>
      </c>
      <c r="C79" s="115">
        <v>54524</v>
      </c>
      <c r="D79" s="116">
        <v>-0.10912863748509061</v>
      </c>
      <c r="E79" s="115">
        <v>0</v>
      </c>
      <c r="F79" s="116">
        <f t="shared" si="5"/>
        <v>-1</v>
      </c>
      <c r="G79" s="115">
        <v>15547</v>
      </c>
      <c r="H79" s="116" t="str">
        <f t="shared" si="5"/>
        <v>-</v>
      </c>
      <c r="I79" s="115">
        <v>32273</v>
      </c>
      <c r="J79" s="116">
        <f t="shared" si="5"/>
        <v>1.0758345661542421</v>
      </c>
      <c r="K79" s="115">
        <v>37974</v>
      </c>
      <c r="L79" s="116">
        <f t="shared" si="6"/>
        <v>0.1766492114151148</v>
      </c>
      <c r="M79" s="115">
        <v>40709</v>
      </c>
      <c r="N79" s="116">
        <v>7.2022963080002E-2</v>
      </c>
      <c r="O79" s="116">
        <v>-0.25337466069987524</v>
      </c>
    </row>
    <row r="80" spans="1:16" x14ac:dyDescent="0.25">
      <c r="A80" s="1">
        <v>6</v>
      </c>
      <c r="B80" s="114" t="s">
        <v>81</v>
      </c>
      <c r="C80" s="115">
        <v>59996</v>
      </c>
      <c r="D80" s="116">
        <v>-0.11045873736025857</v>
      </c>
      <c r="E80" s="115">
        <v>0</v>
      </c>
      <c r="F80" s="116">
        <f t="shared" si="5"/>
        <v>-1</v>
      </c>
      <c r="G80" s="115">
        <v>18499</v>
      </c>
      <c r="H80" s="116" t="str">
        <f t="shared" si="5"/>
        <v>-</v>
      </c>
      <c r="I80" s="115">
        <v>35318</v>
      </c>
      <c r="J80" s="116">
        <f t="shared" si="5"/>
        <v>0.90918428023136388</v>
      </c>
      <c r="K80" s="115">
        <v>39444</v>
      </c>
      <c r="L80" s="116">
        <f t="shared" si="6"/>
        <v>0.11682428223568708</v>
      </c>
      <c r="M80" s="115">
        <v>43271</v>
      </c>
      <c r="N80" s="116">
        <v>9.702362843524992E-2</v>
      </c>
      <c r="O80" s="116">
        <v>-0.2787685845723048</v>
      </c>
    </row>
    <row r="81" spans="1:16" x14ac:dyDescent="0.25">
      <c r="A81" s="1">
        <v>7</v>
      </c>
      <c r="B81" s="114" t="s">
        <v>83</v>
      </c>
      <c r="C81" s="115">
        <v>56398</v>
      </c>
      <c r="D81" s="116">
        <v>-0.13203133416439661</v>
      </c>
      <c r="E81" s="115">
        <v>0</v>
      </c>
      <c r="F81" s="116">
        <f t="shared" si="5"/>
        <v>-1</v>
      </c>
      <c r="G81" s="115">
        <v>25125</v>
      </c>
      <c r="H81" s="116" t="str">
        <f t="shared" si="5"/>
        <v>-</v>
      </c>
      <c r="I81" s="115">
        <v>37852</v>
      </c>
      <c r="J81" s="116">
        <f t="shared" si="5"/>
        <v>0.50654726368159197</v>
      </c>
      <c r="K81" s="115">
        <v>40634</v>
      </c>
      <c r="L81" s="116">
        <f t="shared" si="6"/>
        <v>7.3496776920638274E-2</v>
      </c>
      <c r="M81" s="115">
        <v>50539</v>
      </c>
      <c r="N81" s="116">
        <v>0.24376138209381315</v>
      </c>
      <c r="O81" s="116">
        <v>-0.10388666264761159</v>
      </c>
    </row>
    <row r="82" spans="1:16" x14ac:dyDescent="0.25">
      <c r="A82" s="1">
        <v>8</v>
      </c>
      <c r="B82" s="114" t="s">
        <v>85</v>
      </c>
      <c r="C82" s="115">
        <v>62273</v>
      </c>
      <c r="D82" s="116">
        <v>-9.665486828362535E-2</v>
      </c>
      <c r="E82" s="115">
        <v>7979</v>
      </c>
      <c r="F82" s="116">
        <f t="shared" si="5"/>
        <v>-0.87187063414320809</v>
      </c>
      <c r="G82" s="115">
        <v>31560</v>
      </c>
      <c r="H82" s="116">
        <f t="shared" si="5"/>
        <v>2.9553828800601578</v>
      </c>
      <c r="I82" s="115">
        <v>38110</v>
      </c>
      <c r="J82" s="116">
        <f t="shared" si="5"/>
        <v>0.20754119138149552</v>
      </c>
      <c r="K82" s="115">
        <v>42953</v>
      </c>
      <c r="L82" s="116">
        <f t="shared" si="6"/>
        <v>0.1270795066911572</v>
      </c>
      <c r="M82" s="115">
        <v>53008</v>
      </c>
      <c r="N82" s="116">
        <v>0.23409307848113059</v>
      </c>
      <c r="O82" s="116">
        <v>-0.14878037030494762</v>
      </c>
    </row>
    <row r="83" spans="1:16" x14ac:dyDescent="0.25">
      <c r="A83" s="1">
        <v>9</v>
      </c>
      <c r="B83" s="114" t="s">
        <v>87</v>
      </c>
      <c r="C83" s="115">
        <v>65558</v>
      </c>
      <c r="D83" s="116">
        <v>-4.2403704298797806E-2</v>
      </c>
      <c r="E83" s="115">
        <v>6688</v>
      </c>
      <c r="F83" s="116">
        <f t="shared" si="5"/>
        <v>-0.89798346502333815</v>
      </c>
      <c r="G83" s="115">
        <v>36088</v>
      </c>
      <c r="H83" s="116">
        <f t="shared" si="5"/>
        <v>4.3959330143540667</v>
      </c>
      <c r="I83" s="115">
        <v>38317</v>
      </c>
      <c r="J83" s="116">
        <f t="shared" si="5"/>
        <v>6.1765683883839406E-2</v>
      </c>
      <c r="K83" s="115">
        <v>44698</v>
      </c>
      <c r="L83" s="116">
        <f t="shared" si="6"/>
        <v>0.16653182660437915</v>
      </c>
      <c r="M83" s="115">
        <v>47719</v>
      </c>
      <c r="N83" s="116">
        <v>6.7586916640565597E-2</v>
      </c>
      <c r="O83" s="116">
        <v>-0.27211019250129653</v>
      </c>
    </row>
    <row r="84" spans="1:16" x14ac:dyDescent="0.25">
      <c r="A84" s="1">
        <v>10</v>
      </c>
      <c r="B84" s="114" t="s">
        <v>89</v>
      </c>
      <c r="C84" s="115">
        <v>52238</v>
      </c>
      <c r="D84" s="116">
        <v>-0.16388430942586873</v>
      </c>
      <c r="E84" s="115">
        <v>7761</v>
      </c>
      <c r="F84" s="116">
        <f t="shared" si="5"/>
        <v>-0.85142999349132809</v>
      </c>
      <c r="G84" s="115">
        <v>39363</v>
      </c>
      <c r="H84" s="116">
        <f t="shared" si="5"/>
        <v>4.071897951294936</v>
      </c>
      <c r="I84" s="115">
        <v>34933</v>
      </c>
      <c r="J84" s="116">
        <f t="shared" si="5"/>
        <v>-0.11254223509386985</v>
      </c>
      <c r="K84" s="115">
        <v>42576</v>
      </c>
      <c r="L84" s="116">
        <f t="shared" si="6"/>
        <v>0.21879025563221033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64449</v>
      </c>
      <c r="D85" s="116">
        <v>-9.378647056342182E-2</v>
      </c>
      <c r="E85" s="115">
        <v>5041</v>
      </c>
      <c r="F85" s="116">
        <f t="shared" si="5"/>
        <v>-0.92178311533150237</v>
      </c>
      <c r="G85" s="115">
        <v>47215</v>
      </c>
      <c r="H85" s="116">
        <f t="shared" si="5"/>
        <v>8.3661971830985919</v>
      </c>
      <c r="I85" s="115">
        <v>42052</v>
      </c>
      <c r="J85" s="116">
        <f t="shared" si="5"/>
        <v>-0.10935084189346611</v>
      </c>
      <c r="K85" s="115">
        <v>52642</v>
      </c>
      <c r="L85" s="116">
        <f t="shared" si="6"/>
        <v>0.25183106629886809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61532</v>
      </c>
      <c r="D86" s="116">
        <v>-0.11861687651297037</v>
      </c>
      <c r="E86" s="115">
        <v>8314</v>
      </c>
      <c r="F86" s="116">
        <f t="shared" si="5"/>
        <v>-0.86488331274783858</v>
      </c>
      <c r="G86" s="115">
        <v>42955</v>
      </c>
      <c r="H86" s="116">
        <f t="shared" si="5"/>
        <v>4.1665864806350736</v>
      </c>
      <c r="I86" s="115">
        <v>44042</v>
      </c>
      <c r="J86" s="116">
        <f t="shared" si="5"/>
        <v>2.5305552322197666E-2</v>
      </c>
      <c r="K86" s="115">
        <v>50952</v>
      </c>
      <c r="L86" s="116">
        <f t="shared" si="6"/>
        <v>0.15689569047727159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748350</v>
      </c>
      <c r="D87" s="119">
        <v>-8.9063281709325537E-2</v>
      </c>
      <c r="E87" s="118">
        <v>186745</v>
      </c>
      <c r="F87" s="119">
        <f t="shared" si="5"/>
        <v>-0.75045767354847337</v>
      </c>
      <c r="G87" s="118">
        <v>283378</v>
      </c>
      <c r="H87" s="119">
        <f t="shared" si="5"/>
        <v>0.51745963747356027</v>
      </c>
      <c r="I87" s="118">
        <v>461064</v>
      </c>
      <c r="J87" s="119">
        <f t="shared" si="5"/>
        <v>0.62702820967047557</v>
      </c>
      <c r="K87" s="118">
        <v>531101</v>
      </c>
      <c r="L87" s="119">
        <f t="shared" si="6"/>
        <v>0.15190298960664905</v>
      </c>
      <c r="M87" s="118">
        <v>436042</v>
      </c>
      <c r="N87" s="119">
        <v>0.13277964102657358</v>
      </c>
      <c r="O87" s="119">
        <v>-0.23518980725482386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291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120342</v>
      </c>
      <c r="D97" s="116">
        <v>3.8706017784748692E-3</v>
      </c>
      <c r="E97" s="115">
        <v>120082</v>
      </c>
      <c r="F97" s="116">
        <f t="shared" ref="F97:J109" si="7">IFERROR(E97/C97-1,"-")</f>
        <v>-2.1605092154027838E-3</v>
      </c>
      <c r="G97" s="115">
        <v>10029</v>
      </c>
      <c r="H97" s="116">
        <f t="shared" si="7"/>
        <v>-0.91648207058510023</v>
      </c>
      <c r="I97" s="115">
        <v>66503</v>
      </c>
      <c r="J97" s="116">
        <f t="shared" si="7"/>
        <v>5.6310698972978361</v>
      </c>
      <c r="K97" s="115">
        <v>98243</v>
      </c>
      <c r="L97" s="116">
        <f t="shared" ref="L97:L109" si="8">IFERROR(K97/I97-1,"-")</f>
        <v>0.47727170202848002</v>
      </c>
      <c r="M97" s="115">
        <v>93714</v>
      </c>
      <c r="N97" s="116">
        <v>-4.6099976588662828E-2</v>
      </c>
      <c r="O97" s="116">
        <v>-0.22126938226055737</v>
      </c>
    </row>
    <row r="98" spans="2:15" x14ac:dyDescent="0.25">
      <c r="B98" s="114" t="s">
        <v>73</v>
      </c>
      <c r="C98" s="115">
        <v>102735</v>
      </c>
      <c r="D98" s="116">
        <v>-6.6249181996655304E-2</v>
      </c>
      <c r="E98" s="115">
        <v>98763</v>
      </c>
      <c r="F98" s="116">
        <f t="shared" si="7"/>
        <v>-3.8662578478609988E-2</v>
      </c>
      <c r="G98" s="115">
        <v>9981</v>
      </c>
      <c r="H98" s="116">
        <f t="shared" si="7"/>
        <v>-0.89893988639470246</v>
      </c>
      <c r="I98" s="115">
        <v>69187</v>
      </c>
      <c r="J98" s="116">
        <f t="shared" si="7"/>
        <v>5.9318705540526997</v>
      </c>
      <c r="K98" s="115">
        <v>90203</v>
      </c>
      <c r="L98" s="116">
        <f t="shared" si="8"/>
        <v>0.30375648604506633</v>
      </c>
      <c r="M98" s="115">
        <v>90986</v>
      </c>
      <c r="N98" s="116">
        <v>8.6804208285755635E-3</v>
      </c>
      <c r="O98" s="116">
        <v>-0.11436219399425707</v>
      </c>
    </row>
    <row r="99" spans="2:15" x14ac:dyDescent="0.25">
      <c r="B99" s="114" t="s">
        <v>75</v>
      </c>
      <c r="C99" s="115">
        <v>108674</v>
      </c>
      <c r="D99" s="116">
        <v>-0.11547195611300576</v>
      </c>
      <c r="E99" s="115">
        <v>53936</v>
      </c>
      <c r="F99" s="116">
        <f t="shared" si="7"/>
        <v>-0.50368993503505899</v>
      </c>
      <c r="G99" s="115">
        <v>12045</v>
      </c>
      <c r="H99" s="116">
        <f t="shared" si="7"/>
        <v>-0.77667976861465438</v>
      </c>
      <c r="I99" s="115">
        <v>75693</v>
      </c>
      <c r="J99" s="116">
        <f t="shared" si="7"/>
        <v>5.2841843088418434</v>
      </c>
      <c r="K99" s="115">
        <v>93467</v>
      </c>
      <c r="L99" s="116">
        <f t="shared" si="8"/>
        <v>0.23481695797497792</v>
      </c>
      <c r="M99" s="115">
        <v>98528</v>
      </c>
      <c r="N99" s="116">
        <v>5.4147453111793364E-2</v>
      </c>
      <c r="O99" s="116">
        <v>-9.3361797670095892E-2</v>
      </c>
    </row>
    <row r="100" spans="2:15" x14ac:dyDescent="0.25">
      <c r="B100" s="114" t="s">
        <v>77</v>
      </c>
      <c r="C100" s="115">
        <v>94624</v>
      </c>
      <c r="D100" s="116">
        <v>-2.8840035305950695E-2</v>
      </c>
      <c r="E100" s="115">
        <v>0</v>
      </c>
      <c r="F100" s="116">
        <f t="shared" si="7"/>
        <v>-1</v>
      </c>
      <c r="G100" s="115">
        <v>13349</v>
      </c>
      <c r="H100" s="116" t="str">
        <f t="shared" si="7"/>
        <v>-</v>
      </c>
      <c r="I100" s="115">
        <v>70085</v>
      </c>
      <c r="J100" s="116">
        <f t="shared" si="7"/>
        <v>4.2502060079406698</v>
      </c>
      <c r="K100" s="115">
        <v>77040</v>
      </c>
      <c r="L100" s="116">
        <f t="shared" si="8"/>
        <v>9.92366412213741E-2</v>
      </c>
      <c r="M100" s="115">
        <v>85861</v>
      </c>
      <c r="N100" s="116">
        <v>0.11449896157840089</v>
      </c>
      <c r="O100" s="116">
        <v>-9.2608640514034501E-2</v>
      </c>
    </row>
    <row r="101" spans="2:15" x14ac:dyDescent="0.25">
      <c r="B101" s="114" t="s">
        <v>79</v>
      </c>
      <c r="C101" s="115">
        <v>94231</v>
      </c>
      <c r="D101" s="116">
        <v>0.13083080320176643</v>
      </c>
      <c r="E101" s="115">
        <v>0</v>
      </c>
      <c r="F101" s="116">
        <f t="shared" si="7"/>
        <v>-1</v>
      </c>
      <c r="G101" s="115">
        <v>21459</v>
      </c>
      <c r="H101" s="116" t="str">
        <f t="shared" si="7"/>
        <v>-</v>
      </c>
      <c r="I101" s="115">
        <v>56282</v>
      </c>
      <c r="J101" s="116">
        <f t="shared" si="7"/>
        <v>1.6227690013514144</v>
      </c>
      <c r="K101" s="115">
        <v>66260</v>
      </c>
      <c r="L101" s="116">
        <f t="shared" si="8"/>
        <v>0.1772858107387798</v>
      </c>
      <c r="M101" s="115">
        <v>70270</v>
      </c>
      <c r="N101" s="116">
        <v>6.0519166918201028E-2</v>
      </c>
      <c r="O101" s="116">
        <v>-0.25427937727499439</v>
      </c>
    </row>
    <row r="102" spans="2:15" x14ac:dyDescent="0.25">
      <c r="B102" s="114" t="s">
        <v>81</v>
      </c>
      <c r="C102" s="115">
        <v>98807</v>
      </c>
      <c r="D102" s="116">
        <v>-2.8809294462246116E-2</v>
      </c>
      <c r="E102" s="115">
        <v>0</v>
      </c>
      <c r="F102" s="116">
        <f t="shared" si="7"/>
        <v>-1</v>
      </c>
      <c r="G102" s="115">
        <v>29603</v>
      </c>
      <c r="H102" s="116" t="str">
        <f t="shared" si="7"/>
        <v>-</v>
      </c>
      <c r="I102" s="115">
        <v>67208</v>
      </c>
      <c r="J102" s="116">
        <f t="shared" si="7"/>
        <v>1.2703104415093063</v>
      </c>
      <c r="K102" s="115">
        <v>77667</v>
      </c>
      <c r="L102" s="116">
        <f t="shared" si="8"/>
        <v>0.15562135460064286</v>
      </c>
      <c r="M102" s="115">
        <v>83667</v>
      </c>
      <c r="N102" s="116">
        <v>7.7252887326663799E-2</v>
      </c>
      <c r="O102" s="116">
        <v>-0.15322801016122345</v>
      </c>
    </row>
    <row r="103" spans="2:15" x14ac:dyDescent="0.25">
      <c r="B103" s="114" t="s">
        <v>83</v>
      </c>
      <c r="C103" s="115">
        <v>109411</v>
      </c>
      <c r="D103" s="116">
        <v>-0.10847918907467158</v>
      </c>
      <c r="E103" s="115">
        <v>0</v>
      </c>
      <c r="F103" s="116">
        <f t="shared" si="7"/>
        <v>-1</v>
      </c>
      <c r="G103" s="115">
        <v>48297</v>
      </c>
      <c r="H103" s="116" t="str">
        <f t="shared" si="7"/>
        <v>-</v>
      </c>
      <c r="I103" s="115">
        <v>89403</v>
      </c>
      <c r="J103" s="116">
        <f t="shared" si="7"/>
        <v>0.85110876451953543</v>
      </c>
      <c r="K103" s="115">
        <v>92765</v>
      </c>
      <c r="L103" s="116">
        <f t="shared" si="8"/>
        <v>3.7605002069281745E-2</v>
      </c>
      <c r="M103" s="115">
        <v>102667</v>
      </c>
      <c r="N103" s="116">
        <v>0.10674284482293972</v>
      </c>
      <c r="O103" s="116">
        <v>-6.1639140488616295E-2</v>
      </c>
    </row>
    <row r="104" spans="2:15" x14ac:dyDescent="0.25">
      <c r="B104" s="114" t="s">
        <v>85</v>
      </c>
      <c r="C104" s="115">
        <v>109049</v>
      </c>
      <c r="D104" s="116">
        <v>-0.18712356133341279</v>
      </c>
      <c r="E104" s="115">
        <v>27861</v>
      </c>
      <c r="F104" s="116">
        <f t="shared" si="7"/>
        <v>-0.74450934900824395</v>
      </c>
      <c r="G104" s="115">
        <v>54237</v>
      </c>
      <c r="H104" s="116">
        <f t="shared" si="7"/>
        <v>0.94669968773554425</v>
      </c>
      <c r="I104" s="115">
        <v>85449</v>
      </c>
      <c r="J104" s="116">
        <f t="shared" si="7"/>
        <v>0.57547430720725701</v>
      </c>
      <c r="K104" s="115">
        <v>81457</v>
      </c>
      <c r="L104" s="116">
        <f t="shared" si="8"/>
        <v>-4.6717925312174557E-2</v>
      </c>
      <c r="M104" s="115">
        <v>110568</v>
      </c>
      <c r="N104" s="116">
        <v>0.35737873970315626</v>
      </c>
      <c r="O104" s="116">
        <v>1.392951792313557E-2</v>
      </c>
    </row>
    <row r="105" spans="2:15" x14ac:dyDescent="0.25">
      <c r="B105" s="114" t="s">
        <v>87</v>
      </c>
      <c r="C105" s="115">
        <v>91971</v>
      </c>
      <c r="D105" s="116">
        <v>-0.15174684571681551</v>
      </c>
      <c r="E105" s="115">
        <v>18984</v>
      </c>
      <c r="F105" s="116">
        <f t="shared" si="7"/>
        <v>-0.79358710898000462</v>
      </c>
      <c r="G105" s="115">
        <v>50104</v>
      </c>
      <c r="H105" s="116">
        <f t="shared" si="7"/>
        <v>1.6392751790981879</v>
      </c>
      <c r="I105" s="115">
        <v>62576</v>
      </c>
      <c r="J105" s="116">
        <f t="shared" si="7"/>
        <v>0.24892224173718658</v>
      </c>
      <c r="K105" s="115">
        <v>80132</v>
      </c>
      <c r="L105" s="116">
        <f t="shared" si="8"/>
        <v>0.28055484530810526</v>
      </c>
      <c r="M105" s="115">
        <v>98575</v>
      </c>
      <c r="N105" s="116">
        <v>0.23015773972944631</v>
      </c>
      <c r="O105" s="116">
        <v>7.1805242957019066E-2</v>
      </c>
    </row>
    <row r="106" spans="2:15" x14ac:dyDescent="0.25">
      <c r="B106" s="114" t="s">
        <v>89</v>
      </c>
      <c r="C106" s="115">
        <v>88935</v>
      </c>
      <c r="D106" s="116">
        <v>-0.14022621809744784</v>
      </c>
      <c r="E106" s="115">
        <v>13944</v>
      </c>
      <c r="F106" s="116">
        <f t="shared" si="7"/>
        <v>-0.84321133412042504</v>
      </c>
      <c r="G106" s="115">
        <v>53602</v>
      </c>
      <c r="H106" s="116">
        <f t="shared" si="7"/>
        <v>2.8440906483075157</v>
      </c>
      <c r="I106" s="115">
        <v>76819</v>
      </c>
      <c r="J106" s="116">
        <f t="shared" si="7"/>
        <v>0.43313682325286362</v>
      </c>
      <c r="K106" s="115">
        <v>75901</v>
      </c>
      <c r="L106" s="116">
        <f t="shared" si="8"/>
        <v>-1.1950168578086173E-2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103868</v>
      </c>
      <c r="D107" s="116">
        <v>-3.904226186070614E-2</v>
      </c>
      <c r="E107" s="115">
        <v>11948</v>
      </c>
      <c r="F107" s="116">
        <f t="shared" si="7"/>
        <v>-0.88496938421843108</v>
      </c>
      <c r="G107" s="115">
        <v>62050</v>
      </c>
      <c r="H107" s="116">
        <f t="shared" si="7"/>
        <v>4.193337797120857</v>
      </c>
      <c r="I107" s="115">
        <v>86224</v>
      </c>
      <c r="J107" s="116">
        <f t="shared" si="7"/>
        <v>0.38958904109589043</v>
      </c>
      <c r="K107" s="115">
        <v>90568</v>
      </c>
      <c r="L107" s="116">
        <f t="shared" si="8"/>
        <v>5.0380404527741618E-2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108971</v>
      </c>
      <c r="D108" s="116">
        <v>-3.6200735866411926E-2</v>
      </c>
      <c r="E108" s="115">
        <v>17274</v>
      </c>
      <c r="F108" s="116">
        <f t="shared" si="7"/>
        <v>-0.8414807609363959</v>
      </c>
      <c r="G108" s="115">
        <v>67710</v>
      </c>
      <c r="H108" s="116">
        <f t="shared" si="7"/>
        <v>2.9197638068773881</v>
      </c>
      <c r="I108" s="115">
        <v>91965</v>
      </c>
      <c r="J108" s="116">
        <f t="shared" si="7"/>
        <v>0.35821887461231716</v>
      </c>
      <c r="K108" s="115">
        <v>92585</v>
      </c>
      <c r="L108" s="116">
        <f t="shared" si="8"/>
        <v>6.7416952101342353E-3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1231618</v>
      </c>
      <c r="D109" s="119">
        <v>-7.058640643063907E-2</v>
      </c>
      <c r="E109" s="118">
        <v>389120</v>
      </c>
      <c r="F109" s="119">
        <f t="shared" si="7"/>
        <v>-0.68405788158341307</v>
      </c>
      <c r="G109" s="118">
        <v>432466</v>
      </c>
      <c r="H109" s="119">
        <f t="shared" si="7"/>
        <v>0.11139494243421044</v>
      </c>
      <c r="I109" s="118">
        <v>897394</v>
      </c>
      <c r="J109" s="119">
        <f t="shared" si="7"/>
        <v>1.0750625482696905</v>
      </c>
      <c r="K109" s="118">
        <v>1016288</v>
      </c>
      <c r="L109" s="119">
        <f t="shared" si="8"/>
        <v>0.13248807101451532</v>
      </c>
      <c r="M109" s="118">
        <v>834836</v>
      </c>
      <c r="N109" s="119">
        <v>0.10248087117060245</v>
      </c>
      <c r="O109" s="119">
        <v>-0.10217627903175153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8EAB-940E-480C-823A-2B76D410550E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224</v>
      </c>
      <c r="E6" s="172" t="s">
        <v>234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2869569</v>
      </c>
      <c r="D8" s="176">
        <v>2760383</v>
      </c>
      <c r="E8" s="176">
        <v>489585</v>
      </c>
      <c r="F8" s="176">
        <v>2570788</v>
      </c>
      <c r="G8" s="176">
        <v>2803075</v>
      </c>
      <c r="H8" s="176">
        <v>2881997</v>
      </c>
      <c r="I8" s="177">
        <f>IFERROR(H8/G8-1,"-")</f>
        <v>2.8155507790551537E-2</v>
      </c>
      <c r="J8" s="177">
        <f>IFERROR(H8/D8-1,"-")</f>
        <v>4.4056929781120857E-2</v>
      </c>
      <c r="K8" s="176">
        <f>H8-G8</f>
        <v>78922</v>
      </c>
      <c r="L8" s="176">
        <f>H8-D8</f>
        <v>121614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475213</v>
      </c>
      <c r="D9" s="158">
        <v>431728</v>
      </c>
      <c r="E9" s="158">
        <v>238618</v>
      </c>
      <c r="F9" s="158">
        <v>389213</v>
      </c>
      <c r="G9" s="158">
        <v>411909</v>
      </c>
      <c r="H9" s="158">
        <v>404354</v>
      </c>
      <c r="I9" s="159">
        <f>IFERROR(H9/G9-1,"-")</f>
        <v>-1.8341429781820739E-2</v>
      </c>
      <c r="J9" s="160">
        <f t="shared" ref="J9:J20" si="0">IFERROR(H9/D9-1,"-")</f>
        <v>-6.3405662824741471E-2</v>
      </c>
      <c r="K9" s="158">
        <f t="shared" ref="K9:K19" si="1">H9-G9</f>
        <v>-7555</v>
      </c>
      <c r="L9" s="158">
        <f t="shared" ref="L9:L20" si="2">H9-D9</f>
        <v>-27374</v>
      </c>
      <c r="M9" s="159">
        <f>H9/H$8</f>
        <v>0.14030340767183311</v>
      </c>
      <c r="N9" s="79"/>
    </row>
    <row r="10" spans="1:14" x14ac:dyDescent="0.25">
      <c r="A10" s="161" t="s">
        <v>103</v>
      </c>
      <c r="B10" s="162" t="s">
        <v>103</v>
      </c>
      <c r="C10" s="163">
        <v>1155666</v>
      </c>
      <c r="D10" s="163">
        <v>1048799</v>
      </c>
      <c r="E10" s="163">
        <v>424865</v>
      </c>
      <c r="F10" s="163">
        <v>957251</v>
      </c>
      <c r="G10" s="163">
        <v>1065182</v>
      </c>
      <c r="H10" s="163">
        <v>1074979</v>
      </c>
      <c r="I10" s="164">
        <f>IFERROR(H10/G10-1,"-")</f>
        <v>9.1974892553572385E-3</v>
      </c>
      <c r="J10" s="165">
        <f t="shared" si="0"/>
        <v>2.4961884975100102E-2</v>
      </c>
      <c r="K10" s="163">
        <f t="shared" si="1"/>
        <v>9797</v>
      </c>
      <c r="L10" s="163">
        <f t="shared" si="2"/>
        <v>26180</v>
      </c>
      <c r="M10" s="164">
        <f>H10/H$8</f>
        <v>0.37299795940106806</v>
      </c>
      <c r="N10" s="79"/>
    </row>
    <row r="11" spans="1:14" x14ac:dyDescent="0.25">
      <c r="A11" s="161" t="s">
        <v>100</v>
      </c>
      <c r="B11" s="162" t="s">
        <v>100</v>
      </c>
      <c r="C11" s="163">
        <v>2572392</v>
      </c>
      <c r="D11" s="163">
        <v>2638313</v>
      </c>
      <c r="E11" s="163">
        <v>933441</v>
      </c>
      <c r="F11" s="163">
        <v>2288563</v>
      </c>
      <c r="G11" s="163">
        <v>2358784</v>
      </c>
      <c r="H11" s="163">
        <v>2294416</v>
      </c>
      <c r="I11" s="164">
        <f>IFERROR(H11/G11-1,"-")</f>
        <v>-2.7288636856956816E-2</v>
      </c>
      <c r="J11" s="165">
        <f t="shared" si="0"/>
        <v>-0.13034730905696179</v>
      </c>
      <c r="K11" s="163">
        <f t="shared" si="1"/>
        <v>-64368</v>
      </c>
      <c r="L11" s="163">
        <f t="shared" si="2"/>
        <v>-343897</v>
      </c>
      <c r="M11" s="164">
        <f>H11/H$8</f>
        <v>0.79612019027084346</v>
      </c>
      <c r="N11" s="79"/>
    </row>
    <row r="12" spans="1:14" x14ac:dyDescent="0.25">
      <c r="A12" s="1"/>
      <c r="B12" s="157" t="s">
        <v>107</v>
      </c>
      <c r="C12" s="158">
        <v>2394356</v>
      </c>
      <c r="D12" s="158">
        <v>2328655</v>
      </c>
      <c r="E12" s="158">
        <v>250967</v>
      </c>
      <c r="F12" s="158">
        <v>2181575</v>
      </c>
      <c r="G12" s="158">
        <v>2391166</v>
      </c>
      <c r="H12" s="158">
        <v>2477643</v>
      </c>
      <c r="I12" s="159">
        <f>IFERROR(H12/G12-1,"-")</f>
        <v>3.6165201412198034E-2</v>
      </c>
      <c r="J12" s="160">
        <f t="shared" si="0"/>
        <v>6.3980280462327066E-2</v>
      </c>
      <c r="K12" s="158">
        <f t="shared" si="1"/>
        <v>86477</v>
      </c>
      <c r="L12" s="158">
        <f t="shared" si="2"/>
        <v>148988</v>
      </c>
      <c r="M12" s="159">
        <f>H12/H$8</f>
        <v>0.85969659232816686</v>
      </c>
      <c r="N12" s="79"/>
    </row>
    <row r="13" spans="1:14" s="56" customFormat="1" x14ac:dyDescent="0.25">
      <c r="A13" s="161"/>
      <c r="B13" s="162" t="s">
        <v>110</v>
      </c>
      <c r="C13" s="163">
        <v>1155394</v>
      </c>
      <c r="D13" s="163">
        <v>1184373</v>
      </c>
      <c r="E13" s="163">
        <v>73616</v>
      </c>
      <c r="F13" s="163">
        <v>1155744</v>
      </c>
      <c r="G13" s="163">
        <v>1286861</v>
      </c>
      <c r="H13" s="163">
        <v>1312336</v>
      </c>
      <c r="I13" s="164">
        <f t="shared" ref="I13:I20" si="3">IFERROR(H13/G13-1,"-")</f>
        <v>1.9796232848769302E-2</v>
      </c>
      <c r="J13" s="165">
        <f t="shared" si="0"/>
        <v>0.10804282096940754</v>
      </c>
      <c r="K13" s="163">
        <f t="shared" si="1"/>
        <v>25475</v>
      </c>
      <c r="L13" s="163">
        <f t="shared" si="2"/>
        <v>127963</v>
      </c>
      <c r="M13" s="164">
        <f t="shared" ref="M13:M20" si="4">H13/H$8</f>
        <v>0.45535647677634639</v>
      </c>
      <c r="N13" s="166"/>
    </row>
    <row r="14" spans="1:14" s="56" customFormat="1" x14ac:dyDescent="0.25">
      <c r="A14" s="161"/>
      <c r="B14" s="162" t="s">
        <v>113</v>
      </c>
      <c r="C14" s="163">
        <v>429764</v>
      </c>
      <c r="D14" s="163">
        <v>358642</v>
      </c>
      <c r="E14" s="163">
        <v>21237</v>
      </c>
      <c r="F14" s="163">
        <v>240568</v>
      </c>
      <c r="G14" s="163">
        <v>263827</v>
      </c>
      <c r="H14" s="163">
        <v>262153</v>
      </c>
      <c r="I14" s="164">
        <f t="shared" si="3"/>
        <v>-6.3450670325629899E-3</v>
      </c>
      <c r="J14" s="165">
        <f t="shared" si="0"/>
        <v>-0.26903987820723729</v>
      </c>
      <c r="K14" s="163">
        <f t="shared" si="1"/>
        <v>-1674</v>
      </c>
      <c r="L14" s="163">
        <f t="shared" si="2"/>
        <v>-96489</v>
      </c>
      <c r="M14" s="164">
        <f t="shared" si="4"/>
        <v>9.0962273728945595E-2</v>
      </c>
      <c r="N14" s="166"/>
    </row>
    <row r="15" spans="1:14" x14ac:dyDescent="0.25">
      <c r="A15" s="161"/>
      <c r="B15" s="162" t="s">
        <v>116</v>
      </c>
      <c r="C15" s="163">
        <v>84290</v>
      </c>
      <c r="D15" s="163">
        <v>88844</v>
      </c>
      <c r="E15" s="163">
        <v>15164</v>
      </c>
      <c r="F15" s="163">
        <v>96299</v>
      </c>
      <c r="G15" s="163">
        <v>113190</v>
      </c>
      <c r="H15" s="163">
        <v>108150</v>
      </c>
      <c r="I15" s="164">
        <f t="shared" si="3"/>
        <v>-4.4526901669758812E-2</v>
      </c>
      <c r="J15" s="165">
        <f t="shared" si="0"/>
        <v>0.21730223763000311</v>
      </c>
      <c r="K15" s="163">
        <f t="shared" si="1"/>
        <v>-5040</v>
      </c>
      <c r="L15" s="163">
        <f t="shared" si="2"/>
        <v>19306</v>
      </c>
      <c r="M15" s="164">
        <f t="shared" si="4"/>
        <v>3.7526062657247734E-2</v>
      </c>
      <c r="N15" s="79"/>
    </row>
    <row r="16" spans="1:14" x14ac:dyDescent="0.25">
      <c r="A16" s="161"/>
      <c r="B16" s="162" t="s">
        <v>123</v>
      </c>
      <c r="C16" s="163">
        <v>97146</v>
      </c>
      <c r="D16" s="163">
        <v>88702</v>
      </c>
      <c r="E16" s="163">
        <v>2488</v>
      </c>
      <c r="F16" s="163">
        <v>115899</v>
      </c>
      <c r="G16" s="163">
        <v>115626</v>
      </c>
      <c r="H16" s="163">
        <v>113758</v>
      </c>
      <c r="I16" s="164">
        <f t="shared" si="3"/>
        <v>-1.6155535952121491E-2</v>
      </c>
      <c r="J16" s="165">
        <f t="shared" si="0"/>
        <v>0.2824739013776465</v>
      </c>
      <c r="K16" s="163">
        <f t="shared" si="1"/>
        <v>-1868</v>
      </c>
      <c r="L16" s="163">
        <f t="shared" si="2"/>
        <v>25056</v>
      </c>
      <c r="M16" s="164">
        <f t="shared" si="4"/>
        <v>3.9471935605762253E-2</v>
      </c>
      <c r="N16" s="79"/>
    </row>
    <row r="17" spans="1:14" x14ac:dyDescent="0.25">
      <c r="A17" s="161"/>
      <c r="B17" s="162" t="s">
        <v>119</v>
      </c>
      <c r="C17" s="163">
        <v>84727</v>
      </c>
      <c r="D17" s="163">
        <v>85629</v>
      </c>
      <c r="E17" s="163">
        <v>61832</v>
      </c>
      <c r="F17" s="163">
        <v>86458</v>
      </c>
      <c r="G17" s="163">
        <v>88893</v>
      </c>
      <c r="H17" s="163">
        <v>86336</v>
      </c>
      <c r="I17" s="164">
        <f t="shared" si="3"/>
        <v>-2.8764919622467411E-2</v>
      </c>
      <c r="J17" s="165">
        <f t="shared" si="0"/>
        <v>8.2565485991894505E-3</v>
      </c>
      <c r="K17" s="163">
        <f t="shared" si="1"/>
        <v>-2557</v>
      </c>
      <c r="L17" s="163">
        <f t="shared" si="2"/>
        <v>707</v>
      </c>
      <c r="M17" s="164">
        <f t="shared" si="4"/>
        <v>2.9957005506945359E-2</v>
      </c>
      <c r="N17" s="79"/>
    </row>
    <row r="18" spans="1:14" x14ac:dyDescent="0.25">
      <c r="A18" s="161"/>
      <c r="B18" s="162" t="s">
        <v>128</v>
      </c>
      <c r="C18" s="163">
        <v>14832</v>
      </c>
      <c r="D18" s="163">
        <v>14799</v>
      </c>
      <c r="E18" s="163">
        <v>209</v>
      </c>
      <c r="F18" s="163">
        <v>10414</v>
      </c>
      <c r="G18" s="163">
        <v>9657</v>
      </c>
      <c r="H18" s="163">
        <v>12379</v>
      </c>
      <c r="I18" s="164">
        <f t="shared" si="3"/>
        <v>0.28186807497152322</v>
      </c>
      <c r="J18" s="165">
        <f t="shared" si="0"/>
        <v>-0.16352456247043723</v>
      </c>
      <c r="K18" s="163">
        <f t="shared" si="1"/>
        <v>2722</v>
      </c>
      <c r="L18" s="163">
        <f t="shared" si="2"/>
        <v>-2420</v>
      </c>
      <c r="M18" s="164">
        <f t="shared" si="4"/>
        <v>4.2952855259738298E-3</v>
      </c>
      <c r="N18" s="79"/>
    </row>
    <row r="19" spans="1:14" x14ac:dyDescent="0.25">
      <c r="A19" s="161" t="s">
        <v>144</v>
      </c>
      <c r="B19" s="162" t="s">
        <v>131</v>
      </c>
      <c r="C19" s="163">
        <v>10554</v>
      </c>
      <c r="D19" s="163">
        <v>9801</v>
      </c>
      <c r="E19" s="163">
        <v>556</v>
      </c>
      <c r="F19" s="163">
        <v>4668</v>
      </c>
      <c r="G19" s="163">
        <v>6780</v>
      </c>
      <c r="H19" s="163">
        <v>4347</v>
      </c>
      <c r="I19" s="164">
        <f t="shared" si="3"/>
        <v>-0.35884955752212389</v>
      </c>
      <c r="J19" s="165">
        <f t="shared" si="0"/>
        <v>-0.556473829201102</v>
      </c>
      <c r="K19" s="163">
        <f t="shared" si="1"/>
        <v>-2433</v>
      </c>
      <c r="L19" s="163">
        <f t="shared" si="2"/>
        <v>-5454</v>
      </c>
      <c r="M19" s="164">
        <f t="shared" si="4"/>
        <v>1.5083291203981128E-3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517649</v>
      </c>
      <c r="D20" s="169">
        <f t="shared" si="5"/>
        <v>497865</v>
      </c>
      <c r="E20" s="169">
        <f t="shared" si="5"/>
        <v>75865</v>
      </c>
      <c r="F20" s="169">
        <f t="shared" si="5"/>
        <v>471525</v>
      </c>
      <c r="G20" s="169">
        <f t="shared" si="5"/>
        <v>506332</v>
      </c>
      <c r="H20" s="169">
        <f t="shared" si="5"/>
        <v>578184</v>
      </c>
      <c r="I20" s="170">
        <f t="shared" si="3"/>
        <v>0.14190689113072064</v>
      </c>
      <c r="J20" s="171">
        <f t="shared" si="0"/>
        <v>0.16132686571661004</v>
      </c>
      <c r="K20" s="169">
        <f>H20-G20</f>
        <v>71852</v>
      </c>
      <c r="L20" s="169">
        <f t="shared" si="2"/>
        <v>80319</v>
      </c>
      <c r="M20" s="170">
        <f t="shared" si="4"/>
        <v>0.20061922340654761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1054948</v>
      </c>
      <c r="D22" s="176">
        <v>1060717</v>
      </c>
      <c r="E22" s="176">
        <v>176625</v>
      </c>
      <c r="F22" s="176">
        <v>1013730</v>
      </c>
      <c r="G22" s="176">
        <v>1102818</v>
      </c>
      <c r="H22" s="176">
        <v>1101231</v>
      </c>
      <c r="I22" s="177">
        <f>IFERROR(H22/G22-1,"-")</f>
        <v>-1.4390407120666859E-3</v>
      </c>
      <c r="J22" s="177">
        <f>IFERROR(H22/D22-1,"-")</f>
        <v>3.8194919097176649E-2</v>
      </c>
      <c r="K22" s="176">
        <f>H22-G22</f>
        <v>-1587</v>
      </c>
      <c r="L22" s="176">
        <f>H22-D22</f>
        <v>40514</v>
      </c>
      <c r="M22" s="177">
        <f>H22/H$8</f>
        <v>0.38210692099957078</v>
      </c>
      <c r="N22" s="79"/>
    </row>
    <row r="23" spans="1:14" x14ac:dyDescent="0.25">
      <c r="A23" s="161" t="s">
        <v>96</v>
      </c>
      <c r="B23" s="157" t="s">
        <v>97</v>
      </c>
      <c r="C23" s="158">
        <v>103855</v>
      </c>
      <c r="D23" s="158">
        <v>109655</v>
      </c>
      <c r="E23" s="158">
        <v>76690</v>
      </c>
      <c r="F23" s="158">
        <v>90471</v>
      </c>
      <c r="G23" s="158">
        <v>81203</v>
      </c>
      <c r="H23" s="158">
        <v>74099</v>
      </c>
      <c r="I23" s="159">
        <f>IFERROR(H23/G23-1,"-")</f>
        <v>-8.7484452544856706E-2</v>
      </c>
      <c r="J23" s="160">
        <f t="shared" ref="J23:J34" si="6">IFERROR(H23/D23-1,"-")</f>
        <v>-0.32425334002097483</v>
      </c>
      <c r="K23" s="158">
        <f t="shared" ref="K23:K33" si="7">H23-G23</f>
        <v>-7104</v>
      </c>
      <c r="L23" s="158">
        <f t="shared" ref="L23:L34" si="8">H23-D23</f>
        <v>-35556</v>
      </c>
      <c r="M23" s="159">
        <f>H23/H$8</f>
        <v>2.5710991371607952E-2</v>
      </c>
      <c r="N23" s="79"/>
    </row>
    <row r="24" spans="1:14" x14ac:dyDescent="0.25">
      <c r="A24" s="161" t="s">
        <v>103</v>
      </c>
      <c r="B24" s="162" t="s">
        <v>103</v>
      </c>
      <c r="C24" s="163">
        <v>254840</v>
      </c>
      <c r="D24" s="163">
        <v>343442</v>
      </c>
      <c r="E24" s="163">
        <v>131807</v>
      </c>
      <c r="F24" s="163">
        <v>230301</v>
      </c>
      <c r="G24" s="163">
        <v>211250</v>
      </c>
      <c r="H24" s="163">
        <v>181841</v>
      </c>
      <c r="I24" s="164">
        <f>IFERROR(H24/G24-1,"-")</f>
        <v>-0.13921420118343197</v>
      </c>
      <c r="J24" s="165">
        <f t="shared" si="6"/>
        <v>-0.47053359810390105</v>
      </c>
      <c r="K24" s="163">
        <f t="shared" si="7"/>
        <v>-29409</v>
      </c>
      <c r="L24" s="163">
        <f t="shared" si="8"/>
        <v>-161601</v>
      </c>
      <c r="M24" s="164">
        <f>H24/H$8</f>
        <v>6.3095485526182021E-2</v>
      </c>
      <c r="N24" s="79"/>
    </row>
    <row r="25" spans="1:14" x14ac:dyDescent="0.25">
      <c r="A25" s="161" t="s">
        <v>100</v>
      </c>
      <c r="B25" s="162" t="s">
        <v>100</v>
      </c>
      <c r="C25" s="163">
        <v>434637</v>
      </c>
      <c r="D25" s="163">
        <v>492446</v>
      </c>
      <c r="E25" s="163">
        <v>156053</v>
      </c>
      <c r="F25" s="163">
        <v>516895</v>
      </c>
      <c r="G25" s="163">
        <v>445674</v>
      </c>
      <c r="H25" s="163">
        <v>419433</v>
      </c>
      <c r="I25" s="164">
        <f>IFERROR(H25/G25-1,"-")</f>
        <v>-5.8879360249868729E-2</v>
      </c>
      <c r="J25" s="165">
        <f t="shared" si="6"/>
        <v>-0.14826600276984681</v>
      </c>
      <c r="K25" s="163">
        <f t="shared" si="7"/>
        <v>-26241</v>
      </c>
      <c r="L25" s="163">
        <f t="shared" si="8"/>
        <v>-73013</v>
      </c>
      <c r="M25" s="164">
        <f>H25/H$8</f>
        <v>0.14553554358314738</v>
      </c>
      <c r="N25" s="79"/>
    </row>
    <row r="26" spans="1:14" x14ac:dyDescent="0.25">
      <c r="A26" s="161"/>
      <c r="B26" s="157" t="s">
        <v>107</v>
      </c>
      <c r="C26" s="158">
        <v>951093</v>
      </c>
      <c r="D26" s="158">
        <v>951062</v>
      </c>
      <c r="E26" s="158">
        <v>99935</v>
      </c>
      <c r="F26" s="158">
        <v>923259</v>
      </c>
      <c r="G26" s="158">
        <v>1021615</v>
      </c>
      <c r="H26" s="158">
        <v>1027132</v>
      </c>
      <c r="I26" s="159">
        <f>IFERROR(H26/G26-1,"-")</f>
        <v>5.4002730970081902E-3</v>
      </c>
      <c r="J26" s="160">
        <f t="shared" si="6"/>
        <v>7.9984270215821995E-2</v>
      </c>
      <c r="K26" s="158">
        <f t="shared" si="7"/>
        <v>5517</v>
      </c>
      <c r="L26" s="158">
        <f t="shared" si="8"/>
        <v>76070</v>
      </c>
      <c r="M26" s="159">
        <f>H26/H$8</f>
        <v>0.35639592962796285</v>
      </c>
      <c r="N26" s="79"/>
    </row>
    <row r="27" spans="1:14" s="56" customFormat="1" x14ac:dyDescent="0.25">
      <c r="A27" s="161"/>
      <c r="B27" s="162" t="s">
        <v>110</v>
      </c>
      <c r="C27" s="163">
        <v>482051</v>
      </c>
      <c r="D27" s="163">
        <v>493327</v>
      </c>
      <c r="E27" s="163">
        <v>30969</v>
      </c>
      <c r="F27" s="163">
        <v>521203</v>
      </c>
      <c r="G27" s="163">
        <v>595081</v>
      </c>
      <c r="H27" s="163">
        <v>589108</v>
      </c>
      <c r="I27" s="164">
        <f t="shared" ref="I27:I34" si="9">IFERROR(H27/G27-1,"-")</f>
        <v>-1.0037289041323838E-2</v>
      </c>
      <c r="J27" s="165">
        <f t="shared" si="6"/>
        <v>0.19415316818256456</v>
      </c>
      <c r="K27" s="163">
        <f t="shared" si="7"/>
        <v>-5973</v>
      </c>
      <c r="L27" s="163">
        <f t="shared" si="8"/>
        <v>95781</v>
      </c>
      <c r="M27" s="164">
        <f t="shared" ref="M27:M34" si="10">H27/H$8</f>
        <v>0.20440965066931022</v>
      </c>
      <c r="N27" s="166"/>
    </row>
    <row r="28" spans="1:14" s="56" customFormat="1" x14ac:dyDescent="0.25">
      <c r="A28" s="161"/>
      <c r="B28" s="162" t="s">
        <v>113</v>
      </c>
      <c r="C28" s="163">
        <v>176051</v>
      </c>
      <c r="D28" s="163">
        <v>156073</v>
      </c>
      <c r="E28" s="163">
        <v>9512</v>
      </c>
      <c r="F28" s="163">
        <v>113401</v>
      </c>
      <c r="G28" s="163">
        <v>116505</v>
      </c>
      <c r="H28" s="163">
        <v>114433</v>
      </c>
      <c r="I28" s="164">
        <f t="shared" si="9"/>
        <v>-1.7784644435861141E-2</v>
      </c>
      <c r="J28" s="165">
        <f t="shared" si="6"/>
        <v>-0.26679822903384953</v>
      </c>
      <c r="K28" s="163">
        <f t="shared" si="7"/>
        <v>-2072</v>
      </c>
      <c r="L28" s="163">
        <f t="shared" si="8"/>
        <v>-41640</v>
      </c>
      <c r="M28" s="164">
        <f t="shared" si="10"/>
        <v>3.9706148202097363E-2</v>
      </c>
      <c r="N28" s="166"/>
    </row>
    <row r="29" spans="1:14" x14ac:dyDescent="0.25">
      <c r="A29" s="161"/>
      <c r="B29" s="162" t="s">
        <v>116</v>
      </c>
      <c r="C29" s="163">
        <v>25514</v>
      </c>
      <c r="D29" s="163">
        <v>27743</v>
      </c>
      <c r="E29" s="163">
        <v>6369</v>
      </c>
      <c r="F29" s="163">
        <v>31016</v>
      </c>
      <c r="G29" s="163">
        <v>38569</v>
      </c>
      <c r="H29" s="163">
        <v>23019</v>
      </c>
      <c r="I29" s="164">
        <f t="shared" si="9"/>
        <v>-0.40317353314838345</v>
      </c>
      <c r="J29" s="165">
        <f t="shared" si="6"/>
        <v>-0.17027718703817174</v>
      </c>
      <c r="K29" s="163">
        <f t="shared" si="7"/>
        <v>-15550</v>
      </c>
      <c r="L29" s="163">
        <f t="shared" si="8"/>
        <v>-4724</v>
      </c>
      <c r="M29" s="164">
        <f t="shared" si="10"/>
        <v>7.9871700074635749E-3</v>
      </c>
      <c r="N29" s="79"/>
    </row>
    <row r="30" spans="1:14" x14ac:dyDescent="0.25">
      <c r="A30" s="161"/>
      <c r="B30" s="162" t="s">
        <v>123</v>
      </c>
      <c r="C30" s="163">
        <v>40432</v>
      </c>
      <c r="D30" s="163">
        <v>39886</v>
      </c>
      <c r="E30" s="163">
        <v>1185</v>
      </c>
      <c r="F30" s="163">
        <v>49325</v>
      </c>
      <c r="G30" s="163">
        <v>46471</v>
      </c>
      <c r="H30" s="163">
        <v>46544</v>
      </c>
      <c r="I30" s="164">
        <f t="shared" si="9"/>
        <v>1.5708721568290507E-3</v>
      </c>
      <c r="J30" s="165">
        <f t="shared" si="6"/>
        <v>0.16692573835430968</v>
      </c>
      <c r="K30" s="163">
        <f t="shared" si="7"/>
        <v>73</v>
      </c>
      <c r="L30" s="163">
        <f t="shared" si="8"/>
        <v>6658</v>
      </c>
      <c r="M30" s="164">
        <f t="shared" si="10"/>
        <v>1.6149912716772432E-2</v>
      </c>
      <c r="N30" s="79"/>
    </row>
    <row r="31" spans="1:14" x14ac:dyDescent="0.25">
      <c r="A31" s="161"/>
      <c r="B31" s="162" t="s">
        <v>119</v>
      </c>
      <c r="C31" s="163">
        <v>39017</v>
      </c>
      <c r="D31" s="163">
        <v>39139</v>
      </c>
      <c r="E31" s="163">
        <v>28906</v>
      </c>
      <c r="F31" s="163">
        <v>44068</v>
      </c>
      <c r="G31" s="163">
        <v>43792</v>
      </c>
      <c r="H31" s="163">
        <v>44746</v>
      </c>
      <c r="I31" s="164">
        <f t="shared" si="9"/>
        <v>2.1784800876872401E-2</v>
      </c>
      <c r="J31" s="165">
        <f t="shared" si="6"/>
        <v>0.14325864227496865</v>
      </c>
      <c r="K31" s="163">
        <f t="shared" si="7"/>
        <v>954</v>
      </c>
      <c r="L31" s="163">
        <f t="shared" si="8"/>
        <v>5607</v>
      </c>
      <c r="M31" s="164">
        <f t="shared" si="10"/>
        <v>1.5526039756460538E-2</v>
      </c>
      <c r="N31" s="79"/>
    </row>
    <row r="32" spans="1:14" x14ac:dyDescent="0.25">
      <c r="A32" s="161"/>
      <c r="B32" s="162" t="s">
        <v>128</v>
      </c>
      <c r="C32" s="163">
        <v>7645</v>
      </c>
      <c r="D32" s="163">
        <v>6957</v>
      </c>
      <c r="E32" s="163">
        <v>1</v>
      </c>
      <c r="F32" s="163">
        <v>3488</v>
      </c>
      <c r="G32" s="163">
        <v>4749</v>
      </c>
      <c r="H32" s="163">
        <v>6214</v>
      </c>
      <c r="I32" s="164">
        <f t="shared" si="9"/>
        <v>0.30848599705201085</v>
      </c>
      <c r="J32" s="165">
        <f t="shared" si="6"/>
        <v>-0.10679890757510424</v>
      </c>
      <c r="K32" s="163">
        <f t="shared" si="7"/>
        <v>1465</v>
      </c>
      <c r="L32" s="163">
        <f t="shared" si="8"/>
        <v>-743</v>
      </c>
      <c r="M32" s="164">
        <f t="shared" si="10"/>
        <v>2.1561438127798188E-3</v>
      </c>
      <c r="N32" s="79"/>
    </row>
    <row r="33" spans="1:14" x14ac:dyDescent="0.25">
      <c r="A33" s="161" t="s">
        <v>144</v>
      </c>
      <c r="B33" s="162" t="s">
        <v>131</v>
      </c>
      <c r="C33" s="163">
        <v>4663</v>
      </c>
      <c r="D33" s="163">
        <v>4582</v>
      </c>
      <c r="E33" s="163">
        <v>110</v>
      </c>
      <c r="F33" s="163">
        <v>2693</v>
      </c>
      <c r="G33" s="163">
        <v>3027</v>
      </c>
      <c r="H33" s="163">
        <v>1246</v>
      </c>
      <c r="I33" s="164">
        <f t="shared" si="9"/>
        <v>-0.58837132474397091</v>
      </c>
      <c r="J33" s="165">
        <f t="shared" si="6"/>
        <v>-0.72806634657354863</v>
      </c>
      <c r="K33" s="163">
        <f t="shared" si="7"/>
        <v>-1781</v>
      </c>
      <c r="L33" s="163">
        <f t="shared" si="8"/>
        <v>-3336</v>
      </c>
      <c r="M33" s="164">
        <f t="shared" si="10"/>
        <v>4.3233910375340431E-4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175720</v>
      </c>
      <c r="D34" s="169">
        <f t="shared" si="11"/>
        <v>183355</v>
      </c>
      <c r="E34" s="169">
        <f t="shared" si="11"/>
        <v>22883</v>
      </c>
      <c r="F34" s="169">
        <f t="shared" si="11"/>
        <v>158065</v>
      </c>
      <c r="G34" s="169">
        <f t="shared" si="11"/>
        <v>173421</v>
      </c>
      <c r="H34" s="169">
        <f t="shared" si="11"/>
        <v>201822</v>
      </c>
      <c r="I34" s="170">
        <f t="shared" si="9"/>
        <v>0.16376909370837445</v>
      </c>
      <c r="J34" s="171">
        <f t="shared" si="6"/>
        <v>0.10071718796869455</v>
      </c>
      <c r="K34" s="169">
        <f>H34-G34</f>
        <v>28401</v>
      </c>
      <c r="L34" s="169">
        <f t="shared" si="8"/>
        <v>18467</v>
      </c>
      <c r="M34" s="170">
        <f t="shared" si="10"/>
        <v>7.0028525359325494E-2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832961</v>
      </c>
      <c r="D36" s="176">
        <v>796998</v>
      </c>
      <c r="E36" s="176">
        <v>105790</v>
      </c>
      <c r="F36" s="176">
        <v>748642</v>
      </c>
      <c r="G36" s="176">
        <v>799868</v>
      </c>
      <c r="H36" s="176">
        <v>807680</v>
      </c>
      <c r="I36" s="177">
        <f>IFERROR(H36/G36-1,"-")</f>
        <v>9.7666114908960822E-3</v>
      </c>
      <c r="J36" s="177">
        <f>IFERROR(H36/D36-1,"-")</f>
        <v>1.3402793984426564E-2</v>
      </c>
      <c r="K36" s="176">
        <f>H36-G36</f>
        <v>7812</v>
      </c>
      <c r="L36" s="176">
        <f>H36-D36</f>
        <v>10682</v>
      </c>
      <c r="M36" s="177">
        <f>H36/H$8</f>
        <v>0.28025011823398843</v>
      </c>
      <c r="N36" s="79"/>
    </row>
    <row r="37" spans="1:14" x14ac:dyDescent="0.25">
      <c r="A37" s="161" t="s">
        <v>96</v>
      </c>
      <c r="B37" s="157" t="s">
        <v>97</v>
      </c>
      <c r="C37" s="158">
        <v>72250</v>
      </c>
      <c r="D37" s="158">
        <v>44639</v>
      </c>
      <c r="E37" s="158">
        <v>30758</v>
      </c>
      <c r="F37" s="158">
        <v>45509</v>
      </c>
      <c r="G37" s="158">
        <v>54675</v>
      </c>
      <c r="H37" s="158">
        <v>51020</v>
      </c>
      <c r="I37" s="159">
        <f>IFERROR(H37/G37-1,"-")</f>
        <v>-6.6849565614997664E-2</v>
      </c>
      <c r="J37" s="160">
        <f t="shared" ref="J37:J48" si="12">IFERROR(H37/D37-1,"-")</f>
        <v>0.14294675059925188</v>
      </c>
      <c r="K37" s="158">
        <f t="shared" ref="K37:K47" si="13">H37-G37</f>
        <v>-3655</v>
      </c>
      <c r="L37" s="158">
        <f t="shared" ref="L37:L48" si="14">H37-D37</f>
        <v>6381</v>
      </c>
      <c r="M37" s="159">
        <f>H37/H$8</f>
        <v>1.7703002466692368E-2</v>
      </c>
      <c r="N37" s="79"/>
    </row>
    <row r="38" spans="1:14" x14ac:dyDescent="0.25">
      <c r="A38" s="161" t="s">
        <v>103</v>
      </c>
      <c r="B38" s="162" t="s">
        <v>103</v>
      </c>
      <c r="C38" s="163">
        <v>168725</v>
      </c>
      <c r="D38" s="163">
        <v>168921</v>
      </c>
      <c r="E38" s="163">
        <v>66491</v>
      </c>
      <c r="F38" s="163">
        <v>132386</v>
      </c>
      <c r="G38" s="163">
        <v>167419</v>
      </c>
      <c r="H38" s="163">
        <v>197752</v>
      </c>
      <c r="I38" s="164">
        <f>IFERROR(H38/G38-1,"-")</f>
        <v>0.18118015279030453</v>
      </c>
      <c r="J38" s="165">
        <f t="shared" si="12"/>
        <v>0.17067741725421937</v>
      </c>
      <c r="K38" s="163">
        <f t="shared" si="13"/>
        <v>30333</v>
      </c>
      <c r="L38" s="163">
        <f t="shared" si="14"/>
        <v>28831</v>
      </c>
      <c r="M38" s="164">
        <f>H38/H$8</f>
        <v>6.8616310148830822E-2</v>
      </c>
      <c r="N38" s="79"/>
    </row>
    <row r="39" spans="1:14" x14ac:dyDescent="0.25">
      <c r="A39" s="161" t="s">
        <v>100</v>
      </c>
      <c r="B39" s="162" t="s">
        <v>100</v>
      </c>
      <c r="C39" s="163">
        <v>379081</v>
      </c>
      <c r="D39" s="163">
        <v>316259</v>
      </c>
      <c r="E39" s="163">
        <v>108103</v>
      </c>
      <c r="F39" s="163">
        <v>275025</v>
      </c>
      <c r="G39" s="163">
        <v>283040</v>
      </c>
      <c r="H39" s="163">
        <v>241047</v>
      </c>
      <c r="I39" s="164">
        <f>IFERROR(H39/G39-1,"-")</f>
        <v>-0.14836418880723568</v>
      </c>
      <c r="J39" s="165">
        <f t="shared" si="12"/>
        <v>-0.23781773799322703</v>
      </c>
      <c r="K39" s="163">
        <f t="shared" si="13"/>
        <v>-41993</v>
      </c>
      <c r="L39" s="163">
        <f t="shared" si="14"/>
        <v>-75212</v>
      </c>
      <c r="M39" s="164">
        <f>H39/H$8</f>
        <v>8.3638879568576921E-2</v>
      </c>
      <c r="N39" s="79"/>
    </row>
    <row r="40" spans="1:14" x14ac:dyDescent="0.25">
      <c r="A40" s="161"/>
      <c r="B40" s="157" t="s">
        <v>107</v>
      </c>
      <c r="C40" s="158">
        <v>760711</v>
      </c>
      <c r="D40" s="158">
        <v>752359</v>
      </c>
      <c r="E40" s="158">
        <v>75032</v>
      </c>
      <c r="F40" s="158">
        <v>703133</v>
      </c>
      <c r="G40" s="158">
        <v>745193</v>
      </c>
      <c r="H40" s="158">
        <v>756660</v>
      </c>
      <c r="I40" s="159">
        <f>IFERROR(H40/G40-1,"-")</f>
        <v>1.5387959897637193E-2</v>
      </c>
      <c r="J40" s="160">
        <f t="shared" si="12"/>
        <v>5.7166857843131691E-3</v>
      </c>
      <c r="K40" s="158">
        <f t="shared" si="13"/>
        <v>11467</v>
      </c>
      <c r="L40" s="158">
        <f t="shared" si="14"/>
        <v>4301</v>
      </c>
      <c r="M40" s="159">
        <f>H40/H$8</f>
        <v>0.26254711576729606</v>
      </c>
      <c r="N40" s="79"/>
    </row>
    <row r="41" spans="1:14" s="56" customFormat="1" x14ac:dyDescent="0.25">
      <c r="A41" s="161"/>
      <c r="B41" s="162" t="s">
        <v>110</v>
      </c>
      <c r="C41" s="163">
        <v>451780</v>
      </c>
      <c r="D41" s="163">
        <v>483251</v>
      </c>
      <c r="E41" s="163">
        <v>30652</v>
      </c>
      <c r="F41" s="163">
        <v>420455</v>
      </c>
      <c r="G41" s="163">
        <v>441166</v>
      </c>
      <c r="H41" s="163">
        <v>457809</v>
      </c>
      <c r="I41" s="164">
        <f t="shared" ref="I41:I48" si="15">IFERROR(H41/G41-1,"-")</f>
        <v>3.7725028674013839E-2</v>
      </c>
      <c r="J41" s="165">
        <f t="shared" si="12"/>
        <v>-5.264758893411503E-2</v>
      </c>
      <c r="K41" s="163">
        <f t="shared" si="13"/>
        <v>16643</v>
      </c>
      <c r="L41" s="163">
        <f t="shared" si="14"/>
        <v>-25442</v>
      </c>
      <c r="M41" s="164">
        <f t="shared" ref="M41:M48" si="16">H41/H$8</f>
        <v>0.15885131039345288</v>
      </c>
      <c r="N41" s="166"/>
    </row>
    <row r="42" spans="1:14" s="56" customFormat="1" x14ac:dyDescent="0.25">
      <c r="A42" s="161"/>
      <c r="B42" s="162" t="s">
        <v>113</v>
      </c>
      <c r="C42" s="163">
        <v>49578</v>
      </c>
      <c r="D42" s="163">
        <v>34634</v>
      </c>
      <c r="E42" s="163">
        <v>2711</v>
      </c>
      <c r="F42" s="163">
        <v>20951</v>
      </c>
      <c r="G42" s="163">
        <v>27751</v>
      </c>
      <c r="H42" s="163">
        <v>23085</v>
      </c>
      <c r="I42" s="164">
        <f t="shared" si="15"/>
        <v>-0.16813808511404993</v>
      </c>
      <c r="J42" s="165">
        <f t="shared" si="12"/>
        <v>-0.33345845123289253</v>
      </c>
      <c r="K42" s="163">
        <f t="shared" si="13"/>
        <v>-4666</v>
      </c>
      <c r="L42" s="163">
        <f t="shared" si="14"/>
        <v>-11549</v>
      </c>
      <c r="M42" s="164">
        <f t="shared" si="16"/>
        <v>8.0100707946607862E-3</v>
      </c>
      <c r="N42" s="166"/>
    </row>
    <row r="43" spans="1:14" x14ac:dyDescent="0.25">
      <c r="A43" s="161"/>
      <c r="B43" s="162" t="s">
        <v>116</v>
      </c>
      <c r="C43" s="163">
        <v>10679</v>
      </c>
      <c r="D43" s="163">
        <v>12071</v>
      </c>
      <c r="E43" s="163">
        <v>2424</v>
      </c>
      <c r="F43" s="163">
        <v>15077</v>
      </c>
      <c r="G43" s="163">
        <v>19988</v>
      </c>
      <c r="H43" s="163">
        <v>18074</v>
      </c>
      <c r="I43" s="164">
        <f t="shared" si="15"/>
        <v>-9.5757454472683579E-2</v>
      </c>
      <c r="J43" s="165">
        <f t="shared" si="12"/>
        <v>0.49730759671941005</v>
      </c>
      <c r="K43" s="163">
        <f t="shared" si="13"/>
        <v>-1914</v>
      </c>
      <c r="L43" s="163">
        <f t="shared" si="14"/>
        <v>6003</v>
      </c>
      <c r="M43" s="164">
        <f t="shared" si="16"/>
        <v>6.2713458757937641E-3</v>
      </c>
      <c r="N43" s="79"/>
    </row>
    <row r="44" spans="1:14" x14ac:dyDescent="0.25">
      <c r="A44" s="161"/>
      <c r="B44" s="162" t="s">
        <v>123</v>
      </c>
      <c r="C44" s="163">
        <v>42822</v>
      </c>
      <c r="D44" s="163">
        <v>36804</v>
      </c>
      <c r="E44" s="163">
        <v>592</v>
      </c>
      <c r="F44" s="163">
        <v>48135</v>
      </c>
      <c r="G44" s="163">
        <v>45100</v>
      </c>
      <c r="H44" s="163">
        <v>42045</v>
      </c>
      <c r="I44" s="164">
        <f t="shared" si="15"/>
        <v>-6.7738359201773846E-2</v>
      </c>
      <c r="J44" s="165">
        <f t="shared" si="12"/>
        <v>0.14240299967394843</v>
      </c>
      <c r="K44" s="163">
        <f t="shared" si="13"/>
        <v>-3055</v>
      </c>
      <c r="L44" s="163">
        <f t="shared" si="14"/>
        <v>5241</v>
      </c>
      <c r="M44" s="164">
        <f t="shared" si="16"/>
        <v>1.4588842389495895E-2</v>
      </c>
      <c r="N44" s="79"/>
    </row>
    <row r="45" spans="1:14" x14ac:dyDescent="0.25">
      <c r="A45" s="161"/>
      <c r="B45" s="162" t="s">
        <v>119</v>
      </c>
      <c r="C45" s="163">
        <v>28161</v>
      </c>
      <c r="D45" s="163">
        <v>31071</v>
      </c>
      <c r="E45" s="163">
        <v>17306</v>
      </c>
      <c r="F45" s="163">
        <v>28789</v>
      </c>
      <c r="G45" s="163">
        <v>33205</v>
      </c>
      <c r="H45" s="163">
        <v>26955</v>
      </c>
      <c r="I45" s="164">
        <f t="shared" si="15"/>
        <v>-0.18822466496009638</v>
      </c>
      <c r="J45" s="165">
        <f t="shared" si="12"/>
        <v>-0.13247079270058892</v>
      </c>
      <c r="K45" s="163">
        <f t="shared" si="13"/>
        <v>-6250</v>
      </c>
      <c r="L45" s="163">
        <f t="shared" si="14"/>
        <v>-4116</v>
      </c>
      <c r="M45" s="164">
        <f t="shared" si="16"/>
        <v>9.35288968031542E-3</v>
      </c>
      <c r="N45" s="79"/>
    </row>
    <row r="46" spans="1:14" x14ac:dyDescent="0.25">
      <c r="A46" s="161"/>
      <c r="B46" s="162" t="s">
        <v>128</v>
      </c>
      <c r="C46" s="163">
        <v>3759</v>
      </c>
      <c r="D46" s="163">
        <v>5452</v>
      </c>
      <c r="E46" s="163">
        <v>22</v>
      </c>
      <c r="F46" s="163">
        <v>4878</v>
      </c>
      <c r="G46" s="163">
        <v>3511</v>
      </c>
      <c r="H46" s="163">
        <v>4211</v>
      </c>
      <c r="I46" s="164">
        <f t="shared" si="15"/>
        <v>0.19937339789233843</v>
      </c>
      <c r="J46" s="165">
        <f t="shared" si="12"/>
        <v>-0.22762289068231845</v>
      </c>
      <c r="K46" s="163">
        <f t="shared" si="13"/>
        <v>700</v>
      </c>
      <c r="L46" s="163">
        <f t="shared" si="14"/>
        <v>-1241</v>
      </c>
      <c r="M46" s="164">
        <f t="shared" si="16"/>
        <v>1.4611396195068906E-3</v>
      </c>
      <c r="N46" s="79"/>
    </row>
    <row r="47" spans="1:14" x14ac:dyDescent="0.25">
      <c r="A47" s="161" t="s">
        <v>144</v>
      </c>
      <c r="B47" s="162" t="s">
        <v>131</v>
      </c>
      <c r="C47" s="163">
        <v>4016</v>
      </c>
      <c r="D47" s="163">
        <v>3446</v>
      </c>
      <c r="E47" s="163">
        <v>200</v>
      </c>
      <c r="F47" s="163">
        <v>881</v>
      </c>
      <c r="G47" s="163">
        <v>2697</v>
      </c>
      <c r="H47" s="163">
        <v>805</v>
      </c>
      <c r="I47" s="164">
        <f t="shared" si="15"/>
        <v>-0.7015202076381164</v>
      </c>
      <c r="J47" s="165">
        <f t="shared" si="12"/>
        <v>-0.76639582124201977</v>
      </c>
      <c r="K47" s="163">
        <f t="shared" si="13"/>
        <v>-1892</v>
      </c>
      <c r="L47" s="163">
        <f t="shared" si="14"/>
        <v>-2641</v>
      </c>
      <c r="M47" s="164">
        <f t="shared" si="16"/>
        <v>2.79320207481132E-4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169916</v>
      </c>
      <c r="D48" s="169">
        <f t="shared" si="17"/>
        <v>145630</v>
      </c>
      <c r="E48" s="169">
        <f t="shared" si="17"/>
        <v>21125</v>
      </c>
      <c r="F48" s="169">
        <f t="shared" si="17"/>
        <v>163967</v>
      </c>
      <c r="G48" s="169">
        <f t="shared" si="17"/>
        <v>171775</v>
      </c>
      <c r="H48" s="169">
        <f t="shared" si="17"/>
        <v>183676</v>
      </c>
      <c r="I48" s="170">
        <f t="shared" si="15"/>
        <v>6.9282491631494691E-2</v>
      </c>
      <c r="J48" s="171">
        <f t="shared" si="12"/>
        <v>0.26125111584151628</v>
      </c>
      <c r="K48" s="169">
        <f>H48-G48</f>
        <v>11901</v>
      </c>
      <c r="L48" s="169">
        <f t="shared" si="14"/>
        <v>38046</v>
      </c>
      <c r="M48" s="170">
        <f t="shared" si="16"/>
        <v>6.3732196806589314E-2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19773</v>
      </c>
      <c r="D50" s="176">
        <v>20450</v>
      </c>
      <c r="E50" s="176">
        <v>1029</v>
      </c>
      <c r="F50" s="176">
        <v>13618</v>
      </c>
      <c r="G50" s="176">
        <v>13736</v>
      </c>
      <c r="H50" s="176">
        <v>17692</v>
      </c>
      <c r="I50" s="177">
        <f>IFERROR(H50/G50-1,"-")</f>
        <v>0.28800232964472916</v>
      </c>
      <c r="J50" s="177">
        <f>IFERROR(H50/D50-1,"-")</f>
        <v>-0.13486552567237164</v>
      </c>
      <c r="K50" s="176">
        <f>H50-G50</f>
        <v>3956</v>
      </c>
      <c r="L50" s="176">
        <f>H50-D50</f>
        <v>-2758</v>
      </c>
      <c r="M50" s="177">
        <f>H50/H$8</f>
        <v>6.1387988953493008E-3</v>
      </c>
      <c r="N50" s="79"/>
    </row>
    <row r="51" spans="1:14" x14ac:dyDescent="0.25">
      <c r="A51" s="161" t="s">
        <v>96</v>
      </c>
      <c r="B51" s="157" t="s">
        <v>97</v>
      </c>
      <c r="C51" s="158">
        <v>3070</v>
      </c>
      <c r="D51" s="158">
        <v>4209</v>
      </c>
      <c r="E51" s="158">
        <v>485</v>
      </c>
      <c r="F51" s="158">
        <v>1825</v>
      </c>
      <c r="G51" s="158">
        <v>3190</v>
      </c>
      <c r="H51" s="158">
        <v>2770</v>
      </c>
      <c r="I51" s="159">
        <f>IFERROR(H51/G51-1,"-")</f>
        <v>-0.13166144200626961</v>
      </c>
      <c r="J51" s="160">
        <f t="shared" ref="J51:J62" si="18">IFERROR(H51/D51-1,"-")</f>
        <v>-0.34188643383226425</v>
      </c>
      <c r="K51" s="158">
        <f t="shared" ref="K51:K61" si="19">H51-G51</f>
        <v>-420</v>
      </c>
      <c r="L51" s="158">
        <f t="shared" ref="L51:L62" si="20">H51-D51</f>
        <v>-1439</v>
      </c>
      <c r="M51" s="159">
        <f>H51/H$8</f>
        <v>9.6113909903445421E-4</v>
      </c>
      <c r="N51" s="79"/>
    </row>
    <row r="52" spans="1:14" x14ac:dyDescent="0.25">
      <c r="A52" s="161" t="s">
        <v>103</v>
      </c>
      <c r="B52" s="162" t="s">
        <v>103</v>
      </c>
      <c r="C52" s="163">
        <v>15466</v>
      </c>
      <c r="D52" s="163">
        <v>10908</v>
      </c>
      <c r="E52" s="163">
        <v>4149</v>
      </c>
      <c r="F52" s="163">
        <v>4038</v>
      </c>
      <c r="G52" s="163">
        <v>21028</v>
      </c>
      <c r="H52" s="163">
        <v>11806</v>
      </c>
      <c r="I52" s="164">
        <f>IFERROR(H52/G52-1,"-")</f>
        <v>-0.43855811299220082</v>
      </c>
      <c r="J52" s="165">
        <f t="shared" si="18"/>
        <v>8.2324899156582365E-2</v>
      </c>
      <c r="K52" s="163">
        <f t="shared" si="19"/>
        <v>-9222</v>
      </c>
      <c r="L52" s="163">
        <f t="shared" si="20"/>
        <v>898</v>
      </c>
      <c r="M52" s="164">
        <f>H52/H$8</f>
        <v>4.0964650553071361E-3</v>
      </c>
      <c r="N52" s="79"/>
    </row>
    <row r="53" spans="1:14" x14ac:dyDescent="0.25">
      <c r="A53" s="161" t="s">
        <v>100</v>
      </c>
      <c r="B53" s="162" t="s">
        <v>100</v>
      </c>
      <c r="C53" s="163">
        <v>11534</v>
      </c>
      <c r="D53" s="163">
        <v>13487</v>
      </c>
      <c r="E53" s="163">
        <v>1733</v>
      </c>
      <c r="F53" s="163">
        <v>9189</v>
      </c>
      <c r="G53" s="163">
        <v>10442</v>
      </c>
      <c r="H53" s="163">
        <v>9081</v>
      </c>
      <c r="I53" s="164">
        <f>IFERROR(H53/G53-1,"-")</f>
        <v>-0.1303390155142693</v>
      </c>
      <c r="J53" s="165">
        <f t="shared" si="18"/>
        <v>-0.32668495588344326</v>
      </c>
      <c r="K53" s="163">
        <f t="shared" si="19"/>
        <v>-1361</v>
      </c>
      <c r="L53" s="163">
        <f t="shared" si="20"/>
        <v>-4406</v>
      </c>
      <c r="M53" s="164">
        <f>H53/H$8</f>
        <v>3.150940129361689E-3</v>
      </c>
      <c r="N53" s="79"/>
    </row>
    <row r="54" spans="1:14" x14ac:dyDescent="0.25">
      <c r="A54" s="161"/>
      <c r="B54" s="157" t="s">
        <v>107</v>
      </c>
      <c r="C54" s="158">
        <v>16703</v>
      </c>
      <c r="D54" s="158">
        <v>16241</v>
      </c>
      <c r="E54" s="158">
        <v>544</v>
      </c>
      <c r="F54" s="158">
        <v>11793</v>
      </c>
      <c r="G54" s="158">
        <v>10546</v>
      </c>
      <c r="H54" s="158">
        <v>14922</v>
      </c>
      <c r="I54" s="159">
        <f>IFERROR(H54/G54-1,"-")</f>
        <v>0.41494405461786465</v>
      </c>
      <c r="J54" s="160">
        <f t="shared" si="18"/>
        <v>-8.1214210947601728E-2</v>
      </c>
      <c r="K54" s="158">
        <f t="shared" si="19"/>
        <v>4376</v>
      </c>
      <c r="L54" s="158">
        <f t="shared" si="20"/>
        <v>-1319</v>
      </c>
      <c r="M54" s="159">
        <f>H54/H$8</f>
        <v>5.1776597963148468E-3</v>
      </c>
      <c r="N54" s="79"/>
    </row>
    <row r="55" spans="1:14" s="56" customFormat="1" x14ac:dyDescent="0.25">
      <c r="A55" s="161"/>
      <c r="B55" s="162" t="s">
        <v>110</v>
      </c>
      <c r="C55" s="163">
        <v>6679</v>
      </c>
      <c r="D55" s="163">
        <v>7130</v>
      </c>
      <c r="E55" s="163">
        <v>119</v>
      </c>
      <c r="F55" s="163">
        <v>5315</v>
      </c>
      <c r="G55" s="163">
        <v>5343</v>
      </c>
      <c r="H55" s="163">
        <v>6777</v>
      </c>
      <c r="I55" s="164">
        <f t="shared" ref="I55:I62" si="21">IFERROR(H55/G55-1,"-")</f>
        <v>0.26838854576080862</v>
      </c>
      <c r="J55" s="165">
        <f t="shared" si="18"/>
        <v>-4.9509116409537146E-2</v>
      </c>
      <c r="K55" s="163">
        <f t="shared" si="19"/>
        <v>1434</v>
      </c>
      <c r="L55" s="163">
        <f t="shared" si="20"/>
        <v>-353</v>
      </c>
      <c r="M55" s="164">
        <f t="shared" ref="M55:M62" si="22">H55/H$8</f>
        <v>2.3514944672045112E-3</v>
      </c>
      <c r="N55" s="166"/>
    </row>
    <row r="56" spans="1:14" s="56" customFormat="1" x14ac:dyDescent="0.25">
      <c r="A56" s="161"/>
      <c r="B56" s="162" t="s">
        <v>113</v>
      </c>
      <c r="C56" s="163">
        <v>5906</v>
      </c>
      <c r="D56" s="163">
        <v>5370</v>
      </c>
      <c r="E56" s="163">
        <v>221</v>
      </c>
      <c r="F56" s="163">
        <v>2011</v>
      </c>
      <c r="G56" s="163">
        <v>2284</v>
      </c>
      <c r="H56" s="163">
        <v>2496</v>
      </c>
      <c r="I56" s="164">
        <f t="shared" si="21"/>
        <v>9.2819614711033172E-2</v>
      </c>
      <c r="J56" s="165">
        <f t="shared" si="18"/>
        <v>-0.53519553072625703</v>
      </c>
      <c r="K56" s="163">
        <f t="shared" si="19"/>
        <v>212</v>
      </c>
      <c r="L56" s="163">
        <f t="shared" si="20"/>
        <v>-2874</v>
      </c>
      <c r="M56" s="164">
        <f t="shared" si="22"/>
        <v>8.6606613400360929E-4</v>
      </c>
      <c r="N56" s="166"/>
    </row>
    <row r="57" spans="1:14" x14ac:dyDescent="0.25">
      <c r="A57" s="161"/>
      <c r="B57" s="162" t="s">
        <v>116</v>
      </c>
      <c r="C57" s="163">
        <v>361</v>
      </c>
      <c r="D57" s="163">
        <v>321</v>
      </c>
      <c r="E57" s="163">
        <v>58</v>
      </c>
      <c r="F57" s="163">
        <v>658</v>
      </c>
      <c r="G57" s="163">
        <v>379</v>
      </c>
      <c r="H57" s="163">
        <v>1070</v>
      </c>
      <c r="I57" s="164">
        <f t="shared" si="21"/>
        <v>1.8232189973614776</v>
      </c>
      <c r="J57" s="165">
        <f t="shared" si="18"/>
        <v>2.3333333333333335</v>
      </c>
      <c r="K57" s="163">
        <f t="shared" si="19"/>
        <v>691</v>
      </c>
      <c r="L57" s="163">
        <f t="shared" si="20"/>
        <v>749</v>
      </c>
      <c r="M57" s="164">
        <f t="shared" si="22"/>
        <v>3.7127033789417546E-4</v>
      </c>
      <c r="N57" s="79"/>
    </row>
    <row r="58" spans="1:14" x14ac:dyDescent="0.25">
      <c r="A58" s="161"/>
      <c r="B58" s="162" t="s">
        <v>123</v>
      </c>
      <c r="C58" s="163">
        <v>177</v>
      </c>
      <c r="D58" s="163">
        <v>152</v>
      </c>
      <c r="E58" s="163">
        <v>0</v>
      </c>
      <c r="F58" s="163">
        <v>101</v>
      </c>
      <c r="G58" s="163">
        <v>141</v>
      </c>
      <c r="H58" s="163">
        <v>436</v>
      </c>
      <c r="I58" s="164">
        <f t="shared" si="21"/>
        <v>2.0921985815602837</v>
      </c>
      <c r="J58" s="165">
        <f t="shared" si="18"/>
        <v>1.8684210526315788</v>
      </c>
      <c r="K58" s="163">
        <f t="shared" si="19"/>
        <v>295</v>
      </c>
      <c r="L58" s="163">
        <f t="shared" si="20"/>
        <v>284</v>
      </c>
      <c r="M58" s="164">
        <f t="shared" si="22"/>
        <v>1.512839881512715E-4</v>
      </c>
      <c r="N58" s="79"/>
    </row>
    <row r="59" spans="1:14" x14ac:dyDescent="0.25">
      <c r="A59" s="161"/>
      <c r="B59" s="162" t="s">
        <v>119</v>
      </c>
      <c r="C59" s="163">
        <v>395</v>
      </c>
      <c r="D59" s="163">
        <v>327</v>
      </c>
      <c r="E59" s="163">
        <v>10</v>
      </c>
      <c r="F59" s="163">
        <v>194</v>
      </c>
      <c r="G59" s="163">
        <v>55</v>
      </c>
      <c r="H59" s="163">
        <v>464</v>
      </c>
      <c r="I59" s="164">
        <f t="shared" si="21"/>
        <v>7.4363636363636356</v>
      </c>
      <c r="J59" s="165">
        <f t="shared" si="18"/>
        <v>0.41896024464831805</v>
      </c>
      <c r="K59" s="163">
        <f t="shared" si="19"/>
        <v>409</v>
      </c>
      <c r="L59" s="163">
        <f t="shared" si="20"/>
        <v>137</v>
      </c>
      <c r="M59" s="164">
        <f t="shared" si="22"/>
        <v>1.6099947362887608E-4</v>
      </c>
      <c r="N59" s="79"/>
    </row>
    <row r="60" spans="1:14" x14ac:dyDescent="0.25">
      <c r="A60" s="161"/>
      <c r="B60" s="162" t="s">
        <v>128</v>
      </c>
      <c r="C60" s="163">
        <v>50</v>
      </c>
      <c r="D60" s="163">
        <v>12</v>
      </c>
      <c r="E60" s="163">
        <v>0</v>
      </c>
      <c r="F60" s="163">
        <v>13</v>
      </c>
      <c r="G60" s="163">
        <v>28</v>
      </c>
      <c r="H60" s="163">
        <v>10</v>
      </c>
      <c r="I60" s="164">
        <f t="shared" si="21"/>
        <v>-0.64285714285714279</v>
      </c>
      <c r="J60" s="165">
        <f t="shared" si="18"/>
        <v>-0.16666666666666663</v>
      </c>
      <c r="K60" s="163">
        <f t="shared" si="19"/>
        <v>-18</v>
      </c>
      <c r="L60" s="163">
        <f t="shared" si="20"/>
        <v>-2</v>
      </c>
      <c r="M60" s="164">
        <f t="shared" si="22"/>
        <v>3.4698162420016399E-6</v>
      </c>
      <c r="N60" s="79"/>
    </row>
    <row r="61" spans="1:14" x14ac:dyDescent="0.25">
      <c r="A61" s="161" t="s">
        <v>144</v>
      </c>
      <c r="B61" s="162" t="s">
        <v>131</v>
      </c>
      <c r="C61" s="163">
        <v>23</v>
      </c>
      <c r="D61" s="163">
        <v>20</v>
      </c>
      <c r="E61" s="163">
        <v>0</v>
      </c>
      <c r="F61" s="163">
        <v>0</v>
      </c>
      <c r="G61" s="163">
        <v>0</v>
      </c>
      <c r="H61" s="163">
        <v>9</v>
      </c>
      <c r="I61" s="164" t="str">
        <f t="shared" si="21"/>
        <v>-</v>
      </c>
      <c r="J61" s="165">
        <f t="shared" si="18"/>
        <v>-0.55000000000000004</v>
      </c>
      <c r="K61" s="163">
        <f t="shared" si="19"/>
        <v>9</v>
      </c>
      <c r="L61" s="163">
        <f t="shared" si="20"/>
        <v>-11</v>
      </c>
      <c r="M61" s="164">
        <f t="shared" si="22"/>
        <v>3.1228346178014758E-6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3112</v>
      </c>
      <c r="D62" s="169">
        <f t="shared" si="23"/>
        <v>2909</v>
      </c>
      <c r="E62" s="169">
        <f t="shared" si="23"/>
        <v>136</v>
      </c>
      <c r="F62" s="169">
        <f t="shared" si="23"/>
        <v>3501</v>
      </c>
      <c r="G62" s="169">
        <f t="shared" si="23"/>
        <v>2316</v>
      </c>
      <c r="H62" s="169">
        <f t="shared" si="23"/>
        <v>3660</v>
      </c>
      <c r="I62" s="170">
        <f t="shared" si="21"/>
        <v>0.58031088082901561</v>
      </c>
      <c r="J62" s="171">
        <f t="shared" si="18"/>
        <v>0.2581643176349262</v>
      </c>
      <c r="K62" s="169">
        <f>H62-G62</f>
        <v>1344</v>
      </c>
      <c r="L62" s="169">
        <f t="shared" si="20"/>
        <v>751</v>
      </c>
      <c r="M62" s="170">
        <f t="shared" si="22"/>
        <v>1.2699527445726002E-3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63149</v>
      </c>
      <c r="D64" s="176">
        <v>67472</v>
      </c>
      <c r="E64" s="176">
        <v>21185</v>
      </c>
      <c r="F64" s="176">
        <v>74490</v>
      </c>
      <c r="G64" s="176">
        <v>66924</v>
      </c>
      <c r="H64" s="176">
        <v>81749</v>
      </c>
      <c r="I64" s="177">
        <f>IFERROR(H64/G64-1,"-")</f>
        <v>0.22151993305839457</v>
      </c>
      <c r="J64" s="177">
        <f>IFERROR(H64/D64-1,"-")</f>
        <v>0.21159888546359973</v>
      </c>
      <c r="K64" s="176">
        <f>H64-G64</f>
        <v>14825</v>
      </c>
      <c r="L64" s="176">
        <f>H64-D64</f>
        <v>14277</v>
      </c>
      <c r="M64" s="177">
        <f>H64/H$8</f>
        <v>2.8365400796739205E-2</v>
      </c>
      <c r="N64" s="79"/>
    </row>
    <row r="65" spans="1:14" x14ac:dyDescent="0.25">
      <c r="A65" s="161" t="s">
        <v>96</v>
      </c>
      <c r="B65" s="157" t="s">
        <v>97</v>
      </c>
      <c r="C65" s="158">
        <v>15864</v>
      </c>
      <c r="D65" s="158">
        <v>21559</v>
      </c>
      <c r="E65" s="158">
        <v>15978</v>
      </c>
      <c r="F65" s="158">
        <v>6718</v>
      </c>
      <c r="G65" s="158">
        <v>28344</v>
      </c>
      <c r="H65" s="158">
        <v>26145</v>
      </c>
      <c r="I65" s="159">
        <f>IFERROR(H65/G65-1,"-")</f>
        <v>-7.7582557154953435E-2</v>
      </c>
      <c r="J65" s="160">
        <f t="shared" ref="J65:J76" si="24">IFERROR(H65/D65-1,"-")</f>
        <v>0.21271858620529716</v>
      </c>
      <c r="K65" s="158">
        <f t="shared" ref="K65:K75" si="25">H65-G65</f>
        <v>-2199</v>
      </c>
      <c r="L65" s="158">
        <f t="shared" ref="L65:L76" si="26">H65-D65</f>
        <v>4586</v>
      </c>
      <c r="M65" s="159">
        <f>H65/H$8</f>
        <v>9.0718345647132874E-3</v>
      </c>
      <c r="N65" s="79"/>
    </row>
    <row r="66" spans="1:14" x14ac:dyDescent="0.25">
      <c r="A66" s="161" t="s">
        <v>103</v>
      </c>
      <c r="B66" s="162" t="s">
        <v>103</v>
      </c>
      <c r="C66" s="163">
        <v>60393</v>
      </c>
      <c r="D66" s="163">
        <v>55767</v>
      </c>
      <c r="E66" s="163">
        <v>17826</v>
      </c>
      <c r="F66" s="163">
        <v>70658</v>
      </c>
      <c r="G66" s="163">
        <v>80295</v>
      </c>
      <c r="H66" s="163">
        <v>103269</v>
      </c>
      <c r="I66" s="164">
        <f>IFERROR(H66/G66-1,"-")</f>
        <v>0.28611993274799175</v>
      </c>
      <c r="J66" s="165">
        <f t="shared" si="24"/>
        <v>0.85179407176287047</v>
      </c>
      <c r="K66" s="163">
        <f t="shared" si="25"/>
        <v>22974</v>
      </c>
      <c r="L66" s="163">
        <f t="shared" si="26"/>
        <v>47502</v>
      </c>
      <c r="M66" s="164">
        <f>H66/H$8</f>
        <v>3.5832445349526731E-2</v>
      </c>
      <c r="N66" s="79"/>
    </row>
    <row r="67" spans="1:14" x14ac:dyDescent="0.25">
      <c r="A67" s="161" t="s">
        <v>100</v>
      </c>
      <c r="B67" s="162" t="s">
        <v>100</v>
      </c>
      <c r="C67" s="163">
        <v>59559</v>
      </c>
      <c r="D67" s="163">
        <v>72540</v>
      </c>
      <c r="E67" s="163">
        <v>39063</v>
      </c>
      <c r="F67" s="163">
        <v>35192</v>
      </c>
      <c r="G67" s="163">
        <v>60205</v>
      </c>
      <c r="H67" s="163">
        <v>103680</v>
      </c>
      <c r="I67" s="164">
        <f>IFERROR(H67/G67-1,"-")</f>
        <v>0.72211610331367826</v>
      </c>
      <c r="J67" s="165">
        <f t="shared" si="24"/>
        <v>0.42928039702233245</v>
      </c>
      <c r="K67" s="163">
        <f t="shared" si="25"/>
        <v>43475</v>
      </c>
      <c r="L67" s="163">
        <f t="shared" si="26"/>
        <v>31140</v>
      </c>
      <c r="M67" s="164">
        <f>H67/H$8</f>
        <v>3.5975054797073004E-2</v>
      </c>
      <c r="N67" s="79"/>
    </row>
    <row r="68" spans="1:14" x14ac:dyDescent="0.25">
      <c r="A68" s="161"/>
      <c r="B68" s="157" t="s">
        <v>107</v>
      </c>
      <c r="C68" s="158">
        <v>47285</v>
      </c>
      <c r="D68" s="158">
        <v>45913</v>
      </c>
      <c r="E68" s="158">
        <v>5207</v>
      </c>
      <c r="F68" s="158">
        <v>67772</v>
      </c>
      <c r="G68" s="158">
        <v>38580</v>
      </c>
      <c r="H68" s="158">
        <v>55604</v>
      </c>
      <c r="I68" s="159">
        <f>IFERROR(H68/G68-1,"-")</f>
        <v>0.44126490409538621</v>
      </c>
      <c r="J68" s="160">
        <f t="shared" si="24"/>
        <v>0.21107311654651184</v>
      </c>
      <c r="K68" s="158">
        <f t="shared" si="25"/>
        <v>17024</v>
      </c>
      <c r="L68" s="158">
        <f t="shared" si="26"/>
        <v>9691</v>
      </c>
      <c r="M68" s="159">
        <f>H68/H$8</f>
        <v>1.9293566232025917E-2</v>
      </c>
      <c r="N68" s="79"/>
    </row>
    <row r="69" spans="1:14" s="56" customFormat="1" x14ac:dyDescent="0.25">
      <c r="A69" s="161"/>
      <c r="B69" s="162" t="s">
        <v>110</v>
      </c>
      <c r="C69" s="163">
        <v>18917</v>
      </c>
      <c r="D69" s="163">
        <v>16492</v>
      </c>
      <c r="E69" s="163">
        <v>1405</v>
      </c>
      <c r="F69" s="163">
        <v>31051</v>
      </c>
      <c r="G69" s="163">
        <v>16616</v>
      </c>
      <c r="H69" s="163">
        <v>28214</v>
      </c>
      <c r="I69" s="164">
        <f t="shared" ref="I69:I76" si="27">IFERROR(H69/G69-1,"-")</f>
        <v>0.69800192585459797</v>
      </c>
      <c r="J69" s="165">
        <f t="shared" si="24"/>
        <v>0.71076885762794073</v>
      </c>
      <c r="K69" s="163">
        <f t="shared" si="25"/>
        <v>11598</v>
      </c>
      <c r="L69" s="163">
        <f t="shared" si="26"/>
        <v>11722</v>
      </c>
      <c r="M69" s="164">
        <f t="shared" ref="M69:M76" si="28">H69/H$8</f>
        <v>9.7897395451834266E-3</v>
      </c>
      <c r="N69" s="166"/>
    </row>
    <row r="70" spans="1:14" s="56" customFormat="1" x14ac:dyDescent="0.25">
      <c r="A70" s="161"/>
      <c r="B70" s="162" t="s">
        <v>113</v>
      </c>
      <c r="C70" s="163">
        <v>10979</v>
      </c>
      <c r="D70" s="163">
        <v>9196</v>
      </c>
      <c r="E70" s="163">
        <v>829</v>
      </c>
      <c r="F70" s="163">
        <v>2175</v>
      </c>
      <c r="G70" s="163">
        <v>3872</v>
      </c>
      <c r="H70" s="163">
        <v>3058</v>
      </c>
      <c r="I70" s="164">
        <f t="shared" si="27"/>
        <v>-0.21022727272727271</v>
      </c>
      <c r="J70" s="165">
        <f t="shared" si="24"/>
        <v>-0.66746411483253587</v>
      </c>
      <c r="K70" s="163">
        <f t="shared" si="25"/>
        <v>-814</v>
      </c>
      <c r="L70" s="163">
        <f t="shared" si="26"/>
        <v>-6138</v>
      </c>
      <c r="M70" s="164">
        <f t="shared" si="28"/>
        <v>1.0610698068041014E-3</v>
      </c>
      <c r="N70" s="166"/>
    </row>
    <row r="71" spans="1:14" x14ac:dyDescent="0.25">
      <c r="A71" s="161"/>
      <c r="B71" s="162" t="s">
        <v>116</v>
      </c>
      <c r="C71" s="163">
        <v>2349</v>
      </c>
      <c r="D71" s="163">
        <v>4889</v>
      </c>
      <c r="E71" s="163">
        <v>694</v>
      </c>
      <c r="F71" s="163">
        <v>10452</v>
      </c>
      <c r="G71" s="163">
        <v>2122</v>
      </c>
      <c r="H71" s="163">
        <v>3768</v>
      </c>
      <c r="I71" s="164">
        <f t="shared" si="27"/>
        <v>0.7756833176248823</v>
      </c>
      <c r="J71" s="165">
        <f t="shared" si="24"/>
        <v>-0.22929024340355897</v>
      </c>
      <c r="K71" s="163">
        <f t="shared" si="25"/>
        <v>1646</v>
      </c>
      <c r="L71" s="163">
        <f t="shared" si="26"/>
        <v>-1121</v>
      </c>
      <c r="M71" s="164">
        <f t="shared" si="28"/>
        <v>1.3074267599862178E-3</v>
      </c>
      <c r="N71" s="79"/>
    </row>
    <row r="72" spans="1:14" x14ac:dyDescent="0.25">
      <c r="A72" s="161"/>
      <c r="B72" s="162" t="s">
        <v>123</v>
      </c>
      <c r="C72" s="163">
        <v>1251</v>
      </c>
      <c r="D72" s="163">
        <v>405</v>
      </c>
      <c r="E72" s="163">
        <v>23</v>
      </c>
      <c r="F72" s="163">
        <v>1098</v>
      </c>
      <c r="G72" s="163">
        <v>1581</v>
      </c>
      <c r="H72" s="163">
        <v>3392</v>
      </c>
      <c r="I72" s="164">
        <f t="shared" si="27"/>
        <v>1.1454775458570525</v>
      </c>
      <c r="J72" s="165">
        <f t="shared" si="24"/>
        <v>7.3753086419753089</v>
      </c>
      <c r="K72" s="163">
        <f t="shared" si="25"/>
        <v>1811</v>
      </c>
      <c r="L72" s="163">
        <f t="shared" si="26"/>
        <v>2987</v>
      </c>
      <c r="M72" s="164">
        <f t="shared" si="28"/>
        <v>1.1769616692869562E-3</v>
      </c>
      <c r="N72" s="79"/>
    </row>
    <row r="73" spans="1:14" x14ac:dyDescent="0.25">
      <c r="A73" s="161"/>
      <c r="B73" s="162" t="s">
        <v>119</v>
      </c>
      <c r="C73" s="163">
        <v>902</v>
      </c>
      <c r="D73" s="163">
        <v>739</v>
      </c>
      <c r="E73" s="163">
        <v>1207</v>
      </c>
      <c r="F73" s="163">
        <v>2542</v>
      </c>
      <c r="G73" s="163">
        <v>345</v>
      </c>
      <c r="H73" s="163">
        <v>1688</v>
      </c>
      <c r="I73" s="164">
        <f t="shared" si="27"/>
        <v>3.8927536231884057</v>
      </c>
      <c r="J73" s="165">
        <f t="shared" si="24"/>
        <v>1.2841677943166441</v>
      </c>
      <c r="K73" s="163">
        <f t="shared" si="25"/>
        <v>1343</v>
      </c>
      <c r="L73" s="163">
        <f t="shared" si="26"/>
        <v>949</v>
      </c>
      <c r="M73" s="164">
        <f t="shared" si="28"/>
        <v>5.8570498164987677E-4</v>
      </c>
      <c r="N73" s="79"/>
    </row>
    <row r="74" spans="1:14" x14ac:dyDescent="0.25">
      <c r="A74" s="161"/>
      <c r="B74" s="162" t="s">
        <v>128</v>
      </c>
      <c r="C74" s="163">
        <v>151</v>
      </c>
      <c r="D74" s="163">
        <v>13</v>
      </c>
      <c r="E74" s="163">
        <v>0</v>
      </c>
      <c r="F74" s="163">
        <v>84</v>
      </c>
      <c r="G74" s="163">
        <v>12</v>
      </c>
      <c r="H74" s="163">
        <v>181</v>
      </c>
      <c r="I74" s="164">
        <f t="shared" si="27"/>
        <v>14.083333333333334</v>
      </c>
      <c r="J74" s="165">
        <f t="shared" si="24"/>
        <v>12.923076923076923</v>
      </c>
      <c r="K74" s="163">
        <f t="shared" si="25"/>
        <v>169</v>
      </c>
      <c r="L74" s="163">
        <f t="shared" si="26"/>
        <v>168</v>
      </c>
      <c r="M74" s="164">
        <f t="shared" si="28"/>
        <v>6.2803673980229687E-5</v>
      </c>
      <c r="N74" s="79"/>
    </row>
    <row r="75" spans="1:14" x14ac:dyDescent="0.25">
      <c r="A75" s="161" t="s">
        <v>144</v>
      </c>
      <c r="B75" s="162" t="s">
        <v>131</v>
      </c>
      <c r="C75" s="163">
        <v>60</v>
      </c>
      <c r="D75" s="163">
        <v>83</v>
      </c>
      <c r="E75" s="163">
        <v>11</v>
      </c>
      <c r="F75" s="163">
        <v>23</v>
      </c>
      <c r="G75" s="163">
        <v>24</v>
      </c>
      <c r="H75" s="163">
        <v>412</v>
      </c>
      <c r="I75" s="164">
        <f t="shared" si="27"/>
        <v>16.166666666666668</v>
      </c>
      <c r="J75" s="165">
        <f t="shared" si="24"/>
        <v>3.9638554216867474</v>
      </c>
      <c r="K75" s="163">
        <f t="shared" si="25"/>
        <v>388</v>
      </c>
      <c r="L75" s="163">
        <f t="shared" si="26"/>
        <v>329</v>
      </c>
      <c r="M75" s="164">
        <f t="shared" si="28"/>
        <v>1.4295642917046757E-4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12676</v>
      </c>
      <c r="D76" s="169">
        <f t="shared" si="29"/>
        <v>14096</v>
      </c>
      <c r="E76" s="169">
        <f t="shared" si="29"/>
        <v>1038</v>
      </c>
      <c r="F76" s="169">
        <f t="shared" si="29"/>
        <v>20347</v>
      </c>
      <c r="G76" s="169">
        <f t="shared" si="29"/>
        <v>14008</v>
      </c>
      <c r="H76" s="169">
        <f t="shared" si="29"/>
        <v>14891</v>
      </c>
      <c r="I76" s="170">
        <f t="shared" si="27"/>
        <v>6.3035408338092624E-2</v>
      </c>
      <c r="J76" s="171">
        <f t="shared" si="24"/>
        <v>5.639897843359809E-2</v>
      </c>
      <c r="K76" s="169">
        <f>H76-G76</f>
        <v>883</v>
      </c>
      <c r="L76" s="169">
        <f t="shared" si="26"/>
        <v>795</v>
      </c>
      <c r="M76" s="170">
        <f t="shared" si="28"/>
        <v>5.1669033659646419E-3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507900</v>
      </c>
      <c r="D78" s="176">
        <v>471100</v>
      </c>
      <c r="E78" s="176">
        <v>80706</v>
      </c>
      <c r="F78" s="176">
        <v>378277</v>
      </c>
      <c r="G78" s="176">
        <v>441114</v>
      </c>
      <c r="H78" s="176">
        <v>489204</v>
      </c>
      <c r="I78" s="177">
        <f>IFERROR(H78/G78-1,"-")</f>
        <v>0.10901943715230078</v>
      </c>
      <c r="J78" s="177">
        <f>IFERROR(H78/D78-1,"-")</f>
        <v>3.8429208236043344E-2</v>
      </c>
      <c r="K78" s="176">
        <f>H78-G78</f>
        <v>48090</v>
      </c>
      <c r="L78" s="176">
        <f>H78-D78</f>
        <v>18104</v>
      </c>
      <c r="M78" s="177">
        <f>H78/H$8</f>
        <v>0.16974479848521701</v>
      </c>
      <c r="N78" s="79"/>
    </row>
    <row r="79" spans="1:14" x14ac:dyDescent="0.25">
      <c r="A79" s="161" t="s">
        <v>96</v>
      </c>
      <c r="B79" s="157" t="s">
        <v>97</v>
      </c>
      <c r="C79" s="158">
        <v>174826</v>
      </c>
      <c r="D79" s="158">
        <v>171150</v>
      </c>
      <c r="E79" s="158">
        <v>52265</v>
      </c>
      <c r="F79" s="158">
        <v>158091</v>
      </c>
      <c r="G79" s="158">
        <v>158021</v>
      </c>
      <c r="H79" s="158">
        <v>159761</v>
      </c>
      <c r="I79" s="159">
        <f>IFERROR(H79/G79-1,"-")</f>
        <v>1.1011194714626527E-2</v>
      </c>
      <c r="J79" s="160">
        <f t="shared" ref="J79:J90" si="30">IFERROR(H79/D79-1,"-")</f>
        <v>-6.6543967280163652E-2</v>
      </c>
      <c r="K79" s="158">
        <f t="shared" ref="K79:K89" si="31">H79-G79</f>
        <v>1740</v>
      </c>
      <c r="L79" s="158">
        <f t="shared" ref="L79:L90" si="32">H79-D79</f>
        <v>-11389</v>
      </c>
      <c r="M79" s="159">
        <f>H79/H$8</f>
        <v>5.5434131263842397E-2</v>
      </c>
      <c r="N79" s="79"/>
    </row>
    <row r="80" spans="1:14" x14ac:dyDescent="0.25">
      <c r="A80" s="161" t="s">
        <v>103</v>
      </c>
      <c r="B80" s="162" t="s">
        <v>103</v>
      </c>
      <c r="C80" s="163">
        <v>271266</v>
      </c>
      <c r="D80" s="163">
        <v>167866</v>
      </c>
      <c r="E80" s="163">
        <v>41775</v>
      </c>
      <c r="F80" s="163">
        <v>192946</v>
      </c>
      <c r="G80" s="163">
        <v>217002</v>
      </c>
      <c r="H80" s="163">
        <v>232668</v>
      </c>
      <c r="I80" s="164">
        <f>IFERROR(H80/G80-1,"-")</f>
        <v>7.2192883014903009E-2</v>
      </c>
      <c r="J80" s="165">
        <f t="shared" si="30"/>
        <v>0.38603409862628535</v>
      </c>
      <c r="K80" s="163">
        <f t="shared" si="31"/>
        <v>15666</v>
      </c>
      <c r="L80" s="163">
        <f t="shared" si="32"/>
        <v>64802</v>
      </c>
      <c r="M80" s="164">
        <f>H80/H$8</f>
        <v>8.0731520539403759E-2</v>
      </c>
      <c r="N80" s="79"/>
    </row>
    <row r="81" spans="1:14" x14ac:dyDescent="0.25">
      <c r="A81" s="161" t="s">
        <v>100</v>
      </c>
      <c r="B81" s="162" t="s">
        <v>100</v>
      </c>
      <c r="C81" s="163">
        <v>1307072</v>
      </c>
      <c r="D81" s="163">
        <v>1339936</v>
      </c>
      <c r="E81" s="163">
        <v>329240</v>
      </c>
      <c r="F81" s="163">
        <v>1105204</v>
      </c>
      <c r="G81" s="163">
        <v>1141010</v>
      </c>
      <c r="H81" s="163">
        <v>1119285</v>
      </c>
      <c r="I81" s="164">
        <f>IFERROR(H81/G81-1,"-")</f>
        <v>-1.904014864023984E-2</v>
      </c>
      <c r="J81" s="165">
        <f t="shared" si="30"/>
        <v>-0.16467279034222526</v>
      </c>
      <c r="K81" s="163">
        <f t="shared" si="31"/>
        <v>-21725</v>
      </c>
      <c r="L81" s="163">
        <f t="shared" si="32"/>
        <v>-220651</v>
      </c>
      <c r="M81" s="164">
        <f>H81/H$8</f>
        <v>0.38837132724288054</v>
      </c>
      <c r="N81" s="79"/>
    </row>
    <row r="82" spans="1:14" x14ac:dyDescent="0.25">
      <c r="A82" s="161"/>
      <c r="B82" s="157" t="s">
        <v>107</v>
      </c>
      <c r="C82" s="158">
        <v>333074</v>
      </c>
      <c r="D82" s="158">
        <v>299950</v>
      </c>
      <c r="E82" s="158">
        <v>28441</v>
      </c>
      <c r="F82" s="158">
        <v>220186</v>
      </c>
      <c r="G82" s="158">
        <v>283093</v>
      </c>
      <c r="H82" s="158">
        <v>329443</v>
      </c>
      <c r="I82" s="159">
        <f>IFERROR(H82/G82-1,"-")</f>
        <v>0.16372711441116516</v>
      </c>
      <c r="J82" s="160">
        <f t="shared" si="30"/>
        <v>9.8326387731288545E-2</v>
      </c>
      <c r="K82" s="158">
        <f t="shared" si="31"/>
        <v>46350</v>
      </c>
      <c r="L82" s="158">
        <f t="shared" si="32"/>
        <v>29493</v>
      </c>
      <c r="M82" s="159">
        <f>H82/H$8</f>
        <v>0.11431066722137462</v>
      </c>
      <c r="N82" s="79"/>
    </row>
    <row r="83" spans="1:14" s="56" customFormat="1" x14ac:dyDescent="0.25">
      <c r="A83" s="161"/>
      <c r="B83" s="162" t="s">
        <v>110</v>
      </c>
      <c r="C83" s="163">
        <v>54642</v>
      </c>
      <c r="D83" s="163">
        <v>60384</v>
      </c>
      <c r="E83" s="163">
        <v>4342</v>
      </c>
      <c r="F83" s="163">
        <v>46875</v>
      </c>
      <c r="G83" s="163">
        <v>70200</v>
      </c>
      <c r="H83" s="163">
        <v>77720</v>
      </c>
      <c r="I83" s="164">
        <f t="shared" ref="I83:I90" si="33">IFERROR(H83/G83-1,"-")</f>
        <v>0.10712250712250704</v>
      </c>
      <c r="J83" s="165">
        <f t="shared" si="30"/>
        <v>0.2870959194488607</v>
      </c>
      <c r="K83" s="163">
        <f t="shared" si="31"/>
        <v>7520</v>
      </c>
      <c r="L83" s="163">
        <f t="shared" si="32"/>
        <v>17336</v>
      </c>
      <c r="M83" s="164">
        <f t="shared" ref="M83:M90" si="34">H83/H$8</f>
        <v>2.6967411832836744E-2</v>
      </c>
      <c r="N83" s="166"/>
    </row>
    <row r="84" spans="1:14" s="56" customFormat="1" x14ac:dyDescent="0.25">
      <c r="A84" s="161"/>
      <c r="B84" s="162" t="s">
        <v>113</v>
      </c>
      <c r="C84" s="163">
        <v>151162</v>
      </c>
      <c r="D84" s="163">
        <v>121486</v>
      </c>
      <c r="E84" s="163">
        <v>4527</v>
      </c>
      <c r="F84" s="163">
        <v>81698</v>
      </c>
      <c r="G84" s="163">
        <v>87257</v>
      </c>
      <c r="H84" s="163">
        <v>95768</v>
      </c>
      <c r="I84" s="164">
        <f t="shared" si="33"/>
        <v>9.7539452422155337E-2</v>
      </c>
      <c r="J84" s="165">
        <f t="shared" si="30"/>
        <v>-0.21169517475264643</v>
      </c>
      <c r="K84" s="163">
        <f t="shared" si="31"/>
        <v>8511</v>
      </c>
      <c r="L84" s="163">
        <f t="shared" si="32"/>
        <v>-25718</v>
      </c>
      <c r="M84" s="164">
        <f t="shared" si="34"/>
        <v>3.3229736186401307E-2</v>
      </c>
      <c r="N84" s="166"/>
    </row>
    <row r="85" spans="1:14" x14ac:dyDescent="0.25">
      <c r="A85" s="161"/>
      <c r="B85" s="162" t="s">
        <v>116</v>
      </c>
      <c r="C85" s="163">
        <v>14162</v>
      </c>
      <c r="D85" s="163">
        <v>17116</v>
      </c>
      <c r="E85" s="163">
        <v>1472</v>
      </c>
      <c r="F85" s="163">
        <v>16073</v>
      </c>
      <c r="G85" s="163">
        <v>25350</v>
      </c>
      <c r="H85" s="163">
        <v>32169</v>
      </c>
      <c r="I85" s="164">
        <f t="shared" si="33"/>
        <v>0.26899408284023663</v>
      </c>
      <c r="J85" s="165">
        <f t="shared" si="30"/>
        <v>0.87946950222014486</v>
      </c>
      <c r="K85" s="163">
        <f t="shared" si="31"/>
        <v>6819</v>
      </c>
      <c r="L85" s="163">
        <f t="shared" si="32"/>
        <v>15053</v>
      </c>
      <c r="M85" s="164">
        <f t="shared" si="34"/>
        <v>1.1162051868895075E-2</v>
      </c>
      <c r="N85" s="79"/>
    </row>
    <row r="86" spans="1:14" x14ac:dyDescent="0.25">
      <c r="A86" s="161"/>
      <c r="B86" s="162" t="s">
        <v>123</v>
      </c>
      <c r="C86" s="163">
        <v>7983</v>
      </c>
      <c r="D86" s="163">
        <v>6570</v>
      </c>
      <c r="E86" s="163">
        <v>396</v>
      </c>
      <c r="F86" s="163">
        <v>7103</v>
      </c>
      <c r="G86" s="163">
        <v>9989</v>
      </c>
      <c r="H86" s="163">
        <v>13011</v>
      </c>
      <c r="I86" s="164">
        <f t="shared" si="33"/>
        <v>0.30253278606467116</v>
      </c>
      <c r="J86" s="165">
        <f t="shared" si="30"/>
        <v>0.98036529680365292</v>
      </c>
      <c r="K86" s="163">
        <f t="shared" si="31"/>
        <v>3022</v>
      </c>
      <c r="L86" s="163">
        <f t="shared" si="32"/>
        <v>6441</v>
      </c>
      <c r="M86" s="164">
        <f t="shared" si="34"/>
        <v>4.5145779124683332E-3</v>
      </c>
      <c r="N86" s="79"/>
    </row>
    <row r="87" spans="1:14" x14ac:dyDescent="0.25">
      <c r="A87" s="161"/>
      <c r="B87" s="162" t="s">
        <v>119</v>
      </c>
      <c r="C87" s="163">
        <v>5617</v>
      </c>
      <c r="D87" s="163">
        <v>4261</v>
      </c>
      <c r="E87" s="163">
        <v>3461</v>
      </c>
      <c r="F87" s="163">
        <v>3064</v>
      </c>
      <c r="G87" s="163">
        <v>4673</v>
      </c>
      <c r="H87" s="163">
        <v>5487</v>
      </c>
      <c r="I87" s="164">
        <f t="shared" si="33"/>
        <v>0.17419216777230906</v>
      </c>
      <c r="J87" s="165">
        <f t="shared" si="30"/>
        <v>0.28772588594226711</v>
      </c>
      <c r="K87" s="163">
        <f t="shared" si="31"/>
        <v>814</v>
      </c>
      <c r="L87" s="163">
        <f t="shared" si="32"/>
        <v>1226</v>
      </c>
      <c r="M87" s="164">
        <f t="shared" si="34"/>
        <v>1.9038881719862998E-3</v>
      </c>
      <c r="N87" s="79"/>
    </row>
    <row r="88" spans="1:14" x14ac:dyDescent="0.25">
      <c r="A88" s="161"/>
      <c r="B88" s="162" t="s">
        <v>128</v>
      </c>
      <c r="C88" s="163">
        <v>2621</v>
      </c>
      <c r="D88" s="163">
        <v>1927</v>
      </c>
      <c r="E88" s="163">
        <v>100</v>
      </c>
      <c r="F88" s="163">
        <v>1619</v>
      </c>
      <c r="G88" s="163">
        <v>906</v>
      </c>
      <c r="H88" s="163">
        <v>1480</v>
      </c>
      <c r="I88" s="164">
        <f t="shared" si="33"/>
        <v>0.63355408388520962</v>
      </c>
      <c r="J88" s="165">
        <f t="shared" si="30"/>
        <v>-0.23196678775298396</v>
      </c>
      <c r="K88" s="163">
        <f t="shared" si="31"/>
        <v>574</v>
      </c>
      <c r="L88" s="163">
        <f t="shared" si="32"/>
        <v>-447</v>
      </c>
      <c r="M88" s="164">
        <f t="shared" si="34"/>
        <v>5.1353280381624265E-4</v>
      </c>
      <c r="N88" s="79"/>
    </row>
    <row r="89" spans="1:14" x14ac:dyDescent="0.25">
      <c r="A89" s="161" t="s">
        <v>144</v>
      </c>
      <c r="B89" s="162" t="s">
        <v>131</v>
      </c>
      <c r="C89" s="163">
        <v>1370</v>
      </c>
      <c r="D89" s="163">
        <v>1244</v>
      </c>
      <c r="E89" s="163">
        <v>134</v>
      </c>
      <c r="F89" s="163">
        <v>876</v>
      </c>
      <c r="G89" s="163">
        <v>677</v>
      </c>
      <c r="H89" s="163">
        <v>1644</v>
      </c>
      <c r="I89" s="164">
        <f t="shared" si="33"/>
        <v>1.4283604135893651</v>
      </c>
      <c r="J89" s="165">
        <f t="shared" si="30"/>
        <v>0.32154340836012851</v>
      </c>
      <c r="K89" s="163">
        <f t="shared" si="31"/>
        <v>967</v>
      </c>
      <c r="L89" s="163">
        <f t="shared" si="32"/>
        <v>400</v>
      </c>
      <c r="M89" s="164">
        <f t="shared" si="34"/>
        <v>5.7043779018506964E-4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95517</v>
      </c>
      <c r="D90" s="169">
        <f t="shared" si="35"/>
        <v>86962</v>
      </c>
      <c r="E90" s="169">
        <f t="shared" si="35"/>
        <v>14009</v>
      </c>
      <c r="F90" s="169">
        <f t="shared" si="35"/>
        <v>62878</v>
      </c>
      <c r="G90" s="169">
        <f t="shared" si="35"/>
        <v>84041</v>
      </c>
      <c r="H90" s="169">
        <f t="shared" si="35"/>
        <v>102164</v>
      </c>
      <c r="I90" s="170">
        <f t="shared" si="33"/>
        <v>0.21564474482692964</v>
      </c>
      <c r="J90" s="171">
        <f t="shared" si="30"/>
        <v>0.17481198684482879</v>
      </c>
      <c r="K90" s="169">
        <f>H90-G90</f>
        <v>18123</v>
      </c>
      <c r="L90" s="169">
        <f t="shared" si="32"/>
        <v>15202</v>
      </c>
      <c r="M90" s="170">
        <f t="shared" si="34"/>
        <v>3.5449030654785552E-2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10615</v>
      </c>
      <c r="D92" s="176">
        <v>8003</v>
      </c>
      <c r="E92" s="176">
        <v>3767</v>
      </c>
      <c r="F92" s="176">
        <v>10967</v>
      </c>
      <c r="G92" s="176">
        <v>10606</v>
      </c>
      <c r="H92" s="176">
        <v>11345</v>
      </c>
      <c r="I92" s="177">
        <f>IFERROR(H92/G92-1,"-")</f>
        <v>6.9677541014520061E-2</v>
      </c>
      <c r="J92" s="177">
        <f>IFERROR(H92/D92-1,"-")</f>
        <v>0.41759340247407217</v>
      </c>
      <c r="K92" s="176">
        <f>H92-G92</f>
        <v>739</v>
      </c>
      <c r="L92" s="176">
        <f>H92-D92</f>
        <v>3342</v>
      </c>
      <c r="M92" s="177">
        <f>H92/H$8</f>
        <v>3.9365065265508604E-3</v>
      </c>
      <c r="N92" s="79"/>
    </row>
    <row r="93" spans="1:14" x14ac:dyDescent="0.25">
      <c r="A93" s="161" t="s">
        <v>96</v>
      </c>
      <c r="B93" s="157" t="s">
        <v>97</v>
      </c>
      <c r="C93" s="158">
        <v>6331</v>
      </c>
      <c r="D93" s="158">
        <v>5204</v>
      </c>
      <c r="E93" s="158">
        <v>3075</v>
      </c>
      <c r="F93" s="158">
        <v>6733</v>
      </c>
      <c r="G93" s="158">
        <v>6420</v>
      </c>
      <c r="H93" s="158">
        <v>7407</v>
      </c>
      <c r="I93" s="159">
        <f>IFERROR(H93/G93-1,"-")</f>
        <v>0.1537383177570093</v>
      </c>
      <c r="J93" s="160">
        <f t="shared" ref="J93:J104" si="36">IFERROR(H93/D93-1,"-")</f>
        <v>0.42332820906994617</v>
      </c>
      <c r="K93" s="158">
        <f t="shared" ref="K93:K103" si="37">H93-G93</f>
        <v>987</v>
      </c>
      <c r="L93" s="158">
        <f t="shared" ref="L93:L104" si="38">H93-D93</f>
        <v>2203</v>
      </c>
      <c r="M93" s="159">
        <f>H93/H$8</f>
        <v>2.5700928904506147E-3</v>
      </c>
      <c r="N93" s="79"/>
    </row>
    <row r="94" spans="1:14" x14ac:dyDescent="0.25">
      <c r="A94" s="161" t="s">
        <v>103</v>
      </c>
      <c r="B94" s="162" t="s">
        <v>103</v>
      </c>
      <c r="C94" s="163">
        <v>22573</v>
      </c>
      <c r="D94" s="163">
        <v>22522</v>
      </c>
      <c r="E94" s="163">
        <v>10036</v>
      </c>
      <c r="F94" s="163">
        <v>22783</v>
      </c>
      <c r="G94" s="163">
        <v>15570</v>
      </c>
      <c r="H94" s="163">
        <v>14648</v>
      </c>
      <c r="I94" s="164">
        <f>IFERROR(H94/G94-1,"-")</f>
        <v>-5.9216441875401427E-2</v>
      </c>
      <c r="J94" s="165">
        <f t="shared" si="36"/>
        <v>-0.34961371103809613</v>
      </c>
      <c r="K94" s="163">
        <f t="shared" si="37"/>
        <v>-922</v>
      </c>
      <c r="L94" s="163">
        <f t="shared" si="38"/>
        <v>-7874</v>
      </c>
      <c r="M94" s="164">
        <f>H94/H$8</f>
        <v>5.0825868312840018E-3</v>
      </c>
      <c r="N94" s="79"/>
    </row>
    <row r="95" spans="1:14" x14ac:dyDescent="0.25">
      <c r="A95" s="161" t="s">
        <v>100</v>
      </c>
      <c r="B95" s="162" t="s">
        <v>100</v>
      </c>
      <c r="C95" s="163">
        <v>30068</v>
      </c>
      <c r="D95" s="163">
        <v>30973</v>
      </c>
      <c r="E95" s="163">
        <v>11436</v>
      </c>
      <c r="F95" s="163">
        <v>30660</v>
      </c>
      <c r="G95" s="163">
        <v>42097</v>
      </c>
      <c r="H95" s="163">
        <v>37058</v>
      </c>
      <c r="I95" s="164">
        <f>IFERROR(H95/G95-1,"-")</f>
        <v>-0.11969974107418579</v>
      </c>
      <c r="J95" s="165">
        <f t="shared" si="36"/>
        <v>0.19646143415232631</v>
      </c>
      <c r="K95" s="163">
        <f t="shared" si="37"/>
        <v>-5039</v>
      </c>
      <c r="L95" s="163">
        <f t="shared" si="38"/>
        <v>6085</v>
      </c>
      <c r="M95" s="164">
        <f>H95/H$8</f>
        <v>1.2858445029609677E-2</v>
      </c>
      <c r="N95" s="79"/>
    </row>
    <row r="96" spans="1:14" x14ac:dyDescent="0.25">
      <c r="A96" s="161"/>
      <c r="B96" s="157" t="s">
        <v>107</v>
      </c>
      <c r="C96" s="158">
        <v>4284</v>
      </c>
      <c r="D96" s="158">
        <v>2799</v>
      </c>
      <c r="E96" s="158">
        <v>692</v>
      </c>
      <c r="F96" s="158">
        <v>4234</v>
      </c>
      <c r="G96" s="158">
        <v>4186</v>
      </c>
      <c r="H96" s="158">
        <v>3938</v>
      </c>
      <c r="I96" s="159">
        <f>IFERROR(H96/G96-1,"-")</f>
        <v>-5.9245102723363585E-2</v>
      </c>
      <c r="J96" s="160">
        <f t="shared" si="36"/>
        <v>0.40693104680242942</v>
      </c>
      <c r="K96" s="158">
        <f t="shared" si="37"/>
        <v>-248</v>
      </c>
      <c r="L96" s="158">
        <f t="shared" si="38"/>
        <v>1139</v>
      </c>
      <c r="M96" s="159">
        <f>H96/H$8</f>
        <v>1.3664136361002457E-3</v>
      </c>
      <c r="N96" s="79"/>
    </row>
    <row r="97" spans="1:14" s="56" customFormat="1" x14ac:dyDescent="0.25">
      <c r="A97" s="161"/>
      <c r="B97" s="162" t="s">
        <v>110</v>
      </c>
      <c r="C97" s="163">
        <v>547</v>
      </c>
      <c r="D97" s="163">
        <v>369</v>
      </c>
      <c r="E97" s="163">
        <v>42</v>
      </c>
      <c r="F97" s="163">
        <v>722</v>
      </c>
      <c r="G97" s="163">
        <v>664</v>
      </c>
      <c r="H97" s="163">
        <v>519</v>
      </c>
      <c r="I97" s="164">
        <f t="shared" ref="I97:I104" si="39">IFERROR(H97/G97-1,"-")</f>
        <v>-0.21837349397590367</v>
      </c>
      <c r="J97" s="165">
        <f t="shared" si="36"/>
        <v>0.4065040650406504</v>
      </c>
      <c r="K97" s="163">
        <f t="shared" si="37"/>
        <v>-145</v>
      </c>
      <c r="L97" s="163">
        <f t="shared" si="38"/>
        <v>150</v>
      </c>
      <c r="M97" s="164">
        <f t="shared" ref="M97:M104" si="40">H97/H$8</f>
        <v>1.800834629598851E-4</v>
      </c>
      <c r="N97" s="166"/>
    </row>
    <row r="98" spans="1:14" s="56" customFormat="1" x14ac:dyDescent="0.25">
      <c r="A98" s="161"/>
      <c r="B98" s="162" t="s">
        <v>113</v>
      </c>
      <c r="C98" s="163">
        <v>1407</v>
      </c>
      <c r="D98" s="163">
        <v>592</v>
      </c>
      <c r="E98" s="163">
        <v>72</v>
      </c>
      <c r="F98" s="163">
        <v>1386</v>
      </c>
      <c r="G98" s="163">
        <v>1288</v>
      </c>
      <c r="H98" s="163">
        <v>1311</v>
      </c>
      <c r="I98" s="164">
        <f t="shared" si="39"/>
        <v>1.7857142857142794E-2</v>
      </c>
      <c r="J98" s="165">
        <f t="shared" si="36"/>
        <v>1.2145270270270272</v>
      </c>
      <c r="K98" s="163">
        <f t="shared" si="37"/>
        <v>23</v>
      </c>
      <c r="L98" s="163">
        <f t="shared" si="38"/>
        <v>719</v>
      </c>
      <c r="M98" s="164">
        <f t="shared" si="40"/>
        <v>4.5489290932641498E-4</v>
      </c>
      <c r="N98" s="166"/>
    </row>
    <row r="99" spans="1:14" x14ac:dyDescent="0.25">
      <c r="A99" s="161"/>
      <c r="B99" s="162" t="s">
        <v>116</v>
      </c>
      <c r="C99" s="163">
        <v>406</v>
      </c>
      <c r="D99" s="163">
        <v>504</v>
      </c>
      <c r="E99" s="163">
        <v>104</v>
      </c>
      <c r="F99" s="163">
        <v>390</v>
      </c>
      <c r="G99" s="163">
        <v>486</v>
      </c>
      <c r="H99" s="163">
        <v>421</v>
      </c>
      <c r="I99" s="164">
        <f t="shared" si="39"/>
        <v>-0.13374485596707819</v>
      </c>
      <c r="J99" s="165">
        <f t="shared" si="36"/>
        <v>-0.16468253968253965</v>
      </c>
      <c r="K99" s="163">
        <f t="shared" si="37"/>
        <v>-65</v>
      </c>
      <c r="L99" s="163">
        <f t="shared" si="38"/>
        <v>-83</v>
      </c>
      <c r="M99" s="164">
        <f t="shared" si="40"/>
        <v>1.4607926378826903E-4</v>
      </c>
      <c r="N99" s="79"/>
    </row>
    <row r="100" spans="1:14" x14ac:dyDescent="0.25">
      <c r="A100" s="161"/>
      <c r="B100" s="162" t="s">
        <v>123</v>
      </c>
      <c r="C100" s="163">
        <v>113</v>
      </c>
      <c r="D100" s="163">
        <v>116</v>
      </c>
      <c r="E100" s="163">
        <v>6</v>
      </c>
      <c r="F100" s="163">
        <v>333</v>
      </c>
      <c r="G100" s="163">
        <v>194</v>
      </c>
      <c r="H100" s="163">
        <v>121</v>
      </c>
      <c r="I100" s="164">
        <f t="shared" si="39"/>
        <v>-0.37628865979381443</v>
      </c>
      <c r="J100" s="165">
        <f t="shared" si="36"/>
        <v>4.31034482758621E-2</v>
      </c>
      <c r="K100" s="163">
        <f t="shared" si="37"/>
        <v>-73</v>
      </c>
      <c r="L100" s="163">
        <f t="shared" si="38"/>
        <v>5</v>
      </c>
      <c r="M100" s="164">
        <f t="shared" si="40"/>
        <v>4.1984776528219842E-5</v>
      </c>
      <c r="N100" s="79"/>
    </row>
    <row r="101" spans="1:14" x14ac:dyDescent="0.25">
      <c r="A101" s="161"/>
      <c r="B101" s="162" t="s">
        <v>119</v>
      </c>
      <c r="C101" s="163">
        <v>82</v>
      </c>
      <c r="D101" s="163">
        <v>24</v>
      </c>
      <c r="E101" s="163">
        <v>86</v>
      </c>
      <c r="F101" s="163">
        <v>117</v>
      </c>
      <c r="G101" s="163">
        <v>120</v>
      </c>
      <c r="H101" s="163">
        <v>158</v>
      </c>
      <c r="I101" s="164">
        <f t="shared" si="39"/>
        <v>0.31666666666666665</v>
      </c>
      <c r="J101" s="165">
        <f t="shared" si="36"/>
        <v>5.583333333333333</v>
      </c>
      <c r="K101" s="163">
        <f t="shared" si="37"/>
        <v>38</v>
      </c>
      <c r="L101" s="163">
        <f t="shared" si="38"/>
        <v>134</v>
      </c>
      <c r="M101" s="164">
        <f t="shared" si="40"/>
        <v>5.482309662362591E-5</v>
      </c>
      <c r="N101" s="79"/>
    </row>
    <row r="102" spans="1:14" x14ac:dyDescent="0.25">
      <c r="A102" s="161"/>
      <c r="B102" s="162" t="s">
        <v>128</v>
      </c>
      <c r="C102" s="163">
        <v>0</v>
      </c>
      <c r="D102" s="163">
        <v>2</v>
      </c>
      <c r="E102" s="163">
        <v>2</v>
      </c>
      <c r="F102" s="163">
        <v>27</v>
      </c>
      <c r="G102" s="163">
        <v>14</v>
      </c>
      <c r="H102" s="163">
        <v>36</v>
      </c>
      <c r="I102" s="164">
        <f t="shared" si="39"/>
        <v>1.5714285714285716</v>
      </c>
      <c r="J102" s="165">
        <f t="shared" si="36"/>
        <v>17</v>
      </c>
      <c r="K102" s="163">
        <f t="shared" si="37"/>
        <v>22</v>
      </c>
      <c r="L102" s="163">
        <f t="shared" si="38"/>
        <v>34</v>
      </c>
      <c r="M102" s="164">
        <f t="shared" si="40"/>
        <v>1.2491338471205903E-5</v>
      </c>
      <c r="N102" s="79"/>
    </row>
    <row r="103" spans="1:14" x14ac:dyDescent="0.25">
      <c r="A103" s="161" t="s">
        <v>144</v>
      </c>
      <c r="B103" s="162" t="s">
        <v>131</v>
      </c>
      <c r="C103" s="163">
        <v>46</v>
      </c>
      <c r="D103" s="163">
        <v>0</v>
      </c>
      <c r="E103" s="163">
        <v>6</v>
      </c>
      <c r="F103" s="163">
        <v>8</v>
      </c>
      <c r="G103" s="163">
        <v>40</v>
      </c>
      <c r="H103" s="163">
        <v>24</v>
      </c>
      <c r="I103" s="164">
        <f t="shared" si="39"/>
        <v>-0.4</v>
      </c>
      <c r="J103" s="165" t="str">
        <f t="shared" si="36"/>
        <v>-</v>
      </c>
      <c r="K103" s="163">
        <f t="shared" si="37"/>
        <v>-16</v>
      </c>
      <c r="L103" s="163">
        <f t="shared" si="38"/>
        <v>24</v>
      </c>
      <c r="M103" s="164">
        <f t="shared" si="40"/>
        <v>8.3275589808039355E-6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1683</v>
      </c>
      <c r="D104" s="169">
        <f t="shared" si="41"/>
        <v>1192</v>
      </c>
      <c r="E104" s="169">
        <f t="shared" si="41"/>
        <v>374</v>
      </c>
      <c r="F104" s="169">
        <f t="shared" si="41"/>
        <v>1251</v>
      </c>
      <c r="G104" s="169">
        <f t="shared" si="41"/>
        <v>1380</v>
      </c>
      <c r="H104" s="169">
        <f t="shared" si="41"/>
        <v>1348</v>
      </c>
      <c r="I104" s="170">
        <f t="shared" si="39"/>
        <v>-2.3188405797101463E-2</v>
      </c>
      <c r="J104" s="171">
        <f t="shared" si="36"/>
        <v>0.13087248322147649</v>
      </c>
      <c r="K104" s="169">
        <f>H104-G104</f>
        <v>-32</v>
      </c>
      <c r="L104" s="169">
        <f t="shared" si="38"/>
        <v>156</v>
      </c>
      <c r="M104" s="170">
        <f t="shared" si="40"/>
        <v>4.6773122942182104E-4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86272</v>
      </c>
      <c r="D106" s="176">
        <v>88940</v>
      </c>
      <c r="E106" s="176">
        <v>50300</v>
      </c>
      <c r="F106" s="176">
        <v>107425</v>
      </c>
      <c r="G106" s="176">
        <v>125237</v>
      </c>
      <c r="H106" s="176">
        <v>124231</v>
      </c>
      <c r="I106" s="177">
        <f>IFERROR(H106/G106-1,"-")</f>
        <v>-8.0327698683296811E-3</v>
      </c>
      <c r="J106" s="177">
        <f>IFERROR(H106/D106-1,"-")</f>
        <v>0.39679559253429275</v>
      </c>
      <c r="K106" s="176">
        <f>H106-G106</f>
        <v>-1006</v>
      </c>
      <c r="L106" s="176">
        <f>H106-D106</f>
        <v>35291</v>
      </c>
      <c r="M106" s="177">
        <f>H106/H$8</f>
        <v>4.3105874156010575E-2</v>
      </c>
      <c r="N106" s="79"/>
    </row>
    <row r="107" spans="1:14" x14ac:dyDescent="0.25">
      <c r="A107" s="161" t="s">
        <v>96</v>
      </c>
      <c r="B107" s="157" t="s">
        <v>97</v>
      </c>
      <c r="C107" s="158">
        <v>17354</v>
      </c>
      <c r="D107" s="158">
        <v>18213</v>
      </c>
      <c r="E107" s="158">
        <v>30000</v>
      </c>
      <c r="F107" s="158">
        <v>22910</v>
      </c>
      <c r="G107" s="158">
        <v>24058</v>
      </c>
      <c r="H107" s="158">
        <v>21808</v>
      </c>
      <c r="I107" s="159">
        <f>IFERROR(H107/G107-1,"-")</f>
        <v>-9.3523983706043756E-2</v>
      </c>
      <c r="J107" s="160">
        <f t="shared" ref="J107:J118" si="42">IFERROR(H107/D107-1,"-")</f>
        <v>0.19738648218305599</v>
      </c>
      <c r="K107" s="158">
        <f t="shared" ref="K107:K117" si="43">H107-G107</f>
        <v>-2250</v>
      </c>
      <c r="L107" s="158">
        <f t="shared" ref="L107:L118" si="44">H107-D107</f>
        <v>3595</v>
      </c>
      <c r="M107" s="159">
        <f>H107/H$8</f>
        <v>7.5669752605571758E-3</v>
      </c>
      <c r="N107" s="79"/>
    </row>
    <row r="108" spans="1:14" x14ac:dyDescent="0.25">
      <c r="A108" s="161" t="s">
        <v>103</v>
      </c>
      <c r="B108" s="162" t="s">
        <v>103</v>
      </c>
      <c r="C108" s="163">
        <v>41704</v>
      </c>
      <c r="D108" s="163">
        <v>34215</v>
      </c>
      <c r="E108" s="163">
        <v>5277</v>
      </c>
      <c r="F108" s="163">
        <v>48303</v>
      </c>
      <c r="G108" s="163">
        <v>49108</v>
      </c>
      <c r="H108" s="163">
        <v>48234</v>
      </c>
      <c r="I108" s="164">
        <f>IFERROR(H108/G108-1,"-")</f>
        <v>-1.7797507534413892E-2</v>
      </c>
      <c r="J108" s="165">
        <f t="shared" si="42"/>
        <v>0.40973257343270486</v>
      </c>
      <c r="K108" s="163">
        <f t="shared" si="43"/>
        <v>-874</v>
      </c>
      <c r="L108" s="163">
        <f t="shared" si="44"/>
        <v>14019</v>
      </c>
      <c r="M108" s="164">
        <f>H108/H$8</f>
        <v>1.6736311661670708E-2</v>
      </c>
      <c r="N108" s="79"/>
    </row>
    <row r="109" spans="1:14" x14ac:dyDescent="0.25">
      <c r="A109" s="161" t="s">
        <v>100</v>
      </c>
      <c r="B109" s="162" t="s">
        <v>100</v>
      </c>
      <c r="C109" s="163">
        <v>84073</v>
      </c>
      <c r="D109" s="163">
        <v>82055</v>
      </c>
      <c r="E109" s="163">
        <v>98046</v>
      </c>
      <c r="F109" s="163">
        <v>97907</v>
      </c>
      <c r="G109" s="163">
        <v>121994</v>
      </c>
      <c r="H109" s="163">
        <v>121947</v>
      </c>
      <c r="I109" s="164">
        <f>IFERROR(H109/G109-1,"-")</f>
        <v>-3.8526484909096048E-4</v>
      </c>
      <c r="J109" s="165">
        <f t="shared" si="42"/>
        <v>0.48616172079702635</v>
      </c>
      <c r="K109" s="163">
        <f t="shared" si="43"/>
        <v>-47</v>
      </c>
      <c r="L109" s="163">
        <f t="shared" si="44"/>
        <v>39892</v>
      </c>
      <c r="M109" s="164">
        <f>H109/H$8</f>
        <v>4.2313368126337396E-2</v>
      </c>
      <c r="N109" s="79"/>
    </row>
    <row r="110" spans="1:14" x14ac:dyDescent="0.25">
      <c r="A110" s="161"/>
      <c r="B110" s="157" t="s">
        <v>107</v>
      </c>
      <c r="C110" s="158">
        <v>68918</v>
      </c>
      <c r="D110" s="158">
        <v>70727</v>
      </c>
      <c r="E110" s="158">
        <v>20300</v>
      </c>
      <c r="F110" s="158">
        <v>84515</v>
      </c>
      <c r="G110" s="158">
        <v>101179</v>
      </c>
      <c r="H110" s="158">
        <v>102423</v>
      </c>
      <c r="I110" s="159">
        <f>IFERROR(H110/G110-1,"-")</f>
        <v>1.2295041461172662E-2</v>
      </c>
      <c r="J110" s="160">
        <f t="shared" si="42"/>
        <v>0.44814568693709611</v>
      </c>
      <c r="K110" s="158">
        <f t="shared" si="43"/>
        <v>1244</v>
      </c>
      <c r="L110" s="158">
        <f t="shared" si="44"/>
        <v>31696</v>
      </c>
      <c r="M110" s="159">
        <f>H110/H$8</f>
        <v>3.5538898895453398E-2</v>
      </c>
      <c r="N110" s="79"/>
    </row>
    <row r="111" spans="1:14" s="56" customFormat="1" x14ac:dyDescent="0.25">
      <c r="A111" s="161"/>
      <c r="B111" s="162" t="s">
        <v>110</v>
      </c>
      <c r="C111" s="163">
        <v>40123</v>
      </c>
      <c r="D111" s="163">
        <v>38111</v>
      </c>
      <c r="E111" s="163">
        <v>4379</v>
      </c>
      <c r="F111" s="163">
        <v>57053</v>
      </c>
      <c r="G111" s="163">
        <v>72566</v>
      </c>
      <c r="H111" s="163">
        <v>69731</v>
      </c>
      <c r="I111" s="164">
        <f t="shared" ref="I111:I118" si="45">IFERROR(H111/G111-1,"-")</f>
        <v>-3.9067883030620365E-2</v>
      </c>
      <c r="J111" s="165">
        <f t="shared" si="42"/>
        <v>0.82968171918868561</v>
      </c>
      <c r="K111" s="163">
        <f t="shared" si="43"/>
        <v>-2835</v>
      </c>
      <c r="L111" s="163">
        <f t="shared" si="44"/>
        <v>31620</v>
      </c>
      <c r="M111" s="164">
        <f t="shared" ref="M111:M118" si="46">H111/H$8</f>
        <v>2.4195375637101633E-2</v>
      </c>
      <c r="N111" s="166"/>
    </row>
    <row r="112" spans="1:14" s="56" customFormat="1" x14ac:dyDescent="0.25">
      <c r="A112" s="161"/>
      <c r="B112" s="162" t="s">
        <v>113</v>
      </c>
      <c r="C112" s="163">
        <v>9119</v>
      </c>
      <c r="D112" s="163">
        <v>8709</v>
      </c>
      <c r="E112" s="163">
        <v>1124</v>
      </c>
      <c r="F112" s="163">
        <v>1957</v>
      </c>
      <c r="G112" s="163">
        <v>3736</v>
      </c>
      <c r="H112" s="163">
        <v>3728</v>
      </c>
      <c r="I112" s="164">
        <f t="shared" si="45"/>
        <v>-2.1413276231263545E-3</v>
      </c>
      <c r="J112" s="165">
        <f t="shared" si="42"/>
        <v>-0.57193707658743831</v>
      </c>
      <c r="K112" s="163">
        <f t="shared" si="43"/>
        <v>-8</v>
      </c>
      <c r="L112" s="163">
        <f t="shared" si="44"/>
        <v>-4981</v>
      </c>
      <c r="M112" s="164">
        <f t="shared" si="46"/>
        <v>1.2935474950182112E-3</v>
      </c>
      <c r="N112" s="166"/>
    </row>
    <row r="113" spans="1:14" x14ac:dyDescent="0.25">
      <c r="A113" s="161"/>
      <c r="B113" s="162" t="s">
        <v>116</v>
      </c>
      <c r="C113" s="163">
        <v>8086</v>
      </c>
      <c r="D113" s="163">
        <v>8790</v>
      </c>
      <c r="E113" s="163">
        <v>1599</v>
      </c>
      <c r="F113" s="163">
        <v>6027</v>
      </c>
      <c r="G113" s="163">
        <v>5100</v>
      </c>
      <c r="H113" s="163">
        <v>7942</v>
      </c>
      <c r="I113" s="164">
        <f t="shared" si="45"/>
        <v>0.55725490196078442</v>
      </c>
      <c r="J113" s="165">
        <f t="shared" si="42"/>
        <v>-9.6473265073947712E-2</v>
      </c>
      <c r="K113" s="163">
        <f t="shared" si="43"/>
        <v>2842</v>
      </c>
      <c r="L113" s="163">
        <f t="shared" si="44"/>
        <v>-848</v>
      </c>
      <c r="M113" s="164">
        <f t="shared" si="46"/>
        <v>2.7557280593977023E-3</v>
      </c>
      <c r="N113" s="79"/>
    </row>
    <row r="114" spans="1:14" x14ac:dyDescent="0.25">
      <c r="A114" s="161"/>
      <c r="B114" s="162" t="s">
        <v>123</v>
      </c>
      <c r="C114" s="163">
        <v>864</v>
      </c>
      <c r="D114" s="163">
        <v>807</v>
      </c>
      <c r="E114" s="163">
        <v>184</v>
      </c>
      <c r="F114" s="163">
        <v>3035</v>
      </c>
      <c r="G114" s="163">
        <v>3026</v>
      </c>
      <c r="H114" s="163">
        <v>2654</v>
      </c>
      <c r="I114" s="164">
        <f t="shared" si="45"/>
        <v>-0.12293456708526107</v>
      </c>
      <c r="J114" s="165">
        <f t="shared" si="42"/>
        <v>2.288723667905824</v>
      </c>
      <c r="K114" s="163">
        <f t="shared" si="43"/>
        <v>-372</v>
      </c>
      <c r="L114" s="163">
        <f t="shared" si="44"/>
        <v>1847</v>
      </c>
      <c r="M114" s="164">
        <f t="shared" si="46"/>
        <v>9.2088923062723523E-4</v>
      </c>
      <c r="N114" s="79"/>
    </row>
    <row r="115" spans="1:14" x14ac:dyDescent="0.25">
      <c r="A115" s="161"/>
      <c r="B115" s="162" t="s">
        <v>119</v>
      </c>
      <c r="C115" s="163">
        <v>2440</v>
      </c>
      <c r="D115" s="163">
        <v>2126</v>
      </c>
      <c r="E115" s="163">
        <v>8307</v>
      </c>
      <c r="F115" s="163">
        <v>2964</v>
      </c>
      <c r="G115" s="163">
        <v>2896</v>
      </c>
      <c r="H115" s="163">
        <v>2306</v>
      </c>
      <c r="I115" s="164">
        <f t="shared" si="45"/>
        <v>-0.20372928176795579</v>
      </c>
      <c r="J115" s="165">
        <f t="shared" si="42"/>
        <v>8.4666039510818525E-2</v>
      </c>
      <c r="K115" s="163">
        <f t="shared" si="43"/>
        <v>-590</v>
      </c>
      <c r="L115" s="163">
        <f t="shared" si="44"/>
        <v>180</v>
      </c>
      <c r="M115" s="164">
        <f t="shared" si="46"/>
        <v>8.0013962540557819E-4</v>
      </c>
      <c r="N115" s="79"/>
    </row>
    <row r="116" spans="1:14" x14ac:dyDescent="0.25">
      <c r="A116" s="161"/>
      <c r="B116" s="162" t="s">
        <v>128</v>
      </c>
      <c r="C116" s="163">
        <v>14</v>
      </c>
      <c r="D116" s="163">
        <v>108</v>
      </c>
      <c r="E116" s="163">
        <v>49</v>
      </c>
      <c r="F116" s="163">
        <v>93</v>
      </c>
      <c r="G116" s="163">
        <v>219</v>
      </c>
      <c r="H116" s="163">
        <v>25</v>
      </c>
      <c r="I116" s="164">
        <f t="shared" si="45"/>
        <v>-0.88584474885844755</v>
      </c>
      <c r="J116" s="165">
        <f t="shared" si="42"/>
        <v>-0.76851851851851849</v>
      </c>
      <c r="K116" s="163">
        <f t="shared" si="43"/>
        <v>-194</v>
      </c>
      <c r="L116" s="163">
        <f t="shared" si="44"/>
        <v>-83</v>
      </c>
      <c r="M116" s="164">
        <f t="shared" si="46"/>
        <v>8.6745406050041E-6</v>
      </c>
      <c r="N116" s="79"/>
    </row>
    <row r="117" spans="1:14" x14ac:dyDescent="0.25">
      <c r="A117" s="161" t="s">
        <v>144</v>
      </c>
      <c r="B117" s="162" t="s">
        <v>131</v>
      </c>
      <c r="C117" s="163">
        <v>124</v>
      </c>
      <c r="D117" s="163">
        <v>146</v>
      </c>
      <c r="E117" s="163">
        <v>32</v>
      </c>
      <c r="F117" s="163">
        <v>81</v>
      </c>
      <c r="G117" s="163">
        <v>111</v>
      </c>
      <c r="H117" s="163">
        <v>22</v>
      </c>
      <c r="I117" s="164">
        <f t="shared" si="45"/>
        <v>-0.80180180180180183</v>
      </c>
      <c r="J117" s="165">
        <f t="shared" si="42"/>
        <v>-0.84931506849315075</v>
      </c>
      <c r="K117" s="163">
        <f t="shared" si="43"/>
        <v>-89</v>
      </c>
      <c r="L117" s="163">
        <f t="shared" si="44"/>
        <v>-124</v>
      </c>
      <c r="M117" s="164">
        <f t="shared" si="46"/>
        <v>7.6335957324036081E-6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8148</v>
      </c>
      <c r="D118" s="169">
        <f t="shared" si="47"/>
        <v>11930</v>
      </c>
      <c r="E118" s="169">
        <f t="shared" si="47"/>
        <v>4626</v>
      </c>
      <c r="F118" s="169">
        <f t="shared" si="47"/>
        <v>13305</v>
      </c>
      <c r="G118" s="169">
        <f t="shared" si="47"/>
        <v>13525</v>
      </c>
      <c r="H118" s="169">
        <f t="shared" si="47"/>
        <v>16015</v>
      </c>
      <c r="I118" s="170">
        <f t="shared" si="45"/>
        <v>0.18410351201478736</v>
      </c>
      <c r="J118" s="171">
        <f t="shared" si="42"/>
        <v>0.34241408214585078</v>
      </c>
      <c r="K118" s="169">
        <f>H118-G118</f>
        <v>2490</v>
      </c>
      <c r="L118" s="169">
        <f t="shared" si="44"/>
        <v>4085</v>
      </c>
      <c r="M118" s="170">
        <f t="shared" si="46"/>
        <v>5.5569107115656258E-3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40986</v>
      </c>
      <c r="D120" s="176">
        <v>36471</v>
      </c>
      <c r="E120" s="176">
        <v>14501</v>
      </c>
      <c r="F120" s="176">
        <v>42224</v>
      </c>
      <c r="G120" s="176">
        <v>40151</v>
      </c>
      <c r="H120" s="176">
        <v>43154</v>
      </c>
      <c r="I120" s="177">
        <f>IFERROR(H120/G120-1,"-")</f>
        <v>7.479265771711785E-2</v>
      </c>
      <c r="J120" s="177">
        <f>IFERROR(H120/D120-1,"-")</f>
        <v>0.18324147953168279</v>
      </c>
      <c r="K120" s="176">
        <f>H120-G120</f>
        <v>3003</v>
      </c>
      <c r="L120" s="176">
        <f>H120-D120</f>
        <v>6683</v>
      </c>
      <c r="M120" s="177">
        <f>H120/H$8</f>
        <v>1.4973645010733876E-2</v>
      </c>
      <c r="N120" s="79"/>
    </row>
    <row r="121" spans="1:14" x14ac:dyDescent="0.25">
      <c r="A121" s="161" t="s">
        <v>96</v>
      </c>
      <c r="B121" s="157" t="s">
        <v>97</v>
      </c>
      <c r="C121" s="158">
        <v>20872</v>
      </c>
      <c r="D121" s="158">
        <v>18123</v>
      </c>
      <c r="E121" s="158">
        <v>9944</v>
      </c>
      <c r="F121" s="158">
        <v>24548</v>
      </c>
      <c r="G121" s="158">
        <v>23087</v>
      </c>
      <c r="H121" s="158">
        <v>27092</v>
      </c>
      <c r="I121" s="159">
        <f>IFERROR(H121/G121-1,"-")</f>
        <v>0.17347424957768443</v>
      </c>
      <c r="J121" s="160">
        <f t="shared" ref="J121:J132" si="48">IFERROR(H121/D121-1,"-")</f>
        <v>0.49489598852287142</v>
      </c>
      <c r="K121" s="158">
        <f t="shared" ref="K121:K131" si="49">H121-G121</f>
        <v>4005</v>
      </c>
      <c r="L121" s="158">
        <f t="shared" ref="L121:L132" si="50">H121-D121</f>
        <v>8969</v>
      </c>
      <c r="M121" s="159">
        <f>H121/H$8</f>
        <v>9.4004261628308425E-3</v>
      </c>
      <c r="N121" s="79"/>
    </row>
    <row r="122" spans="1:14" x14ac:dyDescent="0.25">
      <c r="A122" s="161" t="s">
        <v>103</v>
      </c>
      <c r="B122" s="162" t="s">
        <v>103</v>
      </c>
      <c r="C122" s="163">
        <v>103205</v>
      </c>
      <c r="D122" s="163">
        <v>80581</v>
      </c>
      <c r="E122" s="163">
        <v>28268</v>
      </c>
      <c r="F122" s="163">
        <v>94805</v>
      </c>
      <c r="G122" s="163">
        <v>89743</v>
      </c>
      <c r="H122" s="163">
        <v>103806</v>
      </c>
      <c r="I122" s="164">
        <f>IFERROR(H122/G122-1,"-")</f>
        <v>0.15670302976276695</v>
      </c>
      <c r="J122" s="165">
        <f t="shared" si="48"/>
        <v>0.28821930728087275</v>
      </c>
      <c r="K122" s="163">
        <f t="shared" si="49"/>
        <v>14063</v>
      </c>
      <c r="L122" s="163">
        <f t="shared" si="50"/>
        <v>23225</v>
      </c>
      <c r="M122" s="164">
        <f>H122/H$8</f>
        <v>3.6018774481722221E-2</v>
      </c>
      <c r="N122" s="79"/>
    </row>
    <row r="123" spans="1:14" x14ac:dyDescent="0.25">
      <c r="A123" s="161" t="s">
        <v>100</v>
      </c>
      <c r="B123" s="162" t="s">
        <v>100</v>
      </c>
      <c r="C123" s="163">
        <v>98229</v>
      </c>
      <c r="D123" s="163">
        <v>91876</v>
      </c>
      <c r="E123" s="163">
        <v>42294</v>
      </c>
      <c r="F123" s="163">
        <v>104197</v>
      </c>
      <c r="G123" s="163">
        <v>135218</v>
      </c>
      <c r="H123" s="163">
        <v>126086</v>
      </c>
      <c r="I123" s="164">
        <f>IFERROR(H123/G123-1,"-")</f>
        <v>-6.7535387300507344E-2</v>
      </c>
      <c r="J123" s="165">
        <f t="shared" si="48"/>
        <v>0.37234968871087126</v>
      </c>
      <c r="K123" s="163">
        <f t="shared" si="49"/>
        <v>-9132</v>
      </c>
      <c r="L123" s="163">
        <f t="shared" si="50"/>
        <v>34210</v>
      </c>
      <c r="M123" s="164">
        <f>H123/H$8</f>
        <v>4.3749525068901875E-2</v>
      </c>
      <c r="N123" s="79"/>
    </row>
    <row r="124" spans="1:14" x14ac:dyDescent="0.25">
      <c r="A124" s="161"/>
      <c r="B124" s="157" t="s">
        <v>107</v>
      </c>
      <c r="C124" s="158">
        <v>20114</v>
      </c>
      <c r="D124" s="158">
        <v>18348</v>
      </c>
      <c r="E124" s="158">
        <v>4557</v>
      </c>
      <c r="F124" s="158">
        <v>17676</v>
      </c>
      <c r="G124" s="158">
        <v>17064</v>
      </c>
      <c r="H124" s="158">
        <v>16062</v>
      </c>
      <c r="I124" s="159">
        <f>IFERROR(H124/G124-1,"-")</f>
        <v>-5.8720112517580914E-2</v>
      </c>
      <c r="J124" s="160">
        <f t="shared" si="48"/>
        <v>-0.12459123610202749</v>
      </c>
      <c r="K124" s="158">
        <f t="shared" si="49"/>
        <v>-1002</v>
      </c>
      <c r="L124" s="158">
        <f t="shared" si="50"/>
        <v>-2286</v>
      </c>
      <c r="M124" s="159">
        <f>H124/H$8</f>
        <v>5.5732188479030338E-3</v>
      </c>
      <c r="N124" s="79"/>
    </row>
    <row r="125" spans="1:14" s="56" customFormat="1" x14ac:dyDescent="0.25">
      <c r="A125" s="161"/>
      <c r="B125" s="162" t="s">
        <v>110</v>
      </c>
      <c r="C125" s="163">
        <v>1843</v>
      </c>
      <c r="D125" s="163">
        <v>2147</v>
      </c>
      <c r="E125" s="163">
        <v>271</v>
      </c>
      <c r="F125" s="163">
        <v>2245</v>
      </c>
      <c r="G125" s="163">
        <v>4909</v>
      </c>
      <c r="H125" s="163">
        <v>2363</v>
      </c>
      <c r="I125" s="164">
        <f t="shared" ref="I125:I132" si="51">IFERROR(H125/G125-1,"-")</f>
        <v>-0.51863923405988999</v>
      </c>
      <c r="J125" s="165">
        <f t="shared" si="48"/>
        <v>0.10060549604098745</v>
      </c>
      <c r="K125" s="163">
        <f t="shared" si="49"/>
        <v>-2546</v>
      </c>
      <c r="L125" s="163">
        <f t="shared" si="50"/>
        <v>216</v>
      </c>
      <c r="M125" s="164">
        <f t="shared" ref="M125:M132" si="52">H125/H$8</f>
        <v>8.1991757798498754E-4</v>
      </c>
      <c r="N125" s="166"/>
    </row>
    <row r="126" spans="1:14" s="56" customFormat="1" x14ac:dyDescent="0.25">
      <c r="A126" s="161"/>
      <c r="B126" s="162" t="s">
        <v>113</v>
      </c>
      <c r="C126" s="163">
        <v>1829</v>
      </c>
      <c r="D126" s="163">
        <v>1505</v>
      </c>
      <c r="E126" s="163">
        <v>265</v>
      </c>
      <c r="F126" s="163">
        <v>1872</v>
      </c>
      <c r="G126" s="163">
        <v>2184</v>
      </c>
      <c r="H126" s="163">
        <v>2212</v>
      </c>
      <c r="I126" s="164">
        <f t="shared" si="51"/>
        <v>1.2820512820512775E-2</v>
      </c>
      <c r="J126" s="165">
        <f t="shared" si="48"/>
        <v>0.46976744186046515</v>
      </c>
      <c r="K126" s="163">
        <f t="shared" si="49"/>
        <v>28</v>
      </c>
      <c r="L126" s="163">
        <f t="shared" si="50"/>
        <v>707</v>
      </c>
      <c r="M126" s="164">
        <f t="shared" si="52"/>
        <v>7.6752335273076277E-4</v>
      </c>
      <c r="N126" s="166"/>
    </row>
    <row r="127" spans="1:14" x14ac:dyDescent="0.25">
      <c r="A127" s="161"/>
      <c r="B127" s="162" t="s">
        <v>116</v>
      </c>
      <c r="C127" s="163">
        <v>2226</v>
      </c>
      <c r="D127" s="163">
        <v>1701</v>
      </c>
      <c r="E127" s="163">
        <v>212</v>
      </c>
      <c r="F127" s="163">
        <v>1536</v>
      </c>
      <c r="G127" s="163">
        <v>1358</v>
      </c>
      <c r="H127" s="163">
        <v>2078</v>
      </c>
      <c r="I127" s="164">
        <f t="shared" si="51"/>
        <v>0.53019145802650947</v>
      </c>
      <c r="J127" s="165">
        <f t="shared" si="48"/>
        <v>0.22163433274544375</v>
      </c>
      <c r="K127" s="163">
        <f t="shared" si="49"/>
        <v>720</v>
      </c>
      <c r="L127" s="163">
        <f t="shared" si="50"/>
        <v>377</v>
      </c>
      <c r="M127" s="164">
        <f t="shared" si="52"/>
        <v>7.2102781508794078E-4</v>
      </c>
      <c r="N127" s="79"/>
    </row>
    <row r="128" spans="1:14" x14ac:dyDescent="0.25">
      <c r="A128" s="161"/>
      <c r="B128" s="162" t="s">
        <v>123</v>
      </c>
      <c r="C128" s="163">
        <v>302</v>
      </c>
      <c r="D128" s="163">
        <v>361</v>
      </c>
      <c r="E128" s="163">
        <v>29</v>
      </c>
      <c r="F128" s="163">
        <v>373</v>
      </c>
      <c r="G128" s="163">
        <v>576</v>
      </c>
      <c r="H128" s="163">
        <v>351</v>
      </c>
      <c r="I128" s="164">
        <f t="shared" si="51"/>
        <v>-0.390625</v>
      </c>
      <c r="J128" s="165">
        <f t="shared" si="48"/>
        <v>-2.7700831024930705E-2</v>
      </c>
      <c r="K128" s="163">
        <f t="shared" si="49"/>
        <v>-225</v>
      </c>
      <c r="L128" s="163">
        <f t="shared" si="50"/>
        <v>-10</v>
      </c>
      <c r="M128" s="164">
        <f t="shared" si="52"/>
        <v>1.2179055009425756E-4</v>
      </c>
      <c r="N128" s="79"/>
    </row>
    <row r="129" spans="1:14" x14ac:dyDescent="0.25">
      <c r="A129" s="161"/>
      <c r="B129" s="162" t="s">
        <v>119</v>
      </c>
      <c r="C129" s="163">
        <v>421</v>
      </c>
      <c r="D129" s="163">
        <v>328</v>
      </c>
      <c r="E129" s="163">
        <v>140</v>
      </c>
      <c r="F129" s="163">
        <v>243</v>
      </c>
      <c r="G129" s="163">
        <v>288</v>
      </c>
      <c r="H129" s="163">
        <v>439</v>
      </c>
      <c r="I129" s="164">
        <f t="shared" si="51"/>
        <v>0.52430555555555558</v>
      </c>
      <c r="J129" s="165">
        <f t="shared" si="48"/>
        <v>0.33841463414634143</v>
      </c>
      <c r="K129" s="163">
        <f t="shared" si="49"/>
        <v>151</v>
      </c>
      <c r="L129" s="163">
        <f t="shared" si="50"/>
        <v>111</v>
      </c>
      <c r="M129" s="164">
        <f t="shared" si="52"/>
        <v>1.5232493302387199E-4</v>
      </c>
      <c r="N129" s="79"/>
    </row>
    <row r="130" spans="1:14" x14ac:dyDescent="0.25">
      <c r="A130" s="161"/>
      <c r="B130" s="162" t="s">
        <v>128</v>
      </c>
      <c r="C130" s="163">
        <v>85</v>
      </c>
      <c r="D130" s="163">
        <v>237</v>
      </c>
      <c r="E130" s="163">
        <v>0</v>
      </c>
      <c r="F130" s="163">
        <v>50</v>
      </c>
      <c r="G130" s="163">
        <v>136</v>
      </c>
      <c r="H130" s="163">
        <v>55</v>
      </c>
      <c r="I130" s="164">
        <f t="shared" si="51"/>
        <v>-0.59558823529411764</v>
      </c>
      <c r="J130" s="165">
        <f t="shared" si="48"/>
        <v>-0.76793248945147674</v>
      </c>
      <c r="K130" s="163">
        <f t="shared" si="49"/>
        <v>-81</v>
      </c>
      <c r="L130" s="163">
        <f t="shared" si="50"/>
        <v>-182</v>
      </c>
      <c r="M130" s="164">
        <f t="shared" si="52"/>
        <v>1.9083989331009019E-5</v>
      </c>
      <c r="N130" s="79"/>
    </row>
    <row r="131" spans="1:14" x14ac:dyDescent="0.25">
      <c r="A131" s="161" t="s">
        <v>144</v>
      </c>
      <c r="B131" s="162" t="s">
        <v>131</v>
      </c>
      <c r="C131" s="163">
        <v>121</v>
      </c>
      <c r="D131" s="163">
        <v>101</v>
      </c>
      <c r="E131" s="163">
        <v>63</v>
      </c>
      <c r="F131" s="163">
        <v>73</v>
      </c>
      <c r="G131" s="163">
        <v>105</v>
      </c>
      <c r="H131" s="163">
        <v>48</v>
      </c>
      <c r="I131" s="164">
        <f t="shared" si="51"/>
        <v>-0.54285714285714293</v>
      </c>
      <c r="J131" s="165">
        <f t="shared" si="48"/>
        <v>-0.52475247524752477</v>
      </c>
      <c r="K131" s="163">
        <f t="shared" si="49"/>
        <v>-57</v>
      </c>
      <c r="L131" s="163">
        <f t="shared" si="50"/>
        <v>-53</v>
      </c>
      <c r="M131" s="164">
        <f t="shared" si="52"/>
        <v>1.6655117961607871E-5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13287</v>
      </c>
      <c r="D132" s="169">
        <f t="shared" si="53"/>
        <v>11968</v>
      </c>
      <c r="E132" s="169">
        <f t="shared" si="53"/>
        <v>3577</v>
      </c>
      <c r="F132" s="169">
        <f t="shared" si="53"/>
        <v>11284</v>
      </c>
      <c r="G132" s="169">
        <f t="shared" si="53"/>
        <v>7508</v>
      </c>
      <c r="H132" s="169">
        <f t="shared" si="53"/>
        <v>8516</v>
      </c>
      <c r="I132" s="170">
        <f t="shared" si="51"/>
        <v>0.13425679275439539</v>
      </c>
      <c r="J132" s="171">
        <f t="shared" si="48"/>
        <v>-0.28843582887700536</v>
      </c>
      <c r="K132" s="169">
        <f>H132-G132</f>
        <v>1008</v>
      </c>
      <c r="L132" s="169">
        <f t="shared" si="50"/>
        <v>-3452</v>
      </c>
      <c r="M132" s="170">
        <f t="shared" si="52"/>
        <v>2.9548955116885964E-3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175183</v>
      </c>
      <c r="D134" s="176">
        <v>164115</v>
      </c>
      <c r="E134" s="176">
        <v>22909</v>
      </c>
      <c r="F134" s="176">
        <v>136089</v>
      </c>
      <c r="G134" s="176">
        <v>150809</v>
      </c>
      <c r="H134" s="176">
        <v>145872</v>
      </c>
      <c r="I134" s="177">
        <f>IFERROR(H134/G134-1,"-")</f>
        <v>-3.2736773004263697E-2</v>
      </c>
      <c r="J134" s="177">
        <f>IFERROR(H134/D134-1,"-")</f>
        <v>-0.11115985741705514</v>
      </c>
      <c r="K134" s="176">
        <f>H134-G134</f>
        <v>-4937</v>
      </c>
      <c r="L134" s="176">
        <f>H134-D134</f>
        <v>-18243</v>
      </c>
      <c r="M134" s="177">
        <f>H134/H$8</f>
        <v>5.0614903485326324E-2</v>
      </c>
      <c r="N134" s="79"/>
    </row>
    <row r="135" spans="1:14" x14ac:dyDescent="0.25">
      <c r="A135" s="161" t="s">
        <v>96</v>
      </c>
      <c r="B135" s="157" t="s">
        <v>97</v>
      </c>
      <c r="C135" s="158">
        <v>25354</v>
      </c>
      <c r="D135" s="158">
        <v>26178</v>
      </c>
      <c r="E135" s="158">
        <v>10533</v>
      </c>
      <c r="F135" s="158">
        <v>12307</v>
      </c>
      <c r="G135" s="158">
        <v>12268</v>
      </c>
      <c r="H135" s="158">
        <v>11247</v>
      </c>
      <c r="I135" s="159">
        <f>IFERROR(H135/G135-1,"-")</f>
        <v>-8.3224649494620162E-2</v>
      </c>
      <c r="J135" s="160">
        <f t="shared" ref="J135:J146" si="54">IFERROR(H135/D135-1,"-")</f>
        <v>-0.57036442814577126</v>
      </c>
      <c r="K135" s="158">
        <f t="shared" ref="K135:K145" si="55">H135-G135</f>
        <v>-1021</v>
      </c>
      <c r="L135" s="158">
        <f t="shared" ref="L135:L146" si="56">H135-D135</f>
        <v>-14931</v>
      </c>
      <c r="M135" s="159">
        <f>H135/H$8</f>
        <v>3.9025023273792443E-3</v>
      </c>
      <c r="N135" s="79"/>
    </row>
    <row r="136" spans="1:14" x14ac:dyDescent="0.25">
      <c r="A136" s="161" t="s">
        <v>103</v>
      </c>
      <c r="B136" s="162" t="s">
        <v>103</v>
      </c>
      <c r="C136" s="163">
        <v>131110</v>
      </c>
      <c r="D136" s="163">
        <v>83126</v>
      </c>
      <c r="E136" s="163">
        <v>27488</v>
      </c>
      <c r="F136" s="163">
        <v>48763</v>
      </c>
      <c r="G136" s="163">
        <v>51759</v>
      </c>
      <c r="H136" s="163">
        <v>38627</v>
      </c>
      <c r="I136" s="164">
        <f>IFERROR(H136/G136-1,"-")</f>
        <v>-0.25371432987499754</v>
      </c>
      <c r="J136" s="165">
        <f t="shared" si="54"/>
        <v>-0.53531987585111751</v>
      </c>
      <c r="K136" s="163">
        <f t="shared" si="55"/>
        <v>-13132</v>
      </c>
      <c r="L136" s="163">
        <f t="shared" si="56"/>
        <v>-44499</v>
      </c>
      <c r="M136" s="164">
        <f>H136/H$8</f>
        <v>1.3402859197979735E-2</v>
      </c>
      <c r="N136" s="79"/>
    </row>
    <row r="137" spans="1:14" x14ac:dyDescent="0.25">
      <c r="A137" s="161" t="s">
        <v>100</v>
      </c>
      <c r="B137" s="162" t="s">
        <v>100</v>
      </c>
      <c r="C137" s="163">
        <v>52287</v>
      </c>
      <c r="D137" s="163">
        <v>80178</v>
      </c>
      <c r="E137" s="163">
        <v>16929</v>
      </c>
      <c r="F137" s="163">
        <v>39073</v>
      </c>
      <c r="G137" s="163">
        <v>43847</v>
      </c>
      <c r="H137" s="163">
        <v>42303</v>
      </c>
      <c r="I137" s="164">
        <f>IFERROR(H137/G137-1,"-")</f>
        <v>-3.5213355531735324E-2</v>
      </c>
      <c r="J137" s="165">
        <f t="shared" si="54"/>
        <v>-0.47238644017062037</v>
      </c>
      <c r="K137" s="163">
        <f t="shared" si="55"/>
        <v>-1544</v>
      </c>
      <c r="L137" s="163">
        <f t="shared" si="56"/>
        <v>-37875</v>
      </c>
      <c r="M137" s="164">
        <f>H137/H$8</f>
        <v>1.4678363648539536E-2</v>
      </c>
      <c r="N137" s="79"/>
    </row>
    <row r="138" spans="1:14" x14ac:dyDescent="0.25">
      <c r="A138" s="161"/>
      <c r="B138" s="157" t="s">
        <v>107</v>
      </c>
      <c r="C138" s="158">
        <v>149829</v>
      </c>
      <c r="D138" s="158">
        <v>137937</v>
      </c>
      <c r="E138" s="158">
        <v>12376</v>
      </c>
      <c r="F138" s="158">
        <v>123782</v>
      </c>
      <c r="G138" s="158">
        <v>138541</v>
      </c>
      <c r="H138" s="158">
        <v>134625</v>
      </c>
      <c r="I138" s="159">
        <f>IFERROR(H138/G138-1,"-")</f>
        <v>-2.8266000678499492E-2</v>
      </c>
      <c r="J138" s="160">
        <f t="shared" si="54"/>
        <v>-2.4010961525913976E-2</v>
      </c>
      <c r="K138" s="158">
        <f t="shared" si="55"/>
        <v>-3916</v>
      </c>
      <c r="L138" s="158">
        <f t="shared" si="56"/>
        <v>-3312</v>
      </c>
      <c r="M138" s="159">
        <f>H138/H$8</f>
        <v>4.671240115794708E-2</v>
      </c>
      <c r="N138" s="79"/>
    </row>
    <row r="139" spans="1:14" s="56" customFormat="1" x14ac:dyDescent="0.25">
      <c r="A139" s="161"/>
      <c r="B139" s="162" t="s">
        <v>110</v>
      </c>
      <c r="C139" s="163">
        <v>89589</v>
      </c>
      <c r="D139" s="163">
        <v>76931</v>
      </c>
      <c r="E139" s="163">
        <v>1376</v>
      </c>
      <c r="F139" s="163">
        <v>60744</v>
      </c>
      <c r="G139" s="163">
        <v>69941</v>
      </c>
      <c r="H139" s="163">
        <v>69701</v>
      </c>
      <c r="I139" s="164">
        <f t="shared" ref="I139:I146" si="57">IFERROR(H139/G139-1,"-")</f>
        <v>-3.4314636622295724E-3</v>
      </c>
      <c r="J139" s="165">
        <f t="shared" si="54"/>
        <v>-9.3980320027037267E-2</v>
      </c>
      <c r="K139" s="163">
        <f t="shared" si="55"/>
        <v>-240</v>
      </c>
      <c r="L139" s="163">
        <f t="shared" si="56"/>
        <v>-7230</v>
      </c>
      <c r="M139" s="164">
        <f t="shared" ref="M139:M146" si="58">H139/H$8</f>
        <v>2.418496618837563E-2</v>
      </c>
      <c r="N139" s="166"/>
    </row>
    <row r="140" spans="1:14" s="56" customFormat="1" x14ac:dyDescent="0.25">
      <c r="A140" s="161"/>
      <c r="B140" s="162" t="s">
        <v>113</v>
      </c>
      <c r="C140" s="163">
        <v>10354</v>
      </c>
      <c r="D140" s="163">
        <v>9866</v>
      </c>
      <c r="E140" s="163">
        <v>1355</v>
      </c>
      <c r="F140" s="163">
        <v>9609</v>
      </c>
      <c r="G140" s="163">
        <v>12732</v>
      </c>
      <c r="H140" s="163">
        <v>10309</v>
      </c>
      <c r="I140" s="164">
        <f t="shared" si="57"/>
        <v>-0.19030788564247569</v>
      </c>
      <c r="J140" s="165">
        <f t="shared" si="54"/>
        <v>4.4901682546117927E-2</v>
      </c>
      <c r="K140" s="163">
        <f t="shared" si="55"/>
        <v>-2423</v>
      </c>
      <c r="L140" s="163">
        <f t="shared" si="56"/>
        <v>443</v>
      </c>
      <c r="M140" s="164">
        <f t="shared" si="58"/>
        <v>3.5770335638794907E-3</v>
      </c>
      <c r="N140" s="166"/>
    </row>
    <row r="141" spans="1:14" x14ac:dyDescent="0.25">
      <c r="A141" s="161"/>
      <c r="B141" s="162" t="s">
        <v>116</v>
      </c>
      <c r="C141" s="163">
        <v>11878</v>
      </c>
      <c r="D141" s="163">
        <v>10681</v>
      </c>
      <c r="E141" s="163">
        <v>2045</v>
      </c>
      <c r="F141" s="163">
        <v>11521</v>
      </c>
      <c r="G141" s="163">
        <v>13438</v>
      </c>
      <c r="H141" s="163">
        <v>10957</v>
      </c>
      <c r="I141" s="164">
        <f t="shared" si="57"/>
        <v>-0.18462568834648008</v>
      </c>
      <c r="J141" s="165">
        <f t="shared" si="54"/>
        <v>2.5840277127609834E-2</v>
      </c>
      <c r="K141" s="163">
        <f t="shared" si="55"/>
        <v>-2481</v>
      </c>
      <c r="L141" s="163">
        <f t="shared" si="56"/>
        <v>276</v>
      </c>
      <c r="M141" s="164">
        <f t="shared" si="58"/>
        <v>3.8018776563611967E-3</v>
      </c>
      <c r="N141" s="79"/>
    </row>
    <row r="142" spans="1:14" x14ac:dyDescent="0.25">
      <c r="A142" s="161"/>
      <c r="B142" s="162" t="s">
        <v>123</v>
      </c>
      <c r="C142" s="163">
        <v>2765</v>
      </c>
      <c r="D142" s="163">
        <v>3118</v>
      </c>
      <c r="E142" s="163">
        <v>57</v>
      </c>
      <c r="F142" s="163">
        <v>5770</v>
      </c>
      <c r="G142" s="163">
        <v>7531</v>
      </c>
      <c r="H142" s="163">
        <v>3763</v>
      </c>
      <c r="I142" s="164">
        <f t="shared" si="57"/>
        <v>-0.50033196122692869</v>
      </c>
      <c r="J142" s="165">
        <f t="shared" si="54"/>
        <v>0.20686337395766508</v>
      </c>
      <c r="K142" s="163">
        <f t="shared" si="55"/>
        <v>-3768</v>
      </c>
      <c r="L142" s="163">
        <f t="shared" si="56"/>
        <v>645</v>
      </c>
      <c r="M142" s="164">
        <f t="shared" si="58"/>
        <v>1.3056918518652171E-3</v>
      </c>
      <c r="N142" s="79"/>
    </row>
    <row r="143" spans="1:14" x14ac:dyDescent="0.25">
      <c r="A143" s="161"/>
      <c r="B143" s="162" t="s">
        <v>119</v>
      </c>
      <c r="C143" s="163">
        <v>4509</v>
      </c>
      <c r="D143" s="163">
        <v>3446</v>
      </c>
      <c r="E143" s="163">
        <v>1017</v>
      </c>
      <c r="F143" s="163">
        <v>2357</v>
      </c>
      <c r="G143" s="163">
        <v>2600</v>
      </c>
      <c r="H143" s="163">
        <v>1713</v>
      </c>
      <c r="I143" s="164">
        <f t="shared" si="57"/>
        <v>-0.34115384615384614</v>
      </c>
      <c r="J143" s="165">
        <f t="shared" si="54"/>
        <v>-0.50290191526407435</v>
      </c>
      <c r="K143" s="163">
        <f t="shared" si="55"/>
        <v>-887</v>
      </c>
      <c r="L143" s="163">
        <f t="shared" si="56"/>
        <v>-1733</v>
      </c>
      <c r="M143" s="164">
        <f t="shared" si="58"/>
        <v>5.9437952225488086E-4</v>
      </c>
      <c r="N143" s="79"/>
    </row>
    <row r="144" spans="1:14" x14ac:dyDescent="0.25">
      <c r="A144" s="161"/>
      <c r="B144" s="162" t="s">
        <v>128</v>
      </c>
      <c r="C144" s="163">
        <v>482</v>
      </c>
      <c r="D144" s="163">
        <v>45</v>
      </c>
      <c r="E144" s="163">
        <v>6</v>
      </c>
      <c r="F144" s="163">
        <v>126</v>
      </c>
      <c r="G144" s="163">
        <v>46</v>
      </c>
      <c r="H144" s="163">
        <v>94</v>
      </c>
      <c r="I144" s="164">
        <f t="shared" si="57"/>
        <v>1.0434782608695654</v>
      </c>
      <c r="J144" s="165">
        <f t="shared" si="54"/>
        <v>1.088888888888889</v>
      </c>
      <c r="K144" s="163">
        <f t="shared" si="55"/>
        <v>48</v>
      </c>
      <c r="L144" s="163">
        <f t="shared" si="56"/>
        <v>49</v>
      </c>
      <c r="M144" s="164">
        <f t="shared" si="58"/>
        <v>3.2616272674815413E-5</v>
      </c>
      <c r="N144" s="79"/>
    </row>
    <row r="145" spans="1:14" x14ac:dyDescent="0.25">
      <c r="A145" s="161" t="s">
        <v>144</v>
      </c>
      <c r="B145" s="162" t="s">
        <v>131</v>
      </c>
      <c r="C145" s="163">
        <v>103</v>
      </c>
      <c r="D145" s="163">
        <v>136</v>
      </c>
      <c r="E145" s="163">
        <v>0</v>
      </c>
      <c r="F145" s="163">
        <v>15</v>
      </c>
      <c r="G145" s="163">
        <v>53</v>
      </c>
      <c r="H145" s="163">
        <v>102</v>
      </c>
      <c r="I145" s="164">
        <f t="shared" si="57"/>
        <v>0.92452830188679247</v>
      </c>
      <c r="J145" s="165">
        <f t="shared" si="54"/>
        <v>-0.25</v>
      </c>
      <c r="K145" s="163">
        <f t="shared" si="55"/>
        <v>49</v>
      </c>
      <c r="L145" s="163">
        <f t="shared" si="56"/>
        <v>-34</v>
      </c>
      <c r="M145" s="164">
        <f t="shared" si="58"/>
        <v>3.5392125668416729E-5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30149</v>
      </c>
      <c r="D146" s="169">
        <f t="shared" si="59"/>
        <v>33714</v>
      </c>
      <c r="E146" s="169">
        <f t="shared" si="59"/>
        <v>6520</v>
      </c>
      <c r="F146" s="169">
        <f t="shared" si="59"/>
        <v>33640</v>
      </c>
      <c r="G146" s="169">
        <f t="shared" si="59"/>
        <v>32200</v>
      </c>
      <c r="H146" s="169">
        <f t="shared" si="59"/>
        <v>37986</v>
      </c>
      <c r="I146" s="170">
        <f t="shared" si="57"/>
        <v>0.17968944099378881</v>
      </c>
      <c r="J146" s="171">
        <f t="shared" si="54"/>
        <v>0.12671293824523944</v>
      </c>
      <c r="K146" s="169">
        <f>H146-G146</f>
        <v>5786</v>
      </c>
      <c r="L146" s="169">
        <f t="shared" si="56"/>
        <v>4272</v>
      </c>
      <c r="M146" s="170">
        <f t="shared" si="58"/>
        <v>1.3180443976867429E-2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77782</v>
      </c>
      <c r="D148" s="176">
        <v>46117</v>
      </c>
      <c r="E148" s="176">
        <v>12773</v>
      </c>
      <c r="F148" s="176">
        <v>45326</v>
      </c>
      <c r="G148" s="176">
        <v>51812</v>
      </c>
      <c r="H148" s="176">
        <v>59839</v>
      </c>
      <c r="I148" s="177">
        <f>IFERROR(H148/G148-1,"-")</f>
        <v>0.15492549988419668</v>
      </c>
      <c r="J148" s="177">
        <f>IFERROR(H148/D148-1,"-")</f>
        <v>0.29754754212112666</v>
      </c>
      <c r="K148" s="176">
        <f>H148-G148</f>
        <v>8027</v>
      </c>
      <c r="L148" s="176">
        <f>H148-D148</f>
        <v>13722</v>
      </c>
      <c r="M148" s="177">
        <f>H148/H$8</f>
        <v>2.0763033410513613E-2</v>
      </c>
      <c r="N148" s="79"/>
    </row>
    <row r="149" spans="1:14" x14ac:dyDescent="0.25">
      <c r="A149" s="161" t="s">
        <v>96</v>
      </c>
      <c r="B149" s="157" t="s">
        <v>97</v>
      </c>
      <c r="C149" s="158">
        <v>35437</v>
      </c>
      <c r="D149" s="158">
        <v>12798</v>
      </c>
      <c r="E149" s="158">
        <v>8890</v>
      </c>
      <c r="F149" s="158">
        <v>20101</v>
      </c>
      <c r="G149" s="158">
        <v>20643</v>
      </c>
      <c r="H149" s="158">
        <v>23005</v>
      </c>
      <c r="I149" s="159">
        <f>IFERROR(H149/G149-1,"-")</f>
        <v>0.11442135348544302</v>
      </c>
      <c r="J149" s="160">
        <f t="shared" ref="J149:J160" si="60">IFERROR(H149/D149-1,"-")</f>
        <v>0.79754649163931868</v>
      </c>
      <c r="K149" s="158">
        <f t="shared" ref="K149:K159" si="61">H149-G149</f>
        <v>2362</v>
      </c>
      <c r="L149" s="158">
        <f t="shared" ref="L149:L160" si="62">H149-D149</f>
        <v>10207</v>
      </c>
      <c r="M149" s="159">
        <f>H149/H$8</f>
        <v>7.9823122647247717E-3</v>
      </c>
      <c r="N149" s="79"/>
    </row>
    <row r="150" spans="1:14" x14ac:dyDescent="0.25">
      <c r="A150" s="161" t="s">
        <v>103</v>
      </c>
      <c r="B150" s="162" t="s">
        <v>103</v>
      </c>
      <c r="C150" s="163">
        <v>86384</v>
      </c>
      <c r="D150" s="163">
        <v>81451</v>
      </c>
      <c r="E150" s="163">
        <v>30833</v>
      </c>
      <c r="F150" s="163">
        <v>112268</v>
      </c>
      <c r="G150" s="163">
        <v>162008</v>
      </c>
      <c r="H150" s="163">
        <v>142328</v>
      </c>
      <c r="I150" s="164">
        <f>IFERROR(H150/G150-1,"-")</f>
        <v>-0.12147548269221276</v>
      </c>
      <c r="J150" s="165">
        <f t="shared" si="60"/>
        <v>0.74740641612748759</v>
      </c>
      <c r="K150" s="163">
        <f t="shared" si="61"/>
        <v>-19680</v>
      </c>
      <c r="L150" s="163">
        <f t="shared" si="62"/>
        <v>60877</v>
      </c>
      <c r="M150" s="164">
        <f>H150/H$8</f>
        <v>4.9385200609160941E-2</v>
      </c>
      <c r="N150" s="79"/>
    </row>
    <row r="151" spans="1:14" x14ac:dyDescent="0.25">
      <c r="A151" s="161" t="s">
        <v>100</v>
      </c>
      <c r="B151" s="162" t="s">
        <v>100</v>
      </c>
      <c r="C151" s="163">
        <v>115852</v>
      </c>
      <c r="D151" s="163">
        <v>118563</v>
      </c>
      <c r="E151" s="163">
        <v>41277</v>
      </c>
      <c r="F151" s="163">
        <v>75221</v>
      </c>
      <c r="G151" s="163">
        <v>75257</v>
      </c>
      <c r="H151" s="163">
        <v>74496</v>
      </c>
      <c r="I151" s="164">
        <f>IFERROR(H151/G151-1,"-")</f>
        <v>-1.011201615796542E-2</v>
      </c>
      <c r="J151" s="165">
        <f t="shared" si="60"/>
        <v>-0.37167581791958704</v>
      </c>
      <c r="K151" s="163">
        <f t="shared" si="61"/>
        <v>-761</v>
      </c>
      <c r="L151" s="163">
        <f t="shared" si="62"/>
        <v>-44067</v>
      </c>
      <c r="M151" s="164">
        <f>H151/H$8</f>
        <v>2.5848743076415416E-2</v>
      </c>
      <c r="N151" s="79"/>
    </row>
    <row r="152" spans="1:14" x14ac:dyDescent="0.25">
      <c r="A152" s="161"/>
      <c r="B152" s="157" t="s">
        <v>107</v>
      </c>
      <c r="C152" s="158">
        <v>42345</v>
      </c>
      <c r="D152" s="158">
        <v>33319</v>
      </c>
      <c r="E152" s="158">
        <v>3883</v>
      </c>
      <c r="F152" s="158">
        <v>25225</v>
      </c>
      <c r="G152" s="158">
        <v>31169</v>
      </c>
      <c r="H152" s="158">
        <v>36834</v>
      </c>
      <c r="I152" s="159">
        <f>IFERROR(H152/G152-1,"-")</f>
        <v>0.1817510988482145</v>
      </c>
      <c r="J152" s="160">
        <f t="shared" si="60"/>
        <v>0.10549536300609264</v>
      </c>
      <c r="K152" s="158">
        <f t="shared" si="61"/>
        <v>5665</v>
      </c>
      <c r="L152" s="158">
        <f t="shared" si="62"/>
        <v>3515</v>
      </c>
      <c r="M152" s="159">
        <f>H152/H$8</f>
        <v>1.2780721145788839E-2</v>
      </c>
      <c r="N152" s="79"/>
    </row>
    <row r="153" spans="1:14" s="56" customFormat="1" x14ac:dyDescent="0.25">
      <c r="A153" s="161"/>
      <c r="B153" s="162" t="s">
        <v>110</v>
      </c>
      <c r="C153" s="163">
        <v>9223</v>
      </c>
      <c r="D153" s="163">
        <v>6231</v>
      </c>
      <c r="E153" s="163">
        <v>61</v>
      </c>
      <c r="F153" s="163">
        <v>10081</v>
      </c>
      <c r="G153" s="163">
        <v>10375</v>
      </c>
      <c r="H153" s="163">
        <v>10394</v>
      </c>
      <c r="I153" s="164">
        <f t="shared" ref="I153:I160" si="63">IFERROR(H153/G153-1,"-")</f>
        <v>1.8313253012047781E-3</v>
      </c>
      <c r="J153" s="165">
        <f t="shared" si="60"/>
        <v>0.66811105761515011</v>
      </c>
      <c r="K153" s="163">
        <f t="shared" si="61"/>
        <v>19</v>
      </c>
      <c r="L153" s="163">
        <f t="shared" si="62"/>
        <v>4163</v>
      </c>
      <c r="M153" s="164">
        <f t="shared" ref="M153:M160" si="64">H153/H$8</f>
        <v>3.6065270019365043E-3</v>
      </c>
      <c r="N153" s="166"/>
    </row>
    <row r="154" spans="1:14" s="56" customFormat="1" x14ac:dyDescent="0.25">
      <c r="A154" s="161"/>
      <c r="B154" s="162" t="s">
        <v>113</v>
      </c>
      <c r="C154" s="163">
        <v>13379</v>
      </c>
      <c r="D154" s="163">
        <v>11211</v>
      </c>
      <c r="E154" s="163">
        <v>621</v>
      </c>
      <c r="F154" s="163">
        <v>5508</v>
      </c>
      <c r="G154" s="163">
        <v>6218</v>
      </c>
      <c r="H154" s="163">
        <v>5753</v>
      </c>
      <c r="I154" s="164">
        <f t="shared" si="63"/>
        <v>-7.4782888388549407E-2</v>
      </c>
      <c r="J154" s="165">
        <f t="shared" si="60"/>
        <v>-0.4868432789224868</v>
      </c>
      <c r="K154" s="163">
        <f t="shared" si="61"/>
        <v>-465</v>
      </c>
      <c r="L154" s="163">
        <f t="shared" si="62"/>
        <v>-5458</v>
      </c>
      <c r="M154" s="164">
        <f t="shared" si="64"/>
        <v>1.9961852840235435E-3</v>
      </c>
      <c r="N154" s="166"/>
    </row>
    <row r="155" spans="1:14" x14ac:dyDescent="0.25">
      <c r="A155" s="161"/>
      <c r="B155" s="162" t="s">
        <v>116</v>
      </c>
      <c r="C155" s="163">
        <v>8629</v>
      </c>
      <c r="D155" s="163">
        <v>5028</v>
      </c>
      <c r="E155" s="163">
        <v>187</v>
      </c>
      <c r="F155" s="163">
        <v>3549</v>
      </c>
      <c r="G155" s="163">
        <v>6400</v>
      </c>
      <c r="H155" s="163">
        <v>8652</v>
      </c>
      <c r="I155" s="164">
        <f t="shared" si="63"/>
        <v>0.35187499999999994</v>
      </c>
      <c r="J155" s="165">
        <f t="shared" si="60"/>
        <v>0.72076372315035808</v>
      </c>
      <c r="K155" s="163">
        <f t="shared" si="61"/>
        <v>2252</v>
      </c>
      <c r="L155" s="163">
        <f t="shared" si="62"/>
        <v>3624</v>
      </c>
      <c r="M155" s="164">
        <f t="shared" si="64"/>
        <v>3.002085012579819E-3</v>
      </c>
      <c r="N155" s="79"/>
    </row>
    <row r="156" spans="1:14" x14ac:dyDescent="0.25">
      <c r="A156" s="161"/>
      <c r="B156" s="162" t="s">
        <v>123</v>
      </c>
      <c r="C156" s="163">
        <v>437</v>
      </c>
      <c r="D156" s="163">
        <v>483</v>
      </c>
      <c r="E156" s="163">
        <v>16</v>
      </c>
      <c r="F156" s="163">
        <v>626</v>
      </c>
      <c r="G156" s="163">
        <v>1017</v>
      </c>
      <c r="H156" s="163">
        <v>1441</v>
      </c>
      <c r="I156" s="164">
        <f t="shared" si="63"/>
        <v>0.41691248770894784</v>
      </c>
      <c r="J156" s="165">
        <f t="shared" si="60"/>
        <v>1.9834368530020705</v>
      </c>
      <c r="K156" s="163">
        <f t="shared" si="61"/>
        <v>424</v>
      </c>
      <c r="L156" s="163">
        <f t="shared" si="62"/>
        <v>958</v>
      </c>
      <c r="M156" s="164">
        <f t="shared" si="64"/>
        <v>5.0000052047243632E-4</v>
      </c>
      <c r="N156" s="79"/>
    </row>
    <row r="157" spans="1:14" x14ac:dyDescent="0.25">
      <c r="A157" s="161"/>
      <c r="B157" s="162" t="s">
        <v>119</v>
      </c>
      <c r="C157" s="163">
        <v>3183</v>
      </c>
      <c r="D157" s="163">
        <v>4168</v>
      </c>
      <c r="E157" s="163">
        <v>1392</v>
      </c>
      <c r="F157" s="163">
        <v>2120</v>
      </c>
      <c r="G157" s="163">
        <v>919</v>
      </c>
      <c r="H157" s="163">
        <v>2380</v>
      </c>
      <c r="I157" s="164">
        <f t="shared" si="63"/>
        <v>1.5897714907508163</v>
      </c>
      <c r="J157" s="165">
        <f t="shared" si="60"/>
        <v>-0.42898272552783112</v>
      </c>
      <c r="K157" s="163">
        <f t="shared" si="61"/>
        <v>1461</v>
      </c>
      <c r="L157" s="163">
        <f t="shared" si="62"/>
        <v>-1788</v>
      </c>
      <c r="M157" s="164">
        <f t="shared" si="64"/>
        <v>8.2581626559639031E-4</v>
      </c>
      <c r="N157" s="79"/>
    </row>
    <row r="158" spans="1:14" x14ac:dyDescent="0.25">
      <c r="A158" s="161"/>
      <c r="B158" s="162" t="s">
        <v>128</v>
      </c>
      <c r="C158" s="163">
        <v>25</v>
      </c>
      <c r="D158" s="163">
        <v>46</v>
      </c>
      <c r="E158" s="163">
        <v>29</v>
      </c>
      <c r="F158" s="163">
        <v>36</v>
      </c>
      <c r="G158" s="163">
        <v>36</v>
      </c>
      <c r="H158" s="163">
        <v>73</v>
      </c>
      <c r="I158" s="164">
        <f t="shared" si="63"/>
        <v>1.0277777777777777</v>
      </c>
      <c r="J158" s="165">
        <f t="shared" si="60"/>
        <v>0.58695652173913038</v>
      </c>
      <c r="K158" s="163">
        <f t="shared" si="61"/>
        <v>37</v>
      </c>
      <c r="L158" s="163">
        <f t="shared" si="62"/>
        <v>27</v>
      </c>
      <c r="M158" s="164">
        <f t="shared" si="64"/>
        <v>2.5329658566611971E-5</v>
      </c>
      <c r="N158" s="79"/>
    </row>
    <row r="159" spans="1:14" x14ac:dyDescent="0.25">
      <c r="A159" s="161" t="s">
        <v>144</v>
      </c>
      <c r="B159" s="162" t="s">
        <v>131</v>
      </c>
      <c r="C159" s="163">
        <v>28</v>
      </c>
      <c r="D159" s="163">
        <v>43</v>
      </c>
      <c r="E159" s="163">
        <v>0</v>
      </c>
      <c r="F159" s="163">
        <v>18</v>
      </c>
      <c r="G159" s="163">
        <v>46</v>
      </c>
      <c r="H159" s="163">
        <v>35</v>
      </c>
      <c r="I159" s="164">
        <f t="shared" si="63"/>
        <v>-0.23913043478260865</v>
      </c>
      <c r="J159" s="165">
        <f t="shared" si="60"/>
        <v>-0.18604651162790697</v>
      </c>
      <c r="K159" s="163">
        <f t="shared" si="61"/>
        <v>-11</v>
      </c>
      <c r="L159" s="163">
        <f t="shared" si="62"/>
        <v>-8</v>
      </c>
      <c r="M159" s="164">
        <f t="shared" si="64"/>
        <v>1.2144356847005739E-5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7441</v>
      </c>
      <c r="D160" s="169">
        <f t="shared" si="65"/>
        <v>6109</v>
      </c>
      <c r="E160" s="169">
        <f t="shared" si="65"/>
        <v>1577</v>
      </c>
      <c r="F160" s="169">
        <f t="shared" si="65"/>
        <v>3287</v>
      </c>
      <c r="G160" s="169">
        <f t="shared" si="65"/>
        <v>6158</v>
      </c>
      <c r="H160" s="169">
        <f t="shared" si="65"/>
        <v>8106</v>
      </c>
      <c r="I160" s="170">
        <f t="shared" si="63"/>
        <v>0.31633647288080535</v>
      </c>
      <c r="J160" s="171">
        <f t="shared" si="60"/>
        <v>0.32689474545752173</v>
      </c>
      <c r="K160" s="169">
        <f>H160-G160</f>
        <v>1948</v>
      </c>
      <c r="L160" s="169">
        <f t="shared" si="62"/>
        <v>1997</v>
      </c>
      <c r="M160" s="170">
        <f t="shared" si="64"/>
        <v>2.8126330457665292E-3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7E21-805C-4644-AC95-2BE2F2C374E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25905948</v>
      </c>
      <c r="D8" s="176">
        <v>25578799</v>
      </c>
      <c r="E8" s="176">
        <v>8930544</v>
      </c>
      <c r="F8" s="176">
        <v>23015665</v>
      </c>
      <c r="G8" s="176">
        <v>25556749</v>
      </c>
      <c r="H8" s="176">
        <v>27044823</v>
      </c>
      <c r="I8" s="177">
        <f>IFERROR(H8/G8-1,"-")</f>
        <v>5.8226263442192838E-2</v>
      </c>
      <c r="J8" s="177">
        <f>IFERROR(H8/D8-1,"-")</f>
        <v>5.7314027918198951E-2</v>
      </c>
      <c r="K8" s="176">
        <f>H8-G8</f>
        <v>1488074</v>
      </c>
      <c r="L8" s="176">
        <f>H8-D8</f>
        <v>1466024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3728058</v>
      </c>
      <c r="D9" s="158">
        <v>3687112</v>
      </c>
      <c r="E9" s="158">
        <v>1358306</v>
      </c>
      <c r="F9" s="158">
        <v>3245814</v>
      </c>
      <c r="G9" s="158">
        <v>3423966</v>
      </c>
      <c r="H9" s="158">
        <v>3369395</v>
      </c>
      <c r="I9" s="159">
        <f>IFERROR(H9/G9-1,"-")</f>
        <v>-1.5937950318431926E-2</v>
      </c>
      <c r="J9" s="160">
        <f t="shared" ref="J9:J20" si="0">IFERROR(H9/D9-1,"-")</f>
        <v>-8.6169609168368133E-2</v>
      </c>
      <c r="K9" s="158">
        <f t="shared" ref="K9:K19" si="1">H9-G9</f>
        <v>-54571</v>
      </c>
      <c r="L9" s="158">
        <f t="shared" ref="L9:L20" si="2">H9-D9</f>
        <v>-317717</v>
      </c>
      <c r="M9" s="159">
        <f>H9/H$8</f>
        <v>0.12458558149927622</v>
      </c>
      <c r="N9" s="79"/>
    </row>
    <row r="10" spans="1:14" x14ac:dyDescent="0.25">
      <c r="A10" s="161" t="s">
        <v>103</v>
      </c>
      <c r="B10" s="162" t="s">
        <v>103</v>
      </c>
      <c r="C10" s="163">
        <v>1155666</v>
      </c>
      <c r="D10" s="163">
        <v>1048799</v>
      </c>
      <c r="E10" s="163">
        <v>424865</v>
      </c>
      <c r="F10" s="163">
        <v>957251</v>
      </c>
      <c r="G10" s="163">
        <v>1065182</v>
      </c>
      <c r="H10" s="163">
        <v>1074979</v>
      </c>
      <c r="I10" s="164">
        <f>IFERROR(H10/G10-1,"-")</f>
        <v>9.1974892553572385E-3</v>
      </c>
      <c r="J10" s="165">
        <f t="shared" si="0"/>
        <v>2.4961884975100102E-2</v>
      </c>
      <c r="K10" s="163">
        <f t="shared" si="1"/>
        <v>9797</v>
      </c>
      <c r="L10" s="163">
        <f t="shared" si="2"/>
        <v>26180</v>
      </c>
      <c r="M10" s="164">
        <f>H10/H$8</f>
        <v>3.9748050856165708E-2</v>
      </c>
      <c r="N10" s="79"/>
    </row>
    <row r="11" spans="1:14" x14ac:dyDescent="0.25">
      <c r="A11" s="161" t="s">
        <v>100</v>
      </c>
      <c r="B11" s="162" t="s">
        <v>100</v>
      </c>
      <c r="C11" s="163">
        <v>2572392</v>
      </c>
      <c r="D11" s="163">
        <v>2638313</v>
      </c>
      <c r="E11" s="163">
        <v>933441</v>
      </c>
      <c r="F11" s="163">
        <v>2288563</v>
      </c>
      <c r="G11" s="163">
        <v>2358784</v>
      </c>
      <c r="H11" s="163">
        <v>2294416</v>
      </c>
      <c r="I11" s="164">
        <f>IFERROR(H11/G11-1,"-")</f>
        <v>-2.7288636856956816E-2</v>
      </c>
      <c r="J11" s="165">
        <f t="shared" si="0"/>
        <v>-0.13034730905696179</v>
      </c>
      <c r="K11" s="163">
        <f t="shared" si="1"/>
        <v>-64368</v>
      </c>
      <c r="L11" s="163">
        <f t="shared" si="2"/>
        <v>-343897</v>
      </c>
      <c r="M11" s="164">
        <f>H11/H$8</f>
        <v>8.4837530643110518E-2</v>
      </c>
      <c r="N11" s="79"/>
    </row>
    <row r="12" spans="1:14" x14ac:dyDescent="0.25">
      <c r="A12" s="1"/>
      <c r="B12" s="157" t="s">
        <v>107</v>
      </c>
      <c r="C12" s="158">
        <v>22177890</v>
      </c>
      <c r="D12" s="158">
        <v>21891687</v>
      </c>
      <c r="E12" s="158">
        <v>7572238</v>
      </c>
      <c r="F12" s="158">
        <v>19769851</v>
      </c>
      <c r="G12" s="158">
        <v>22132783</v>
      </c>
      <c r="H12" s="158">
        <v>23675428</v>
      </c>
      <c r="I12" s="159">
        <f>IFERROR(H12/G12-1,"-")</f>
        <v>6.9699549306564856E-2</v>
      </c>
      <c r="J12" s="160">
        <f t="shared" si="0"/>
        <v>8.1480289755650137E-2</v>
      </c>
      <c r="K12" s="158">
        <f t="shared" si="1"/>
        <v>1542645</v>
      </c>
      <c r="L12" s="158">
        <f t="shared" si="2"/>
        <v>1783741</v>
      </c>
      <c r="M12" s="159">
        <f>H12/H$8</f>
        <v>0.87541441850072377</v>
      </c>
      <c r="N12" s="79"/>
    </row>
    <row r="13" spans="1:14" s="56" customFormat="1" x14ac:dyDescent="0.25">
      <c r="A13" s="161"/>
      <c r="B13" s="162" t="s">
        <v>110</v>
      </c>
      <c r="C13" s="163">
        <v>9666021</v>
      </c>
      <c r="D13" s="163">
        <v>10028810</v>
      </c>
      <c r="E13" s="163">
        <v>2918774</v>
      </c>
      <c r="F13" s="163">
        <v>9382512</v>
      </c>
      <c r="G13" s="163">
        <v>10349496</v>
      </c>
      <c r="H13" s="163">
        <v>11157754</v>
      </c>
      <c r="I13" s="164">
        <f t="shared" ref="I13:I20" si="3">IFERROR(H13/G13-1,"-")</f>
        <v>7.809636333981862E-2</v>
      </c>
      <c r="J13" s="165">
        <f t="shared" si="0"/>
        <v>0.11257008558343418</v>
      </c>
      <c r="K13" s="163">
        <f t="shared" si="1"/>
        <v>808258</v>
      </c>
      <c r="L13" s="163">
        <f t="shared" si="2"/>
        <v>1128944</v>
      </c>
      <c r="M13" s="164">
        <f t="shared" ref="M13:M20" si="4">H13/H$8</f>
        <v>0.41256524400252131</v>
      </c>
      <c r="N13" s="166"/>
    </row>
    <row r="14" spans="1:14" s="56" customFormat="1" x14ac:dyDescent="0.25">
      <c r="A14" s="161"/>
      <c r="B14" s="162" t="s">
        <v>113</v>
      </c>
      <c r="C14" s="163">
        <v>3792824</v>
      </c>
      <c r="D14" s="163">
        <v>3248761</v>
      </c>
      <c r="E14" s="163">
        <v>1150264</v>
      </c>
      <c r="F14" s="163">
        <v>2214213</v>
      </c>
      <c r="G14" s="163">
        <v>2530507</v>
      </c>
      <c r="H14" s="163">
        <v>2658876</v>
      </c>
      <c r="I14" s="164">
        <f t="shared" si="3"/>
        <v>5.0728569413164948E-2</v>
      </c>
      <c r="J14" s="165">
        <f t="shared" si="0"/>
        <v>-0.18157229786986484</v>
      </c>
      <c r="K14" s="163">
        <f t="shared" si="1"/>
        <v>128369</v>
      </c>
      <c r="L14" s="163">
        <f t="shared" si="2"/>
        <v>-589885</v>
      </c>
      <c r="M14" s="164">
        <f t="shared" si="4"/>
        <v>9.8313677260893892E-2</v>
      </c>
      <c r="N14" s="166"/>
    </row>
    <row r="15" spans="1:14" x14ac:dyDescent="0.25">
      <c r="A15" s="161"/>
      <c r="B15" s="162" t="s">
        <v>116</v>
      </c>
      <c r="C15" s="163">
        <v>901191</v>
      </c>
      <c r="D15" s="163">
        <v>927867</v>
      </c>
      <c r="E15" s="163">
        <v>323121</v>
      </c>
      <c r="F15" s="163">
        <v>942553</v>
      </c>
      <c r="G15" s="163">
        <v>1133961</v>
      </c>
      <c r="H15" s="163">
        <v>1213515</v>
      </c>
      <c r="I15" s="164">
        <f t="shared" si="3"/>
        <v>7.0155851920833179E-2</v>
      </c>
      <c r="J15" s="165">
        <f t="shared" si="0"/>
        <v>0.30785446621121348</v>
      </c>
      <c r="K15" s="163">
        <f t="shared" si="1"/>
        <v>79554</v>
      </c>
      <c r="L15" s="163">
        <f t="shared" si="2"/>
        <v>285648</v>
      </c>
      <c r="M15" s="164">
        <f t="shared" si="4"/>
        <v>4.4870509967841164E-2</v>
      </c>
      <c r="N15" s="79"/>
    </row>
    <row r="16" spans="1:14" x14ac:dyDescent="0.25">
      <c r="A16" s="161"/>
      <c r="B16" s="162" t="s">
        <v>123</v>
      </c>
      <c r="C16" s="163">
        <v>927445</v>
      </c>
      <c r="D16" s="163">
        <v>864379</v>
      </c>
      <c r="E16" s="163">
        <v>280169</v>
      </c>
      <c r="F16" s="163">
        <v>1010222</v>
      </c>
      <c r="G16" s="163">
        <v>992524</v>
      </c>
      <c r="H16" s="163">
        <v>1029391</v>
      </c>
      <c r="I16" s="164">
        <f t="shared" si="3"/>
        <v>3.7144693730327916E-2</v>
      </c>
      <c r="J16" s="165">
        <f t="shared" si="0"/>
        <v>0.19090237037225566</v>
      </c>
      <c r="K16" s="163">
        <f t="shared" si="1"/>
        <v>36867</v>
      </c>
      <c r="L16" s="163">
        <f t="shared" si="2"/>
        <v>165012</v>
      </c>
      <c r="M16" s="164">
        <f t="shared" si="4"/>
        <v>3.806240477151579E-2</v>
      </c>
      <c r="N16" s="79"/>
    </row>
    <row r="17" spans="1:14" x14ac:dyDescent="0.25">
      <c r="A17" s="161"/>
      <c r="B17" s="162" t="s">
        <v>119</v>
      </c>
      <c r="C17" s="163">
        <v>826086</v>
      </c>
      <c r="D17" s="163">
        <v>802853</v>
      </c>
      <c r="E17" s="163">
        <v>381223</v>
      </c>
      <c r="F17" s="163">
        <v>826401</v>
      </c>
      <c r="G17" s="163">
        <v>849221</v>
      </c>
      <c r="H17" s="163">
        <v>877709</v>
      </c>
      <c r="I17" s="164">
        <f t="shared" si="3"/>
        <v>3.3546038074894424E-2</v>
      </c>
      <c r="J17" s="165">
        <f t="shared" si="0"/>
        <v>9.3237491794886385E-2</v>
      </c>
      <c r="K17" s="163">
        <f t="shared" si="1"/>
        <v>28488</v>
      </c>
      <c r="L17" s="163">
        <f t="shared" si="2"/>
        <v>74856</v>
      </c>
      <c r="M17" s="164">
        <f t="shared" si="4"/>
        <v>3.2453863720979061E-2</v>
      </c>
      <c r="N17" s="79"/>
    </row>
    <row r="18" spans="1:14" x14ac:dyDescent="0.25">
      <c r="A18" s="161"/>
      <c r="B18" s="162" t="s">
        <v>128</v>
      </c>
      <c r="C18" s="163">
        <v>388707</v>
      </c>
      <c r="D18" s="163">
        <v>415821</v>
      </c>
      <c r="E18" s="163">
        <v>239983</v>
      </c>
      <c r="F18" s="163">
        <v>303983</v>
      </c>
      <c r="G18" s="163">
        <v>364696</v>
      </c>
      <c r="H18" s="163">
        <v>350071</v>
      </c>
      <c r="I18" s="164">
        <f t="shared" si="3"/>
        <v>-4.0101893083554496E-2</v>
      </c>
      <c r="J18" s="165">
        <f t="shared" si="0"/>
        <v>-0.1581209222237453</v>
      </c>
      <c r="K18" s="163">
        <f t="shared" si="1"/>
        <v>-14625</v>
      </c>
      <c r="L18" s="163">
        <f t="shared" si="2"/>
        <v>-65750</v>
      </c>
      <c r="M18" s="164">
        <f t="shared" si="4"/>
        <v>1.2944103941815407E-2</v>
      </c>
      <c r="N18" s="79"/>
    </row>
    <row r="19" spans="1:14" x14ac:dyDescent="0.25">
      <c r="A19" s="161" t="s">
        <v>144</v>
      </c>
      <c r="B19" s="162" t="s">
        <v>131</v>
      </c>
      <c r="C19" s="163">
        <v>610787</v>
      </c>
      <c r="D19" s="163">
        <v>516905</v>
      </c>
      <c r="E19" s="163">
        <v>339355</v>
      </c>
      <c r="F19" s="163">
        <v>221326</v>
      </c>
      <c r="G19" s="163">
        <v>324645</v>
      </c>
      <c r="H19" s="163">
        <v>334953</v>
      </c>
      <c r="I19" s="164">
        <f t="shared" si="3"/>
        <v>3.1751605599962929E-2</v>
      </c>
      <c r="J19" s="165">
        <f t="shared" si="0"/>
        <v>-0.35200278581170619</v>
      </c>
      <c r="K19" s="163">
        <f t="shared" si="1"/>
        <v>10308</v>
      </c>
      <c r="L19" s="163">
        <f t="shared" si="2"/>
        <v>-181952</v>
      </c>
      <c r="M19" s="164">
        <f t="shared" si="4"/>
        <v>1.2385106014559607E-2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5064829</v>
      </c>
      <c r="D20" s="169">
        <f t="shared" si="5"/>
        <v>5086291</v>
      </c>
      <c r="E20" s="169">
        <f t="shared" si="5"/>
        <v>1939349</v>
      </c>
      <c r="F20" s="169">
        <f t="shared" si="5"/>
        <v>4868641</v>
      </c>
      <c r="G20" s="169">
        <f t="shared" si="5"/>
        <v>5587733</v>
      </c>
      <c r="H20" s="169">
        <f t="shared" si="5"/>
        <v>6053159</v>
      </c>
      <c r="I20" s="170">
        <f t="shared" si="3"/>
        <v>8.3294244732166067E-2</v>
      </c>
      <c r="J20" s="171">
        <f t="shared" si="0"/>
        <v>0.19009293805643446</v>
      </c>
      <c r="K20" s="169">
        <f>H20-G20</f>
        <v>465426</v>
      </c>
      <c r="L20" s="169">
        <f t="shared" si="2"/>
        <v>966868</v>
      </c>
      <c r="M20" s="170">
        <f t="shared" si="4"/>
        <v>0.22381950882059756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9543452</v>
      </c>
      <c r="D22" s="176">
        <v>9847763</v>
      </c>
      <c r="E22" s="176">
        <v>3228073</v>
      </c>
      <c r="F22" s="176">
        <v>9333775</v>
      </c>
      <c r="G22" s="176">
        <v>10077442</v>
      </c>
      <c r="H22" s="176">
        <v>10350937</v>
      </c>
      <c r="I22" s="177">
        <f>IFERROR(H22/G22-1,"-")</f>
        <v>2.7139327619052578E-2</v>
      </c>
      <c r="J22" s="177">
        <f>IFERROR(H22/D22-1,"-")</f>
        <v>5.1095258892806417E-2</v>
      </c>
      <c r="K22" s="176">
        <f>H22-G22</f>
        <v>273495</v>
      </c>
      <c r="L22" s="176">
        <f>H22-D22</f>
        <v>503174</v>
      </c>
      <c r="M22" s="177">
        <f>H22/H$8</f>
        <v>0.38273265829841074</v>
      </c>
      <c r="N22" s="79"/>
    </row>
    <row r="23" spans="1:14" x14ac:dyDescent="0.25">
      <c r="A23" s="161" t="s">
        <v>96</v>
      </c>
      <c r="B23" s="157" t="s">
        <v>97</v>
      </c>
      <c r="C23" s="158">
        <v>689477</v>
      </c>
      <c r="D23" s="158">
        <v>835888</v>
      </c>
      <c r="E23" s="158">
        <v>287860</v>
      </c>
      <c r="F23" s="158">
        <v>747196</v>
      </c>
      <c r="G23" s="158">
        <v>656924</v>
      </c>
      <c r="H23" s="158">
        <v>601274</v>
      </c>
      <c r="I23" s="159">
        <f>IFERROR(H23/G23-1,"-")</f>
        <v>-8.4712995719443906E-2</v>
      </c>
      <c r="J23" s="160">
        <f t="shared" ref="J23:J34" si="6">IFERROR(H23/D23-1,"-")</f>
        <v>-0.28067635855521311</v>
      </c>
      <c r="K23" s="158">
        <f t="shared" ref="K23:K33" si="7">H23-G23</f>
        <v>-55650</v>
      </c>
      <c r="L23" s="158">
        <f t="shared" ref="L23:L34" si="8">H23-D23</f>
        <v>-234614</v>
      </c>
      <c r="M23" s="159">
        <f>H23/H$8</f>
        <v>2.223249898880832E-2</v>
      </c>
      <c r="N23" s="79"/>
    </row>
    <row r="24" spans="1:14" x14ac:dyDescent="0.25">
      <c r="A24" s="161" t="s">
        <v>103</v>
      </c>
      <c r="B24" s="162" t="s">
        <v>103</v>
      </c>
      <c r="C24" s="163">
        <v>254840</v>
      </c>
      <c r="D24" s="163">
        <v>343442</v>
      </c>
      <c r="E24" s="163">
        <v>131807</v>
      </c>
      <c r="F24" s="163">
        <v>230301</v>
      </c>
      <c r="G24" s="163">
        <v>211250</v>
      </c>
      <c r="H24" s="163">
        <v>181841</v>
      </c>
      <c r="I24" s="164">
        <f>IFERROR(H24/G24-1,"-")</f>
        <v>-0.13921420118343197</v>
      </c>
      <c r="J24" s="165">
        <f t="shared" si="6"/>
        <v>-0.47053359810390105</v>
      </c>
      <c r="K24" s="163">
        <f t="shared" si="7"/>
        <v>-29409</v>
      </c>
      <c r="L24" s="163">
        <f t="shared" si="8"/>
        <v>-161601</v>
      </c>
      <c r="M24" s="164">
        <f>H24/H$8</f>
        <v>6.7236897797408402E-3</v>
      </c>
      <c r="N24" s="79"/>
    </row>
    <row r="25" spans="1:14" x14ac:dyDescent="0.25">
      <c r="A25" s="161" t="s">
        <v>100</v>
      </c>
      <c r="B25" s="162" t="s">
        <v>100</v>
      </c>
      <c r="C25" s="163">
        <v>434637</v>
      </c>
      <c r="D25" s="163">
        <v>492446</v>
      </c>
      <c r="E25" s="163">
        <v>156053</v>
      </c>
      <c r="F25" s="163">
        <v>516895</v>
      </c>
      <c r="G25" s="163">
        <v>445674</v>
      </c>
      <c r="H25" s="163">
        <v>419433</v>
      </c>
      <c r="I25" s="164">
        <f>IFERROR(H25/G25-1,"-")</f>
        <v>-5.8879360249868729E-2</v>
      </c>
      <c r="J25" s="165">
        <f t="shared" si="6"/>
        <v>-0.14826600276984681</v>
      </c>
      <c r="K25" s="163">
        <f t="shared" si="7"/>
        <v>-26241</v>
      </c>
      <c r="L25" s="163">
        <f t="shared" si="8"/>
        <v>-73013</v>
      </c>
      <c r="M25" s="164">
        <f>H25/H$8</f>
        <v>1.550880920906748E-2</v>
      </c>
      <c r="N25" s="79"/>
    </row>
    <row r="26" spans="1:14" x14ac:dyDescent="0.25">
      <c r="A26" s="161"/>
      <c r="B26" s="157" t="s">
        <v>107</v>
      </c>
      <c r="C26" s="158">
        <v>8853975</v>
      </c>
      <c r="D26" s="158">
        <v>9011875</v>
      </c>
      <c r="E26" s="158">
        <v>2940213</v>
      </c>
      <c r="F26" s="158">
        <v>8586579</v>
      </c>
      <c r="G26" s="158">
        <v>9420518</v>
      </c>
      <c r="H26" s="158">
        <v>9749663</v>
      </c>
      <c r="I26" s="159">
        <f>IFERROR(H26/G26-1,"-")</f>
        <v>3.4939161519568218E-2</v>
      </c>
      <c r="J26" s="160">
        <f t="shared" si="6"/>
        <v>8.1868423607739826E-2</v>
      </c>
      <c r="K26" s="158">
        <f t="shared" si="7"/>
        <v>329145</v>
      </c>
      <c r="L26" s="158">
        <f t="shared" si="8"/>
        <v>737788</v>
      </c>
      <c r="M26" s="159">
        <f>H26/H$8</f>
        <v>0.36050015930960244</v>
      </c>
      <c r="N26" s="79"/>
    </row>
    <row r="27" spans="1:14" s="56" customFormat="1" x14ac:dyDescent="0.25">
      <c r="A27" s="161"/>
      <c r="B27" s="162" t="s">
        <v>110</v>
      </c>
      <c r="C27" s="163">
        <v>4039219</v>
      </c>
      <c r="D27" s="163">
        <v>4276177</v>
      </c>
      <c r="E27" s="163">
        <v>1243159</v>
      </c>
      <c r="F27" s="163">
        <v>4332424</v>
      </c>
      <c r="G27" s="163">
        <v>4829410</v>
      </c>
      <c r="H27" s="163">
        <v>5052166</v>
      </c>
      <c r="I27" s="164">
        <f t="shared" ref="I27:I34" si="9">IFERROR(H27/G27-1,"-")</f>
        <v>4.6124888961591504E-2</v>
      </c>
      <c r="J27" s="165">
        <f t="shared" si="6"/>
        <v>0.18146793268847383</v>
      </c>
      <c r="K27" s="163">
        <f t="shared" si="7"/>
        <v>222756</v>
      </c>
      <c r="L27" s="163">
        <f t="shared" si="8"/>
        <v>775989</v>
      </c>
      <c r="M27" s="164">
        <f t="shared" ref="M27:M34" si="10">H27/H$8</f>
        <v>0.18680713865274695</v>
      </c>
      <c r="N27" s="166"/>
    </row>
    <row r="28" spans="1:14" s="56" customFormat="1" x14ac:dyDescent="0.25">
      <c r="A28" s="161"/>
      <c r="B28" s="162" t="s">
        <v>113</v>
      </c>
      <c r="C28" s="163">
        <v>1452865</v>
      </c>
      <c r="D28" s="163">
        <v>1345464</v>
      </c>
      <c r="E28" s="163">
        <v>414667</v>
      </c>
      <c r="F28" s="163">
        <v>1019837</v>
      </c>
      <c r="G28" s="163">
        <v>1081490</v>
      </c>
      <c r="H28" s="163">
        <v>1062041</v>
      </c>
      <c r="I28" s="164">
        <f t="shared" si="9"/>
        <v>-1.7983522732526458E-2</v>
      </c>
      <c r="J28" s="165">
        <f t="shared" si="6"/>
        <v>-0.21065074948121987</v>
      </c>
      <c r="K28" s="163">
        <f t="shared" si="7"/>
        <v>-19449</v>
      </c>
      <c r="L28" s="163">
        <f t="shared" si="8"/>
        <v>-283423</v>
      </c>
      <c r="M28" s="164">
        <f t="shared" si="10"/>
        <v>3.9269659853200002E-2</v>
      </c>
      <c r="N28" s="166"/>
    </row>
    <row r="29" spans="1:14" x14ac:dyDescent="0.25">
      <c r="A29" s="161"/>
      <c r="B29" s="162" t="s">
        <v>116</v>
      </c>
      <c r="C29" s="163">
        <v>313122</v>
      </c>
      <c r="D29" s="163">
        <v>330897</v>
      </c>
      <c r="E29" s="163">
        <v>135620</v>
      </c>
      <c r="F29" s="163">
        <v>350575</v>
      </c>
      <c r="G29" s="163">
        <v>398844</v>
      </c>
      <c r="H29" s="163">
        <v>364141</v>
      </c>
      <c r="I29" s="164">
        <f t="shared" si="9"/>
        <v>-8.7008955882500461E-2</v>
      </c>
      <c r="J29" s="165">
        <f t="shared" si="6"/>
        <v>0.10046630824697722</v>
      </c>
      <c r="K29" s="163">
        <f t="shared" si="7"/>
        <v>-34703</v>
      </c>
      <c r="L29" s="163">
        <f t="shared" si="8"/>
        <v>33244</v>
      </c>
      <c r="M29" s="164">
        <f t="shared" si="10"/>
        <v>1.3464351384366613E-2</v>
      </c>
      <c r="N29" s="79"/>
    </row>
    <row r="30" spans="1:14" x14ac:dyDescent="0.25">
      <c r="A30" s="161"/>
      <c r="B30" s="162" t="s">
        <v>123</v>
      </c>
      <c r="C30" s="163">
        <v>414841</v>
      </c>
      <c r="D30" s="163">
        <v>383239</v>
      </c>
      <c r="E30" s="163">
        <v>121574</v>
      </c>
      <c r="F30" s="163">
        <v>467069</v>
      </c>
      <c r="G30" s="163">
        <v>423389</v>
      </c>
      <c r="H30" s="163">
        <v>423920</v>
      </c>
      <c r="I30" s="164">
        <f t="shared" si="9"/>
        <v>1.2541657907976234E-3</v>
      </c>
      <c r="J30" s="165">
        <f t="shared" si="6"/>
        <v>0.10615047007220046</v>
      </c>
      <c r="K30" s="163">
        <f t="shared" si="7"/>
        <v>531</v>
      </c>
      <c r="L30" s="163">
        <f t="shared" si="8"/>
        <v>40681</v>
      </c>
      <c r="M30" s="164">
        <f t="shared" si="10"/>
        <v>1.5674718965622367E-2</v>
      </c>
      <c r="N30" s="79"/>
    </row>
    <row r="31" spans="1:14" x14ac:dyDescent="0.25">
      <c r="A31" s="161"/>
      <c r="B31" s="162" t="s">
        <v>119</v>
      </c>
      <c r="C31" s="163">
        <v>435710</v>
      </c>
      <c r="D31" s="163">
        <v>424803</v>
      </c>
      <c r="E31" s="163">
        <v>188425</v>
      </c>
      <c r="F31" s="163">
        <v>472282</v>
      </c>
      <c r="G31" s="163">
        <v>444309</v>
      </c>
      <c r="H31" s="163">
        <v>458279</v>
      </c>
      <c r="I31" s="164">
        <f t="shared" si="9"/>
        <v>3.1442081974481617E-2</v>
      </c>
      <c r="J31" s="165">
        <f t="shared" si="6"/>
        <v>7.8803586603672704E-2</v>
      </c>
      <c r="K31" s="163">
        <f t="shared" si="7"/>
        <v>13970</v>
      </c>
      <c r="L31" s="163">
        <f t="shared" si="8"/>
        <v>33476</v>
      </c>
      <c r="M31" s="164">
        <f t="shared" si="10"/>
        <v>1.6945165438871611E-2</v>
      </c>
      <c r="N31" s="79"/>
    </row>
    <row r="32" spans="1:14" x14ac:dyDescent="0.25">
      <c r="A32" s="161"/>
      <c r="B32" s="162" t="s">
        <v>128</v>
      </c>
      <c r="C32" s="163">
        <v>154249</v>
      </c>
      <c r="D32" s="163">
        <v>176635</v>
      </c>
      <c r="E32" s="163">
        <v>94459</v>
      </c>
      <c r="F32" s="163">
        <v>114576</v>
      </c>
      <c r="G32" s="163">
        <v>129191</v>
      </c>
      <c r="H32" s="163">
        <v>127582</v>
      </c>
      <c r="I32" s="164">
        <f t="shared" si="9"/>
        <v>-1.2454427940026824E-2</v>
      </c>
      <c r="J32" s="165">
        <f t="shared" si="6"/>
        <v>-0.27770826846321506</v>
      </c>
      <c r="K32" s="163">
        <f t="shared" si="7"/>
        <v>-1609</v>
      </c>
      <c r="L32" s="163">
        <f t="shared" si="8"/>
        <v>-49053</v>
      </c>
      <c r="M32" s="164">
        <f t="shared" si="10"/>
        <v>4.7174278049444069E-3</v>
      </c>
      <c r="N32" s="79"/>
    </row>
    <row r="33" spans="1:14" x14ac:dyDescent="0.25">
      <c r="A33" s="161" t="s">
        <v>144</v>
      </c>
      <c r="B33" s="162" t="s">
        <v>131</v>
      </c>
      <c r="C33" s="163">
        <v>188327</v>
      </c>
      <c r="D33" s="163">
        <v>164859</v>
      </c>
      <c r="E33" s="163">
        <v>103139</v>
      </c>
      <c r="F33" s="163">
        <v>69505</v>
      </c>
      <c r="G33" s="163">
        <v>110811</v>
      </c>
      <c r="H33" s="163">
        <v>102902</v>
      </c>
      <c r="I33" s="164">
        <f t="shared" si="9"/>
        <v>-7.1373780581350244E-2</v>
      </c>
      <c r="J33" s="165">
        <f t="shared" si="6"/>
        <v>-0.37581812336602793</v>
      </c>
      <c r="K33" s="163">
        <f t="shared" si="7"/>
        <v>-7909</v>
      </c>
      <c r="L33" s="163">
        <f t="shared" si="8"/>
        <v>-61957</v>
      </c>
      <c r="M33" s="164">
        <f t="shared" si="10"/>
        <v>3.8048686804125135E-3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1855642</v>
      </c>
      <c r="D34" s="169">
        <f t="shared" si="11"/>
        <v>1909801</v>
      </c>
      <c r="E34" s="169">
        <f t="shared" si="11"/>
        <v>639170</v>
      </c>
      <c r="F34" s="169">
        <f t="shared" si="11"/>
        <v>1760311</v>
      </c>
      <c r="G34" s="169">
        <f t="shared" si="11"/>
        <v>2003074</v>
      </c>
      <c r="H34" s="169">
        <f t="shared" si="11"/>
        <v>2158632</v>
      </c>
      <c r="I34" s="170">
        <f t="shared" si="9"/>
        <v>7.7659637137719395E-2</v>
      </c>
      <c r="J34" s="171">
        <f t="shared" si="6"/>
        <v>0.13029158535365726</v>
      </c>
      <c r="K34" s="169">
        <f>H34-G34</f>
        <v>155558</v>
      </c>
      <c r="L34" s="169">
        <f t="shared" si="8"/>
        <v>248831</v>
      </c>
      <c r="M34" s="170">
        <f t="shared" si="10"/>
        <v>7.9816828529437958E-2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7629195</v>
      </c>
      <c r="D36" s="176">
        <v>7573908</v>
      </c>
      <c r="E36" s="176">
        <v>2404828</v>
      </c>
      <c r="F36" s="176">
        <v>6487078</v>
      </c>
      <c r="G36" s="176">
        <v>7196338</v>
      </c>
      <c r="H36" s="176">
        <v>7492248</v>
      </c>
      <c r="I36" s="177">
        <f>IFERROR(H36/G36-1,"-")</f>
        <v>4.1119524958388665E-2</v>
      </c>
      <c r="J36" s="177">
        <f>IFERROR(H36/D36-1,"-")</f>
        <v>-1.0781752300133562E-2</v>
      </c>
      <c r="K36" s="176">
        <f>H36-G36</f>
        <v>295910</v>
      </c>
      <c r="L36" s="176">
        <f>H36-D36</f>
        <v>-81660</v>
      </c>
      <c r="M36" s="177">
        <f>H36/H$8</f>
        <v>0.27703076481587624</v>
      </c>
      <c r="N36" s="79"/>
    </row>
    <row r="37" spans="1:14" x14ac:dyDescent="0.25">
      <c r="A37" s="161" t="s">
        <v>96</v>
      </c>
      <c r="B37" s="157" t="s">
        <v>97</v>
      </c>
      <c r="C37" s="158">
        <v>547806</v>
      </c>
      <c r="D37" s="158">
        <v>485180</v>
      </c>
      <c r="E37" s="158">
        <v>174594</v>
      </c>
      <c r="F37" s="158">
        <v>407411</v>
      </c>
      <c r="G37" s="158">
        <v>450459</v>
      </c>
      <c r="H37" s="158">
        <v>438799</v>
      </c>
      <c r="I37" s="159">
        <f>IFERROR(H37/G37-1,"-")</f>
        <v>-2.5884708708228676E-2</v>
      </c>
      <c r="J37" s="160">
        <f t="shared" ref="J37:J48" si="12">IFERROR(H37/D37-1,"-")</f>
        <v>-9.559544911166995E-2</v>
      </c>
      <c r="K37" s="158">
        <f t="shared" ref="K37:K47" si="13">H37-G37</f>
        <v>-11660</v>
      </c>
      <c r="L37" s="158">
        <f t="shared" ref="L37:L48" si="14">H37-D37</f>
        <v>-46381</v>
      </c>
      <c r="M37" s="159">
        <f>H37/H$8</f>
        <v>1.6224879711728934E-2</v>
      </c>
      <c r="N37" s="79"/>
    </row>
    <row r="38" spans="1:14" x14ac:dyDescent="0.25">
      <c r="A38" s="161" t="s">
        <v>103</v>
      </c>
      <c r="B38" s="162" t="s">
        <v>103</v>
      </c>
      <c r="C38" s="163">
        <v>168725</v>
      </c>
      <c r="D38" s="163">
        <v>168921</v>
      </c>
      <c r="E38" s="163">
        <v>66491</v>
      </c>
      <c r="F38" s="163">
        <v>132386</v>
      </c>
      <c r="G38" s="163">
        <v>167419</v>
      </c>
      <c r="H38" s="163">
        <v>197752</v>
      </c>
      <c r="I38" s="164">
        <f>IFERROR(H38/G38-1,"-")</f>
        <v>0.18118015279030453</v>
      </c>
      <c r="J38" s="165">
        <f t="shared" si="12"/>
        <v>0.17067741725421937</v>
      </c>
      <c r="K38" s="163">
        <f t="shared" si="13"/>
        <v>30333</v>
      </c>
      <c r="L38" s="163">
        <f t="shared" si="14"/>
        <v>28831</v>
      </c>
      <c r="M38" s="164">
        <f>H38/H$8</f>
        <v>7.3120094000984955E-3</v>
      </c>
      <c r="N38" s="79"/>
    </row>
    <row r="39" spans="1:14" x14ac:dyDescent="0.25">
      <c r="A39" s="161" t="s">
        <v>100</v>
      </c>
      <c r="B39" s="162" t="s">
        <v>100</v>
      </c>
      <c r="C39" s="163">
        <v>379081</v>
      </c>
      <c r="D39" s="163">
        <v>316259</v>
      </c>
      <c r="E39" s="163">
        <v>108103</v>
      </c>
      <c r="F39" s="163">
        <v>275025</v>
      </c>
      <c r="G39" s="163">
        <v>283040</v>
      </c>
      <c r="H39" s="163">
        <v>241047</v>
      </c>
      <c r="I39" s="164">
        <f>IFERROR(H39/G39-1,"-")</f>
        <v>-0.14836418880723568</v>
      </c>
      <c r="J39" s="165">
        <f t="shared" si="12"/>
        <v>-0.23781773799322703</v>
      </c>
      <c r="K39" s="163">
        <f t="shared" si="13"/>
        <v>-41993</v>
      </c>
      <c r="L39" s="163">
        <f t="shared" si="14"/>
        <v>-75212</v>
      </c>
      <c r="M39" s="164">
        <f>H39/H$8</f>
        <v>8.9128703116304366E-3</v>
      </c>
      <c r="N39" s="79"/>
    </row>
    <row r="40" spans="1:14" x14ac:dyDescent="0.25">
      <c r="A40" s="161"/>
      <c r="B40" s="157" t="s">
        <v>107</v>
      </c>
      <c r="C40" s="158">
        <v>7081389</v>
      </c>
      <c r="D40" s="158">
        <v>7088728</v>
      </c>
      <c r="E40" s="158">
        <v>2230234</v>
      </c>
      <c r="F40" s="158">
        <v>6079667</v>
      </c>
      <c r="G40" s="158">
        <v>6745879</v>
      </c>
      <c r="H40" s="158">
        <v>7053449</v>
      </c>
      <c r="I40" s="159">
        <f>IFERROR(H40/G40-1,"-")</f>
        <v>4.5593761761810514E-2</v>
      </c>
      <c r="J40" s="160">
        <f t="shared" si="12"/>
        <v>-4.9767743945035026E-3</v>
      </c>
      <c r="K40" s="158">
        <f t="shared" si="13"/>
        <v>307570</v>
      </c>
      <c r="L40" s="158">
        <f t="shared" si="14"/>
        <v>-35279</v>
      </c>
      <c r="M40" s="159">
        <f>H40/H$8</f>
        <v>0.26080588510414726</v>
      </c>
      <c r="N40" s="79"/>
    </row>
    <row r="41" spans="1:14" s="56" customFormat="1" x14ac:dyDescent="0.25">
      <c r="A41" s="161"/>
      <c r="B41" s="162" t="s">
        <v>110</v>
      </c>
      <c r="C41" s="163">
        <v>3641132</v>
      </c>
      <c r="D41" s="163">
        <v>3935311</v>
      </c>
      <c r="E41" s="163">
        <v>972971</v>
      </c>
      <c r="F41" s="163">
        <v>3165011</v>
      </c>
      <c r="G41" s="163">
        <v>3481161</v>
      </c>
      <c r="H41" s="163">
        <v>3721099</v>
      </c>
      <c r="I41" s="164">
        <f t="shared" ref="I41:I48" si="15">IFERROR(H41/G41-1,"-")</f>
        <v>6.8924706441328087E-2</v>
      </c>
      <c r="J41" s="165">
        <f t="shared" si="12"/>
        <v>-5.4433309082814518E-2</v>
      </c>
      <c r="K41" s="163">
        <f t="shared" si="13"/>
        <v>239938</v>
      </c>
      <c r="L41" s="163">
        <f t="shared" si="14"/>
        <v>-214212</v>
      </c>
      <c r="M41" s="164">
        <f t="shared" ref="M41:M48" si="16">H41/H$8</f>
        <v>0.1375900666830025</v>
      </c>
      <c r="N41" s="166"/>
    </row>
    <row r="42" spans="1:14" s="56" customFormat="1" x14ac:dyDescent="0.25">
      <c r="A42" s="161"/>
      <c r="B42" s="162" t="s">
        <v>113</v>
      </c>
      <c r="C42" s="163">
        <v>477191</v>
      </c>
      <c r="D42" s="163">
        <v>348599</v>
      </c>
      <c r="E42" s="163">
        <v>118015</v>
      </c>
      <c r="F42" s="163">
        <v>215817</v>
      </c>
      <c r="G42" s="163">
        <v>254303</v>
      </c>
      <c r="H42" s="163">
        <v>245100</v>
      </c>
      <c r="I42" s="164">
        <f t="shared" si="15"/>
        <v>-3.6189112987263239E-2</v>
      </c>
      <c r="J42" s="165">
        <f t="shared" si="12"/>
        <v>-0.29689987636223858</v>
      </c>
      <c r="K42" s="163">
        <f t="shared" si="13"/>
        <v>-9203</v>
      </c>
      <c r="L42" s="163">
        <f t="shared" si="14"/>
        <v>-103499</v>
      </c>
      <c r="M42" s="164">
        <f t="shared" si="16"/>
        <v>9.0627326346339934E-3</v>
      </c>
      <c r="N42" s="166"/>
    </row>
    <row r="43" spans="1:14" x14ac:dyDescent="0.25">
      <c r="A43" s="161"/>
      <c r="B43" s="162" t="s">
        <v>116</v>
      </c>
      <c r="C43" s="163">
        <v>142516</v>
      </c>
      <c r="D43" s="163">
        <v>139355</v>
      </c>
      <c r="E43" s="163">
        <v>53624</v>
      </c>
      <c r="F43" s="163">
        <v>144404</v>
      </c>
      <c r="G43" s="163">
        <v>184615</v>
      </c>
      <c r="H43" s="163">
        <v>185724</v>
      </c>
      <c r="I43" s="164">
        <f t="shared" si="15"/>
        <v>6.0070958481164283E-3</v>
      </c>
      <c r="J43" s="165">
        <f t="shared" si="12"/>
        <v>0.33274012414337473</v>
      </c>
      <c r="K43" s="163">
        <f t="shared" si="13"/>
        <v>1109</v>
      </c>
      <c r="L43" s="163">
        <f t="shared" si="14"/>
        <v>46369</v>
      </c>
      <c r="M43" s="164">
        <f t="shared" si="16"/>
        <v>6.8672662416759019E-3</v>
      </c>
      <c r="N43" s="79"/>
    </row>
    <row r="44" spans="1:14" x14ac:dyDescent="0.25">
      <c r="A44" s="161"/>
      <c r="B44" s="162" t="s">
        <v>123</v>
      </c>
      <c r="C44" s="163">
        <v>366094</v>
      </c>
      <c r="D44" s="163">
        <v>354201</v>
      </c>
      <c r="E44" s="163">
        <v>102738</v>
      </c>
      <c r="F44" s="163">
        <v>374048</v>
      </c>
      <c r="G44" s="163">
        <v>377945</v>
      </c>
      <c r="H44" s="163">
        <v>372670</v>
      </c>
      <c r="I44" s="164">
        <f t="shared" si="15"/>
        <v>-1.3957057243778825E-2</v>
      </c>
      <c r="J44" s="165">
        <f t="shared" si="12"/>
        <v>5.2142709930237396E-2</v>
      </c>
      <c r="K44" s="163">
        <f t="shared" si="13"/>
        <v>-5275</v>
      </c>
      <c r="L44" s="163">
        <f t="shared" si="14"/>
        <v>18469</v>
      </c>
      <c r="M44" s="164">
        <f t="shared" si="16"/>
        <v>1.377971673173827E-2</v>
      </c>
      <c r="N44" s="79"/>
    </row>
    <row r="45" spans="1:14" x14ac:dyDescent="0.25">
      <c r="A45" s="161"/>
      <c r="B45" s="162" t="s">
        <v>119</v>
      </c>
      <c r="C45" s="163">
        <v>263548</v>
      </c>
      <c r="D45" s="163">
        <v>251608</v>
      </c>
      <c r="E45" s="163">
        <v>109378</v>
      </c>
      <c r="F45" s="163">
        <v>225141</v>
      </c>
      <c r="G45" s="163">
        <v>269310</v>
      </c>
      <c r="H45" s="163">
        <v>269282</v>
      </c>
      <c r="I45" s="164">
        <f t="shared" si="15"/>
        <v>-1.0396940328993853E-4</v>
      </c>
      <c r="J45" s="165">
        <f t="shared" si="12"/>
        <v>7.0244189373946719E-2</v>
      </c>
      <c r="K45" s="163">
        <f t="shared" si="13"/>
        <v>-28</v>
      </c>
      <c r="L45" s="163">
        <f t="shared" si="14"/>
        <v>17674</v>
      </c>
      <c r="M45" s="164">
        <f t="shared" si="16"/>
        <v>9.9568778838005339E-3</v>
      </c>
      <c r="N45" s="79"/>
    </row>
    <row r="46" spans="1:14" x14ac:dyDescent="0.25">
      <c r="A46" s="161"/>
      <c r="B46" s="162" t="s">
        <v>128</v>
      </c>
      <c r="C46" s="163">
        <v>162521</v>
      </c>
      <c r="D46" s="163">
        <v>156722</v>
      </c>
      <c r="E46" s="163">
        <v>85862</v>
      </c>
      <c r="F46" s="163">
        <v>122681</v>
      </c>
      <c r="G46" s="163">
        <v>129599</v>
      </c>
      <c r="H46" s="163">
        <v>125590</v>
      </c>
      <c r="I46" s="164">
        <f t="shared" si="15"/>
        <v>-3.0933880662659452E-2</v>
      </c>
      <c r="J46" s="165">
        <f t="shared" si="12"/>
        <v>-0.19864473398757032</v>
      </c>
      <c r="K46" s="163">
        <f t="shared" si="13"/>
        <v>-4009</v>
      </c>
      <c r="L46" s="163">
        <f t="shared" si="14"/>
        <v>-31132</v>
      </c>
      <c r="M46" s="164">
        <f t="shared" si="16"/>
        <v>4.6437723034829992E-3</v>
      </c>
      <c r="N46" s="79"/>
    </row>
    <row r="47" spans="1:14" x14ac:dyDescent="0.25">
      <c r="A47" s="161" t="s">
        <v>144</v>
      </c>
      <c r="B47" s="162" t="s">
        <v>131</v>
      </c>
      <c r="C47" s="163">
        <v>257916</v>
      </c>
      <c r="D47" s="163">
        <v>226100</v>
      </c>
      <c r="E47" s="163">
        <v>139118</v>
      </c>
      <c r="F47" s="163">
        <v>101645</v>
      </c>
      <c r="G47" s="163">
        <v>131609</v>
      </c>
      <c r="H47" s="163">
        <v>138398</v>
      </c>
      <c r="I47" s="164">
        <f t="shared" si="15"/>
        <v>5.1584618073232003E-2</v>
      </c>
      <c r="J47" s="165">
        <f t="shared" si="12"/>
        <v>-0.38789031402034502</v>
      </c>
      <c r="K47" s="163">
        <f t="shared" si="13"/>
        <v>6789</v>
      </c>
      <c r="L47" s="163">
        <f t="shared" si="14"/>
        <v>-87702</v>
      </c>
      <c r="M47" s="164">
        <f t="shared" si="16"/>
        <v>5.1173564715139754E-3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1770471</v>
      </c>
      <c r="D48" s="169">
        <f t="shared" si="17"/>
        <v>1676832</v>
      </c>
      <c r="E48" s="169">
        <f t="shared" si="17"/>
        <v>648528</v>
      </c>
      <c r="F48" s="169">
        <f t="shared" si="17"/>
        <v>1730920</v>
      </c>
      <c r="G48" s="169">
        <f t="shared" si="17"/>
        <v>1917337</v>
      </c>
      <c r="H48" s="169">
        <f t="shared" si="17"/>
        <v>1995586</v>
      </c>
      <c r="I48" s="170">
        <f t="shared" si="15"/>
        <v>4.0811291911646119E-2</v>
      </c>
      <c r="J48" s="171">
        <f t="shared" si="12"/>
        <v>0.19009298486670101</v>
      </c>
      <c r="K48" s="169">
        <f>H48-G48</f>
        <v>78249</v>
      </c>
      <c r="L48" s="169">
        <f t="shared" si="14"/>
        <v>318754</v>
      </c>
      <c r="M48" s="170">
        <f t="shared" si="16"/>
        <v>7.3788096154299099E-2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176758</v>
      </c>
      <c r="D50" s="176">
        <v>171426</v>
      </c>
      <c r="E50" s="176">
        <v>58399</v>
      </c>
      <c r="F50" s="176">
        <v>119118</v>
      </c>
      <c r="G50" s="176">
        <v>124202</v>
      </c>
      <c r="H50" s="176">
        <v>142297</v>
      </c>
      <c r="I50" s="177">
        <f>IFERROR(H50/G50-1,"-")</f>
        <v>0.14569008550586937</v>
      </c>
      <c r="J50" s="177">
        <f>IFERROR(H50/D50-1,"-")</f>
        <v>-0.16992171549239909</v>
      </c>
      <c r="K50" s="176">
        <f>H50-G50</f>
        <v>18095</v>
      </c>
      <c r="L50" s="176">
        <f>H50-D50</f>
        <v>-29129</v>
      </c>
      <c r="M50" s="177">
        <f>H50/H$8</f>
        <v>5.2615245439025429E-3</v>
      </c>
      <c r="N50" s="79"/>
    </row>
    <row r="51" spans="1:14" x14ac:dyDescent="0.25">
      <c r="A51" s="161" t="s">
        <v>96</v>
      </c>
      <c r="B51" s="157" t="s">
        <v>97</v>
      </c>
      <c r="C51" s="158">
        <v>27000</v>
      </c>
      <c r="D51" s="158">
        <v>24395</v>
      </c>
      <c r="E51" s="158">
        <v>5882</v>
      </c>
      <c r="F51" s="158">
        <v>13227</v>
      </c>
      <c r="G51" s="158">
        <v>31470</v>
      </c>
      <c r="H51" s="158">
        <v>20887</v>
      </c>
      <c r="I51" s="159">
        <f>IFERROR(H51/G51-1,"-")</f>
        <v>-0.33628852875754689</v>
      </c>
      <c r="J51" s="160">
        <f t="shared" ref="J51:J62" si="18">IFERROR(H51/D51-1,"-")</f>
        <v>-0.14379995900799347</v>
      </c>
      <c r="K51" s="158">
        <f t="shared" ref="K51:K61" si="19">H51-G51</f>
        <v>-10583</v>
      </c>
      <c r="L51" s="158">
        <f t="shared" ref="L51:L62" si="20">H51-D51</f>
        <v>-3508</v>
      </c>
      <c r="M51" s="159">
        <f>H51/H$8</f>
        <v>7.7231047139779765E-4</v>
      </c>
      <c r="N51" s="79"/>
    </row>
    <row r="52" spans="1:14" x14ac:dyDescent="0.25">
      <c r="A52" s="161" t="s">
        <v>103</v>
      </c>
      <c r="B52" s="162" t="s">
        <v>103</v>
      </c>
      <c r="C52" s="163">
        <v>15466</v>
      </c>
      <c r="D52" s="163">
        <v>10908</v>
      </c>
      <c r="E52" s="163">
        <v>4149</v>
      </c>
      <c r="F52" s="163">
        <v>4038</v>
      </c>
      <c r="G52" s="163">
        <v>21028</v>
      </c>
      <c r="H52" s="163">
        <v>11806</v>
      </c>
      <c r="I52" s="164">
        <f>IFERROR(H52/G52-1,"-")</f>
        <v>-0.43855811299220082</v>
      </c>
      <c r="J52" s="165">
        <f t="shared" si="18"/>
        <v>8.2324899156582365E-2</v>
      </c>
      <c r="K52" s="163">
        <f t="shared" si="19"/>
        <v>-9222</v>
      </c>
      <c r="L52" s="163">
        <f t="shared" si="20"/>
        <v>898</v>
      </c>
      <c r="M52" s="164">
        <f>H52/H$8</f>
        <v>4.3653456338020775E-4</v>
      </c>
      <c r="N52" s="79"/>
    </row>
    <row r="53" spans="1:14" x14ac:dyDescent="0.25">
      <c r="A53" s="161" t="s">
        <v>100</v>
      </c>
      <c r="B53" s="162" t="s">
        <v>100</v>
      </c>
      <c r="C53" s="163">
        <v>11534</v>
      </c>
      <c r="D53" s="163">
        <v>13487</v>
      </c>
      <c r="E53" s="163">
        <v>1733</v>
      </c>
      <c r="F53" s="163">
        <v>9189</v>
      </c>
      <c r="G53" s="163">
        <v>10442</v>
      </c>
      <c r="H53" s="163">
        <v>9081</v>
      </c>
      <c r="I53" s="164">
        <f>IFERROR(H53/G53-1,"-")</f>
        <v>-0.1303390155142693</v>
      </c>
      <c r="J53" s="165">
        <f t="shared" si="18"/>
        <v>-0.32668495588344326</v>
      </c>
      <c r="K53" s="163">
        <f t="shared" si="19"/>
        <v>-1361</v>
      </c>
      <c r="L53" s="163">
        <f t="shared" si="20"/>
        <v>-4406</v>
      </c>
      <c r="M53" s="164">
        <f>H53/H$8</f>
        <v>3.357759080175899E-4</v>
      </c>
      <c r="N53" s="79"/>
    </row>
    <row r="54" spans="1:14" x14ac:dyDescent="0.25">
      <c r="A54" s="161"/>
      <c r="B54" s="157" t="s">
        <v>107</v>
      </c>
      <c r="C54" s="158">
        <v>149758</v>
      </c>
      <c r="D54" s="158">
        <v>147031</v>
      </c>
      <c r="E54" s="158">
        <v>52517</v>
      </c>
      <c r="F54" s="158">
        <v>105891</v>
      </c>
      <c r="G54" s="158">
        <v>92732</v>
      </c>
      <c r="H54" s="158">
        <v>121410</v>
      </c>
      <c r="I54" s="159">
        <f>IFERROR(H54/G54-1,"-")</f>
        <v>0.3092567829875339</v>
      </c>
      <c r="J54" s="160">
        <f t="shared" si="18"/>
        <v>-0.17425576919153107</v>
      </c>
      <c r="K54" s="158">
        <f t="shared" si="19"/>
        <v>28678</v>
      </c>
      <c r="L54" s="158">
        <f t="shared" si="20"/>
        <v>-25621</v>
      </c>
      <c r="M54" s="159">
        <f>H54/H$8</f>
        <v>4.4892140725047453E-3</v>
      </c>
      <c r="N54" s="79"/>
    </row>
    <row r="55" spans="1:14" s="56" customFormat="1" x14ac:dyDescent="0.25">
      <c r="A55" s="161"/>
      <c r="B55" s="162" t="s">
        <v>110</v>
      </c>
      <c r="C55" s="163">
        <v>49242</v>
      </c>
      <c r="D55" s="163">
        <v>51215</v>
      </c>
      <c r="E55" s="163">
        <v>19108</v>
      </c>
      <c r="F55" s="163">
        <v>48933</v>
      </c>
      <c r="G55" s="163">
        <v>39565</v>
      </c>
      <c r="H55" s="163">
        <v>51736</v>
      </c>
      <c r="I55" s="164">
        <f t="shared" ref="I55:I62" si="21">IFERROR(H55/G55-1,"-")</f>
        <v>0.30762037154050303</v>
      </c>
      <c r="J55" s="165">
        <f t="shared" si="18"/>
        <v>1.0172800937225501E-2</v>
      </c>
      <c r="K55" s="163">
        <f t="shared" si="19"/>
        <v>12171</v>
      </c>
      <c r="L55" s="163">
        <f t="shared" si="20"/>
        <v>521</v>
      </c>
      <c r="M55" s="164">
        <f t="shared" ref="M55:M62" si="22">H55/H$8</f>
        <v>1.9129724014093196E-3</v>
      </c>
      <c r="N55" s="166"/>
    </row>
    <row r="56" spans="1:14" s="56" customFormat="1" x14ac:dyDescent="0.25">
      <c r="A56" s="161"/>
      <c r="B56" s="162" t="s">
        <v>113</v>
      </c>
      <c r="C56" s="163">
        <v>59251</v>
      </c>
      <c r="D56" s="163">
        <v>47233</v>
      </c>
      <c r="E56" s="163">
        <v>15109</v>
      </c>
      <c r="F56" s="163">
        <v>23868</v>
      </c>
      <c r="G56" s="163">
        <v>19386</v>
      </c>
      <c r="H56" s="163">
        <v>27209</v>
      </c>
      <c r="I56" s="164">
        <f t="shared" si="21"/>
        <v>0.4035386361291653</v>
      </c>
      <c r="J56" s="165">
        <f t="shared" si="18"/>
        <v>-0.42394088878538305</v>
      </c>
      <c r="K56" s="163">
        <f t="shared" si="19"/>
        <v>7823</v>
      </c>
      <c r="L56" s="163">
        <f t="shared" si="20"/>
        <v>-20024</v>
      </c>
      <c r="M56" s="164">
        <f t="shared" si="22"/>
        <v>1.0060705518390709E-3</v>
      </c>
      <c r="N56" s="166"/>
    </row>
    <row r="57" spans="1:14" x14ac:dyDescent="0.25">
      <c r="A57" s="161"/>
      <c r="B57" s="162" t="s">
        <v>116</v>
      </c>
      <c r="C57" s="163">
        <v>3843</v>
      </c>
      <c r="D57" s="163">
        <v>5834</v>
      </c>
      <c r="E57" s="163">
        <v>1405</v>
      </c>
      <c r="F57" s="163">
        <v>4506</v>
      </c>
      <c r="G57" s="163">
        <v>4837</v>
      </c>
      <c r="H57" s="163">
        <v>5012</v>
      </c>
      <c r="I57" s="164">
        <f t="shared" si="21"/>
        <v>3.6179450072358899E-2</v>
      </c>
      <c r="J57" s="165">
        <f t="shared" si="18"/>
        <v>-0.14089818306479263</v>
      </c>
      <c r="K57" s="163">
        <f t="shared" si="19"/>
        <v>175</v>
      </c>
      <c r="L57" s="163">
        <f t="shared" si="20"/>
        <v>-822</v>
      </c>
      <c r="M57" s="164">
        <f t="shared" si="22"/>
        <v>1.8532197456052864E-4</v>
      </c>
      <c r="N57" s="79"/>
    </row>
    <row r="58" spans="1:14" x14ac:dyDescent="0.25">
      <c r="A58" s="161"/>
      <c r="B58" s="162" t="s">
        <v>123</v>
      </c>
      <c r="C58" s="163">
        <v>2127</v>
      </c>
      <c r="D58" s="163">
        <v>3094</v>
      </c>
      <c r="E58" s="163">
        <v>911</v>
      </c>
      <c r="F58" s="163">
        <v>2182</v>
      </c>
      <c r="G58" s="163">
        <v>1414</v>
      </c>
      <c r="H58" s="163">
        <v>3485</v>
      </c>
      <c r="I58" s="164">
        <f t="shared" si="21"/>
        <v>1.4646393210749644</v>
      </c>
      <c r="J58" s="165">
        <f t="shared" si="18"/>
        <v>0.12637362637362637</v>
      </c>
      <c r="K58" s="163">
        <f t="shared" si="19"/>
        <v>2071</v>
      </c>
      <c r="L58" s="163">
        <f t="shared" si="20"/>
        <v>391</v>
      </c>
      <c r="M58" s="164">
        <f t="shared" si="22"/>
        <v>1.2886015190411858E-4</v>
      </c>
      <c r="N58" s="79"/>
    </row>
    <row r="59" spans="1:14" x14ac:dyDescent="0.25">
      <c r="A59" s="161"/>
      <c r="B59" s="162" t="s">
        <v>119</v>
      </c>
      <c r="C59" s="163">
        <v>2409</v>
      </c>
      <c r="D59" s="163">
        <v>3723</v>
      </c>
      <c r="E59" s="163">
        <v>803</v>
      </c>
      <c r="F59" s="163">
        <v>1904</v>
      </c>
      <c r="G59" s="163">
        <v>1892</v>
      </c>
      <c r="H59" s="163">
        <v>2225</v>
      </c>
      <c r="I59" s="164">
        <f t="shared" si="21"/>
        <v>0.17600422832980978</v>
      </c>
      <c r="J59" s="165">
        <f t="shared" si="18"/>
        <v>-0.40236368520010746</v>
      </c>
      <c r="K59" s="163">
        <f t="shared" si="19"/>
        <v>333</v>
      </c>
      <c r="L59" s="163">
        <f t="shared" si="20"/>
        <v>-1498</v>
      </c>
      <c r="M59" s="164">
        <f t="shared" si="22"/>
        <v>8.2270828690577866E-5</v>
      </c>
      <c r="N59" s="79"/>
    </row>
    <row r="60" spans="1:14" x14ac:dyDescent="0.25">
      <c r="A60" s="161"/>
      <c r="B60" s="162" t="s">
        <v>128</v>
      </c>
      <c r="C60" s="163">
        <v>904</v>
      </c>
      <c r="D60" s="163">
        <v>1088</v>
      </c>
      <c r="E60" s="163">
        <v>713</v>
      </c>
      <c r="F60" s="163">
        <v>298</v>
      </c>
      <c r="G60" s="163">
        <v>583</v>
      </c>
      <c r="H60" s="163">
        <v>450</v>
      </c>
      <c r="I60" s="164">
        <f t="shared" si="21"/>
        <v>-0.22813036020583188</v>
      </c>
      <c r="J60" s="165">
        <f t="shared" si="18"/>
        <v>-0.58639705882352944</v>
      </c>
      <c r="K60" s="163">
        <f t="shared" si="19"/>
        <v>-133</v>
      </c>
      <c r="L60" s="163">
        <f t="shared" si="20"/>
        <v>-638</v>
      </c>
      <c r="M60" s="164">
        <f t="shared" si="22"/>
        <v>1.663904400483597E-5</v>
      </c>
      <c r="N60" s="79"/>
    </row>
    <row r="61" spans="1:14" x14ac:dyDescent="0.25">
      <c r="A61" s="161" t="s">
        <v>144</v>
      </c>
      <c r="B61" s="162" t="s">
        <v>131</v>
      </c>
      <c r="C61" s="163">
        <v>1010</v>
      </c>
      <c r="D61" s="163">
        <v>1733</v>
      </c>
      <c r="E61" s="163">
        <v>1488</v>
      </c>
      <c r="F61" s="163">
        <v>258</v>
      </c>
      <c r="G61" s="163">
        <v>458</v>
      </c>
      <c r="H61" s="163">
        <v>387</v>
      </c>
      <c r="I61" s="164">
        <f t="shared" si="21"/>
        <v>-0.15502183406113534</v>
      </c>
      <c r="J61" s="165">
        <f t="shared" si="18"/>
        <v>-0.77668782458165031</v>
      </c>
      <c r="K61" s="163">
        <f t="shared" si="19"/>
        <v>-71</v>
      </c>
      <c r="L61" s="163">
        <f t="shared" si="20"/>
        <v>-1346</v>
      </c>
      <c r="M61" s="164">
        <f t="shared" si="22"/>
        <v>1.4309577844158935E-5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30972</v>
      </c>
      <c r="D62" s="169">
        <f t="shared" si="23"/>
        <v>33111</v>
      </c>
      <c r="E62" s="169">
        <f t="shared" si="23"/>
        <v>12980</v>
      </c>
      <c r="F62" s="169">
        <f t="shared" si="23"/>
        <v>23942</v>
      </c>
      <c r="G62" s="169">
        <f t="shared" si="23"/>
        <v>24597</v>
      </c>
      <c r="H62" s="169">
        <f t="shared" si="23"/>
        <v>30906</v>
      </c>
      <c r="I62" s="170">
        <f t="shared" si="21"/>
        <v>0.256494694474936</v>
      </c>
      <c r="J62" s="171">
        <f t="shared" si="18"/>
        <v>-6.6594183201957091E-2</v>
      </c>
      <c r="K62" s="169">
        <f>H62-G62</f>
        <v>6309</v>
      </c>
      <c r="L62" s="169">
        <f t="shared" si="20"/>
        <v>-2205</v>
      </c>
      <c r="M62" s="170">
        <f t="shared" si="22"/>
        <v>1.1427695422521345E-3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672922</v>
      </c>
      <c r="D64" s="176">
        <v>630914</v>
      </c>
      <c r="E64" s="176">
        <v>195183</v>
      </c>
      <c r="F64" s="176">
        <v>728683</v>
      </c>
      <c r="G64" s="176">
        <v>789742</v>
      </c>
      <c r="H64" s="176">
        <v>1039569</v>
      </c>
      <c r="I64" s="177">
        <f>IFERROR(H64/G64-1,"-")</f>
        <v>0.31634001990523486</v>
      </c>
      <c r="J64" s="177">
        <f>IFERROR(H64/D64-1,"-")</f>
        <v>0.64771902351192079</v>
      </c>
      <c r="K64" s="176">
        <f>H64-G64</f>
        <v>249827</v>
      </c>
      <c r="L64" s="176">
        <f>H64-D64</f>
        <v>408655</v>
      </c>
      <c r="M64" s="177">
        <f>H64/H$8</f>
        <v>3.8438742971251834E-2</v>
      </c>
      <c r="N64" s="79"/>
    </row>
    <row r="65" spans="1:14" x14ac:dyDescent="0.25">
      <c r="A65" s="161" t="s">
        <v>96</v>
      </c>
      <c r="B65" s="157" t="s">
        <v>97</v>
      </c>
      <c r="C65" s="158">
        <v>119952</v>
      </c>
      <c r="D65" s="158">
        <v>128307</v>
      </c>
      <c r="E65" s="158">
        <v>56889</v>
      </c>
      <c r="F65" s="158">
        <v>105850</v>
      </c>
      <c r="G65" s="158">
        <v>140500</v>
      </c>
      <c r="H65" s="158">
        <v>206949</v>
      </c>
      <c r="I65" s="159">
        <f>IFERROR(H65/G65-1,"-")</f>
        <v>0.47294661921708192</v>
      </c>
      <c r="J65" s="160">
        <f t="shared" ref="J65:J76" si="24">IFERROR(H65/D65-1,"-")</f>
        <v>0.61292057331244587</v>
      </c>
      <c r="K65" s="158">
        <f t="shared" ref="K65:K75" si="25">H65-G65</f>
        <v>66449</v>
      </c>
      <c r="L65" s="158">
        <f t="shared" ref="L65:L76" si="26">H65-D65</f>
        <v>78642</v>
      </c>
      <c r="M65" s="159">
        <f>H65/H$8</f>
        <v>7.6520744839039985E-3</v>
      </c>
      <c r="N65" s="79"/>
    </row>
    <row r="66" spans="1:14" x14ac:dyDescent="0.25">
      <c r="A66" s="161" t="s">
        <v>103</v>
      </c>
      <c r="B66" s="162" t="s">
        <v>103</v>
      </c>
      <c r="C66" s="163">
        <v>60393</v>
      </c>
      <c r="D66" s="163">
        <v>55767</v>
      </c>
      <c r="E66" s="163">
        <v>17826</v>
      </c>
      <c r="F66" s="163">
        <v>70658</v>
      </c>
      <c r="G66" s="163">
        <v>80295</v>
      </c>
      <c r="H66" s="163">
        <v>103269</v>
      </c>
      <c r="I66" s="164">
        <f>IFERROR(H66/G66-1,"-")</f>
        <v>0.28611993274799175</v>
      </c>
      <c r="J66" s="165">
        <f t="shared" si="24"/>
        <v>0.85179407176287047</v>
      </c>
      <c r="K66" s="163">
        <f t="shared" si="25"/>
        <v>22974</v>
      </c>
      <c r="L66" s="163">
        <f t="shared" si="26"/>
        <v>47502</v>
      </c>
      <c r="M66" s="164">
        <f>H66/H$8</f>
        <v>3.8184387451897909E-3</v>
      </c>
      <c r="N66" s="79"/>
    </row>
    <row r="67" spans="1:14" x14ac:dyDescent="0.25">
      <c r="A67" s="161" t="s">
        <v>100</v>
      </c>
      <c r="B67" s="162" t="s">
        <v>100</v>
      </c>
      <c r="C67" s="163">
        <v>59559</v>
      </c>
      <c r="D67" s="163">
        <v>72540</v>
      </c>
      <c r="E67" s="163">
        <v>39063</v>
      </c>
      <c r="F67" s="163">
        <v>35192</v>
      </c>
      <c r="G67" s="163">
        <v>60205</v>
      </c>
      <c r="H67" s="163">
        <v>103680</v>
      </c>
      <c r="I67" s="164">
        <f>IFERROR(H67/G67-1,"-")</f>
        <v>0.72211610331367826</v>
      </c>
      <c r="J67" s="165">
        <f t="shared" si="24"/>
        <v>0.42928039702233245</v>
      </c>
      <c r="K67" s="163">
        <f t="shared" si="25"/>
        <v>43475</v>
      </c>
      <c r="L67" s="163">
        <f t="shared" si="26"/>
        <v>31140</v>
      </c>
      <c r="M67" s="164">
        <f>H67/H$8</f>
        <v>3.833635738714208E-3</v>
      </c>
      <c r="N67" s="79"/>
    </row>
    <row r="68" spans="1:14" x14ac:dyDescent="0.25">
      <c r="A68" s="161"/>
      <c r="B68" s="157" t="s">
        <v>107</v>
      </c>
      <c r="C68" s="158">
        <v>552970</v>
      </c>
      <c r="D68" s="158">
        <v>502607</v>
      </c>
      <c r="E68" s="158">
        <v>138294</v>
      </c>
      <c r="F68" s="158">
        <v>622833</v>
      </c>
      <c r="G68" s="158">
        <v>649242</v>
      </c>
      <c r="H68" s="158">
        <v>832620</v>
      </c>
      <c r="I68" s="159">
        <f>IFERROR(H68/G68-1,"-")</f>
        <v>0.28244937943016635</v>
      </c>
      <c r="J68" s="160">
        <f t="shared" si="24"/>
        <v>0.65660247469693012</v>
      </c>
      <c r="K68" s="158">
        <f t="shared" si="25"/>
        <v>183378</v>
      </c>
      <c r="L68" s="158">
        <f t="shared" si="26"/>
        <v>330013</v>
      </c>
      <c r="M68" s="159">
        <f>H68/H$8</f>
        <v>3.0786668487347839E-2</v>
      </c>
      <c r="N68" s="79"/>
    </row>
    <row r="69" spans="1:14" s="56" customFormat="1" x14ac:dyDescent="0.25">
      <c r="A69" s="161"/>
      <c r="B69" s="162" t="s">
        <v>110</v>
      </c>
      <c r="C69" s="163">
        <v>251478</v>
      </c>
      <c r="D69" s="163">
        <v>217254</v>
      </c>
      <c r="E69" s="163">
        <v>50022</v>
      </c>
      <c r="F69" s="163">
        <v>299464</v>
      </c>
      <c r="G69" s="163">
        <v>244920</v>
      </c>
      <c r="H69" s="163">
        <v>355629</v>
      </c>
      <c r="I69" s="164">
        <f t="shared" ref="I69:I76" si="27">IFERROR(H69/G69-1,"-")</f>
        <v>0.45202106810387055</v>
      </c>
      <c r="J69" s="165">
        <f t="shared" si="24"/>
        <v>0.63692728327211467</v>
      </c>
      <c r="K69" s="163">
        <f t="shared" si="25"/>
        <v>110709</v>
      </c>
      <c r="L69" s="163">
        <f t="shared" si="26"/>
        <v>138375</v>
      </c>
      <c r="M69" s="164">
        <f t="shared" ref="M69:M76" si="28">H69/H$8</f>
        <v>1.3149614623101803E-2</v>
      </c>
      <c r="N69" s="166"/>
    </row>
    <row r="70" spans="1:14" s="56" customFormat="1" x14ac:dyDescent="0.25">
      <c r="A70" s="161"/>
      <c r="B70" s="162" t="s">
        <v>113</v>
      </c>
      <c r="C70" s="163">
        <v>83145</v>
      </c>
      <c r="D70" s="163">
        <v>66937</v>
      </c>
      <c r="E70" s="163">
        <v>20686</v>
      </c>
      <c r="F70" s="163">
        <v>43033</v>
      </c>
      <c r="G70" s="163">
        <v>55732</v>
      </c>
      <c r="H70" s="163">
        <v>51511</v>
      </c>
      <c r="I70" s="164">
        <f t="shared" si="27"/>
        <v>-7.5737457833919497E-2</v>
      </c>
      <c r="J70" s="165">
        <f t="shared" si="24"/>
        <v>-0.23045550293559613</v>
      </c>
      <c r="K70" s="163">
        <f t="shared" si="25"/>
        <v>-4221</v>
      </c>
      <c r="L70" s="163">
        <f t="shared" si="26"/>
        <v>-15426</v>
      </c>
      <c r="M70" s="164">
        <f t="shared" si="28"/>
        <v>1.9046528794069016E-3</v>
      </c>
      <c r="N70" s="166"/>
    </row>
    <row r="71" spans="1:14" x14ac:dyDescent="0.25">
      <c r="A71" s="161"/>
      <c r="B71" s="162" t="s">
        <v>116</v>
      </c>
      <c r="C71" s="163">
        <v>35407</v>
      </c>
      <c r="D71" s="163">
        <v>56301</v>
      </c>
      <c r="E71" s="163">
        <v>16601</v>
      </c>
      <c r="F71" s="163">
        <v>80284</v>
      </c>
      <c r="G71" s="163">
        <v>77308</v>
      </c>
      <c r="H71" s="163">
        <v>97520</v>
      </c>
      <c r="I71" s="164">
        <f t="shared" si="27"/>
        <v>0.26144771563098246</v>
      </c>
      <c r="J71" s="165">
        <f t="shared" si="24"/>
        <v>0.73211843484129946</v>
      </c>
      <c r="K71" s="163">
        <f t="shared" si="25"/>
        <v>20212</v>
      </c>
      <c r="L71" s="163">
        <f t="shared" si="26"/>
        <v>41219</v>
      </c>
      <c r="M71" s="164">
        <f t="shared" si="28"/>
        <v>3.6058657141146756E-3</v>
      </c>
      <c r="N71" s="79"/>
    </row>
    <row r="72" spans="1:14" x14ac:dyDescent="0.25">
      <c r="A72" s="161"/>
      <c r="B72" s="162" t="s">
        <v>123</v>
      </c>
      <c r="C72" s="163">
        <v>12516</v>
      </c>
      <c r="D72" s="163">
        <v>8844</v>
      </c>
      <c r="E72" s="163">
        <v>1561</v>
      </c>
      <c r="F72" s="163">
        <v>17485</v>
      </c>
      <c r="G72" s="163">
        <v>19544</v>
      </c>
      <c r="H72" s="163">
        <v>34657</v>
      </c>
      <c r="I72" s="164">
        <f t="shared" si="27"/>
        <v>0.7732808022922637</v>
      </c>
      <c r="J72" s="165">
        <f t="shared" si="24"/>
        <v>2.9187019448213478</v>
      </c>
      <c r="K72" s="163">
        <f t="shared" si="25"/>
        <v>15113</v>
      </c>
      <c r="L72" s="163">
        <f t="shared" si="26"/>
        <v>25813</v>
      </c>
      <c r="M72" s="164">
        <f t="shared" si="28"/>
        <v>1.2814652179457785E-3</v>
      </c>
      <c r="N72" s="79"/>
    </row>
    <row r="73" spans="1:14" x14ac:dyDescent="0.25">
      <c r="A73" s="161"/>
      <c r="B73" s="162" t="s">
        <v>119</v>
      </c>
      <c r="C73" s="163">
        <v>13817</v>
      </c>
      <c r="D73" s="163">
        <v>10144</v>
      </c>
      <c r="E73" s="163">
        <v>5257</v>
      </c>
      <c r="F73" s="163">
        <v>18083</v>
      </c>
      <c r="G73" s="163">
        <v>14195</v>
      </c>
      <c r="H73" s="163">
        <v>21106</v>
      </c>
      <c r="I73" s="164">
        <f t="shared" si="27"/>
        <v>0.4868615709756956</v>
      </c>
      <c r="J73" s="165">
        <f t="shared" si="24"/>
        <v>1.0806388012618298</v>
      </c>
      <c r="K73" s="163">
        <f t="shared" si="25"/>
        <v>6911</v>
      </c>
      <c r="L73" s="163">
        <f t="shared" si="26"/>
        <v>10962</v>
      </c>
      <c r="M73" s="164">
        <f t="shared" si="28"/>
        <v>7.8040813948015118E-4</v>
      </c>
      <c r="N73" s="79"/>
    </row>
    <row r="74" spans="1:14" x14ac:dyDescent="0.25">
      <c r="A74" s="161"/>
      <c r="B74" s="162" t="s">
        <v>128</v>
      </c>
      <c r="C74" s="163">
        <v>6948</v>
      </c>
      <c r="D74" s="163">
        <v>9010</v>
      </c>
      <c r="E74" s="163">
        <v>5452</v>
      </c>
      <c r="F74" s="163">
        <v>7866</v>
      </c>
      <c r="G74" s="163">
        <v>23161</v>
      </c>
      <c r="H74" s="163">
        <v>17511</v>
      </c>
      <c r="I74" s="164">
        <f t="shared" si="27"/>
        <v>-0.24394456197918912</v>
      </c>
      <c r="J74" s="165">
        <f t="shared" si="24"/>
        <v>0.94350721420643735</v>
      </c>
      <c r="K74" s="163">
        <f t="shared" si="25"/>
        <v>-5650</v>
      </c>
      <c r="L74" s="163">
        <f t="shared" si="26"/>
        <v>8501</v>
      </c>
      <c r="M74" s="164">
        <f t="shared" si="28"/>
        <v>6.4748066570818376E-4</v>
      </c>
      <c r="N74" s="79"/>
    </row>
    <row r="75" spans="1:14" x14ac:dyDescent="0.25">
      <c r="A75" s="161" t="s">
        <v>144</v>
      </c>
      <c r="B75" s="162" t="s">
        <v>131</v>
      </c>
      <c r="C75" s="163">
        <v>10226</v>
      </c>
      <c r="D75" s="163">
        <v>7321</v>
      </c>
      <c r="E75" s="163">
        <v>4548</v>
      </c>
      <c r="F75" s="163">
        <v>2796</v>
      </c>
      <c r="G75" s="163">
        <v>6974</v>
      </c>
      <c r="H75" s="163">
        <v>12214</v>
      </c>
      <c r="I75" s="164">
        <f t="shared" si="27"/>
        <v>0.75136220246630336</v>
      </c>
      <c r="J75" s="165">
        <f t="shared" si="24"/>
        <v>0.66835131812593906</v>
      </c>
      <c r="K75" s="163">
        <f t="shared" si="25"/>
        <v>5240</v>
      </c>
      <c r="L75" s="163">
        <f t="shared" si="26"/>
        <v>4893</v>
      </c>
      <c r="M75" s="164">
        <f t="shared" si="28"/>
        <v>4.5162062994459233E-4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139433</v>
      </c>
      <c r="D76" s="169">
        <f t="shared" si="29"/>
        <v>126796</v>
      </c>
      <c r="E76" s="169">
        <f t="shared" si="29"/>
        <v>34167</v>
      </c>
      <c r="F76" s="169">
        <f t="shared" si="29"/>
        <v>153822</v>
      </c>
      <c r="G76" s="169">
        <f t="shared" si="29"/>
        <v>207408</v>
      </c>
      <c r="H76" s="169">
        <f t="shared" si="29"/>
        <v>242472</v>
      </c>
      <c r="I76" s="170">
        <f t="shared" si="27"/>
        <v>0.16905808840546177</v>
      </c>
      <c r="J76" s="171">
        <f t="shared" si="24"/>
        <v>0.9123000725574939</v>
      </c>
      <c r="K76" s="169">
        <f>H76-G76</f>
        <v>35064</v>
      </c>
      <c r="L76" s="169">
        <f t="shared" si="26"/>
        <v>115676</v>
      </c>
      <c r="M76" s="170">
        <f t="shared" si="28"/>
        <v>8.9655606176457497E-3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4402987</v>
      </c>
      <c r="D78" s="176">
        <v>4147957</v>
      </c>
      <c r="E78" s="176">
        <v>1338661</v>
      </c>
      <c r="F78" s="176">
        <v>3164473</v>
      </c>
      <c r="G78" s="176">
        <v>3797412</v>
      </c>
      <c r="H78" s="176">
        <v>4309024</v>
      </c>
      <c r="I78" s="177">
        <f>IFERROR(H78/G78-1,"-")</f>
        <v>0.13472649267448467</v>
      </c>
      <c r="J78" s="177">
        <f>IFERROR(H78/D78-1,"-")</f>
        <v>3.8830441106308511E-2</v>
      </c>
      <c r="K78" s="176">
        <f>H78-G78</f>
        <v>511612</v>
      </c>
      <c r="L78" s="176">
        <f>H78-D78</f>
        <v>161067</v>
      </c>
      <c r="M78" s="177">
        <f>H78/H$8</f>
        <v>0.1593289776753207</v>
      </c>
      <c r="N78" s="79"/>
    </row>
    <row r="79" spans="1:14" x14ac:dyDescent="0.25">
      <c r="A79" s="161" t="s">
        <v>96</v>
      </c>
      <c r="B79" s="157" t="s">
        <v>97</v>
      </c>
      <c r="C79" s="158">
        <v>1578338</v>
      </c>
      <c r="D79" s="158">
        <v>1507802</v>
      </c>
      <c r="E79" s="158">
        <v>371015</v>
      </c>
      <c r="F79" s="158">
        <v>1298150</v>
      </c>
      <c r="G79" s="158">
        <v>1358012</v>
      </c>
      <c r="H79" s="158">
        <v>1351953</v>
      </c>
      <c r="I79" s="159">
        <f>IFERROR(H79/G79-1,"-")</f>
        <v>-4.4616689690518685E-3</v>
      </c>
      <c r="J79" s="160">
        <f t="shared" ref="J79:J90" si="30">IFERROR(H79/D79-1,"-")</f>
        <v>-0.10336171460178456</v>
      </c>
      <c r="K79" s="158">
        <f t="shared" ref="K79:K89" si="31">H79-G79</f>
        <v>-6059</v>
      </c>
      <c r="L79" s="158">
        <f t="shared" ref="L79:L90" si="32">H79-D79</f>
        <v>-155849</v>
      </c>
      <c r="M79" s="159">
        <f>H79/H$8</f>
        <v>4.9989345465488902E-2</v>
      </c>
      <c r="N79" s="79"/>
    </row>
    <row r="80" spans="1:14" x14ac:dyDescent="0.25">
      <c r="A80" s="161" t="s">
        <v>103</v>
      </c>
      <c r="B80" s="162" t="s">
        <v>103</v>
      </c>
      <c r="C80" s="163">
        <v>271266</v>
      </c>
      <c r="D80" s="163">
        <v>167866</v>
      </c>
      <c r="E80" s="163">
        <v>41775</v>
      </c>
      <c r="F80" s="163">
        <v>192946</v>
      </c>
      <c r="G80" s="163">
        <v>217002</v>
      </c>
      <c r="H80" s="163">
        <v>232668</v>
      </c>
      <c r="I80" s="164">
        <f>IFERROR(H80/G80-1,"-")</f>
        <v>7.2192883014903009E-2</v>
      </c>
      <c r="J80" s="165">
        <f t="shared" si="30"/>
        <v>0.38603409862628535</v>
      </c>
      <c r="K80" s="163">
        <f t="shared" si="31"/>
        <v>15666</v>
      </c>
      <c r="L80" s="163">
        <f t="shared" si="32"/>
        <v>64802</v>
      </c>
      <c r="M80" s="164">
        <f>H80/H$8</f>
        <v>8.6030513122603916E-3</v>
      </c>
      <c r="N80" s="79"/>
    </row>
    <row r="81" spans="1:14" x14ac:dyDescent="0.25">
      <c r="A81" s="161" t="s">
        <v>100</v>
      </c>
      <c r="B81" s="162" t="s">
        <v>100</v>
      </c>
      <c r="C81" s="163">
        <v>1307072</v>
      </c>
      <c r="D81" s="163">
        <v>1339936</v>
      </c>
      <c r="E81" s="163">
        <v>329240</v>
      </c>
      <c r="F81" s="163">
        <v>1105204</v>
      </c>
      <c r="G81" s="163">
        <v>1141010</v>
      </c>
      <c r="H81" s="163">
        <v>1119285</v>
      </c>
      <c r="I81" s="164">
        <f>IFERROR(H81/G81-1,"-")</f>
        <v>-1.904014864023984E-2</v>
      </c>
      <c r="J81" s="165">
        <f t="shared" si="30"/>
        <v>-0.16467279034222526</v>
      </c>
      <c r="K81" s="163">
        <f t="shared" si="31"/>
        <v>-21725</v>
      </c>
      <c r="L81" s="163">
        <f t="shared" si="32"/>
        <v>-220651</v>
      </c>
      <c r="M81" s="164">
        <f>H81/H$8</f>
        <v>4.138629415322851E-2</v>
      </c>
      <c r="N81" s="79"/>
    </row>
    <row r="82" spans="1:14" x14ac:dyDescent="0.25">
      <c r="A82" s="161"/>
      <c r="B82" s="157" t="s">
        <v>107</v>
      </c>
      <c r="C82" s="158">
        <v>2824649</v>
      </c>
      <c r="D82" s="158">
        <v>2640155</v>
      </c>
      <c r="E82" s="158">
        <v>967646</v>
      </c>
      <c r="F82" s="158">
        <v>1866323</v>
      </c>
      <c r="G82" s="158">
        <v>2439400</v>
      </c>
      <c r="H82" s="158">
        <v>2957071</v>
      </c>
      <c r="I82" s="159">
        <f>IFERROR(H82/G82-1,"-")</f>
        <v>0.21221242928589001</v>
      </c>
      <c r="J82" s="160">
        <f t="shared" si="30"/>
        <v>0.1200368917733996</v>
      </c>
      <c r="K82" s="158">
        <f t="shared" si="31"/>
        <v>517671</v>
      </c>
      <c r="L82" s="158">
        <f t="shared" si="32"/>
        <v>316916</v>
      </c>
      <c r="M82" s="159">
        <f>H82/H$8</f>
        <v>0.10933963220983181</v>
      </c>
      <c r="N82" s="79"/>
    </row>
    <row r="83" spans="1:14" s="56" customFormat="1" x14ac:dyDescent="0.25">
      <c r="A83" s="161"/>
      <c r="B83" s="162" t="s">
        <v>110</v>
      </c>
      <c r="C83" s="163">
        <v>372575</v>
      </c>
      <c r="D83" s="163">
        <v>422147</v>
      </c>
      <c r="E83" s="163">
        <v>140598</v>
      </c>
      <c r="F83" s="163">
        <v>362744</v>
      </c>
      <c r="G83" s="163">
        <v>476707</v>
      </c>
      <c r="H83" s="163">
        <v>584844</v>
      </c>
      <c r="I83" s="164">
        <f t="shared" ref="I83:I90" si="33">IFERROR(H83/G83-1,"-")</f>
        <v>0.22684164486781189</v>
      </c>
      <c r="J83" s="165">
        <f t="shared" si="30"/>
        <v>0.38540366270517135</v>
      </c>
      <c r="K83" s="163">
        <f t="shared" si="31"/>
        <v>108137</v>
      </c>
      <c r="L83" s="163">
        <f t="shared" si="32"/>
        <v>162697</v>
      </c>
      <c r="M83" s="164">
        <f t="shared" ref="M83:M90" si="34">H83/H$8</f>
        <v>2.1624989004365085E-2</v>
      </c>
      <c r="N83" s="166"/>
    </row>
    <row r="84" spans="1:14" s="56" customFormat="1" x14ac:dyDescent="0.25">
      <c r="A84" s="161"/>
      <c r="B84" s="162" t="s">
        <v>113</v>
      </c>
      <c r="C84" s="163">
        <v>1366159</v>
      </c>
      <c r="D84" s="163">
        <v>1148483</v>
      </c>
      <c r="E84" s="163">
        <v>406865</v>
      </c>
      <c r="F84" s="163">
        <v>689086</v>
      </c>
      <c r="G84" s="163">
        <v>832824</v>
      </c>
      <c r="H84" s="163">
        <v>975376</v>
      </c>
      <c r="I84" s="164">
        <f t="shared" si="33"/>
        <v>0.17116701728096206</v>
      </c>
      <c r="J84" s="165">
        <f t="shared" si="30"/>
        <v>-0.15072665420384979</v>
      </c>
      <c r="K84" s="163">
        <f t="shared" si="31"/>
        <v>142552</v>
      </c>
      <c r="L84" s="163">
        <f t="shared" si="32"/>
        <v>-173107</v>
      </c>
      <c r="M84" s="164">
        <f t="shared" si="34"/>
        <v>3.6065164856135312E-2</v>
      </c>
      <c r="N84" s="166"/>
    </row>
    <row r="85" spans="1:14" x14ac:dyDescent="0.25">
      <c r="A85" s="161"/>
      <c r="B85" s="162" t="s">
        <v>116</v>
      </c>
      <c r="C85" s="163">
        <v>123889</v>
      </c>
      <c r="D85" s="163">
        <v>135749</v>
      </c>
      <c r="E85" s="163">
        <v>41361</v>
      </c>
      <c r="F85" s="163">
        <v>133627</v>
      </c>
      <c r="G85" s="163">
        <v>199415</v>
      </c>
      <c r="H85" s="163">
        <v>297137</v>
      </c>
      <c r="I85" s="164">
        <f t="shared" si="33"/>
        <v>0.49004337687736621</v>
      </c>
      <c r="J85" s="165">
        <f t="shared" si="30"/>
        <v>1.1888706362477808</v>
      </c>
      <c r="K85" s="163">
        <f t="shared" si="31"/>
        <v>97722</v>
      </c>
      <c r="L85" s="163">
        <f t="shared" si="32"/>
        <v>161388</v>
      </c>
      <c r="M85" s="164">
        <f t="shared" si="34"/>
        <v>1.098683470769988E-2</v>
      </c>
      <c r="N85" s="79"/>
    </row>
    <row r="86" spans="1:14" x14ac:dyDescent="0.25">
      <c r="A86" s="161"/>
      <c r="B86" s="162" t="s">
        <v>123</v>
      </c>
      <c r="C86" s="163">
        <v>80774</v>
      </c>
      <c r="D86" s="163">
        <v>60208</v>
      </c>
      <c r="E86" s="163">
        <v>12762</v>
      </c>
      <c r="F86" s="163">
        <v>55181</v>
      </c>
      <c r="G86" s="163">
        <v>65462</v>
      </c>
      <c r="H86" s="163">
        <v>98245</v>
      </c>
      <c r="I86" s="164">
        <f t="shared" si="33"/>
        <v>0.50079435397635264</v>
      </c>
      <c r="J86" s="165">
        <f t="shared" si="30"/>
        <v>0.6317598990167419</v>
      </c>
      <c r="K86" s="163">
        <f t="shared" si="31"/>
        <v>32783</v>
      </c>
      <c r="L86" s="163">
        <f t="shared" si="32"/>
        <v>38037</v>
      </c>
      <c r="M86" s="164">
        <f t="shared" si="34"/>
        <v>3.6326730627891336E-3</v>
      </c>
      <c r="N86" s="79"/>
    </row>
    <row r="87" spans="1:14" x14ac:dyDescent="0.25">
      <c r="A87" s="161"/>
      <c r="B87" s="162" t="s">
        <v>119</v>
      </c>
      <c r="C87" s="163">
        <v>44833</v>
      </c>
      <c r="D87" s="163">
        <v>37804</v>
      </c>
      <c r="E87" s="163">
        <v>12354</v>
      </c>
      <c r="F87" s="163">
        <v>24540</v>
      </c>
      <c r="G87" s="163">
        <v>33952</v>
      </c>
      <c r="H87" s="163">
        <v>43900</v>
      </c>
      <c r="I87" s="164">
        <f t="shared" si="33"/>
        <v>0.2930018850141376</v>
      </c>
      <c r="J87" s="165">
        <f t="shared" si="30"/>
        <v>0.16125277748386413</v>
      </c>
      <c r="K87" s="163">
        <f t="shared" si="31"/>
        <v>9948</v>
      </c>
      <c r="L87" s="163">
        <f t="shared" si="32"/>
        <v>6096</v>
      </c>
      <c r="M87" s="164">
        <f t="shared" si="34"/>
        <v>1.6232311818051093E-3</v>
      </c>
      <c r="N87" s="79"/>
    </row>
    <row r="88" spans="1:14" x14ac:dyDescent="0.25">
      <c r="A88" s="161"/>
      <c r="B88" s="162" t="s">
        <v>128</v>
      </c>
      <c r="C88" s="163">
        <v>44058</v>
      </c>
      <c r="D88" s="163">
        <v>50185</v>
      </c>
      <c r="E88" s="163">
        <v>30296</v>
      </c>
      <c r="F88" s="163">
        <v>35518</v>
      </c>
      <c r="G88" s="163">
        <v>50535</v>
      </c>
      <c r="H88" s="163">
        <v>46488</v>
      </c>
      <c r="I88" s="164">
        <f t="shared" si="33"/>
        <v>-8.0083110715345796E-2</v>
      </c>
      <c r="J88" s="165">
        <f t="shared" si="30"/>
        <v>-7.3667430507123655E-2</v>
      </c>
      <c r="K88" s="163">
        <f t="shared" si="31"/>
        <v>-4047</v>
      </c>
      <c r="L88" s="163">
        <f t="shared" si="32"/>
        <v>-3697</v>
      </c>
      <c r="M88" s="164">
        <f t="shared" si="34"/>
        <v>1.7189241726595882E-3</v>
      </c>
      <c r="N88" s="79"/>
    </row>
    <row r="89" spans="1:14" x14ac:dyDescent="0.25">
      <c r="A89" s="161" t="s">
        <v>144</v>
      </c>
      <c r="B89" s="162" t="s">
        <v>131</v>
      </c>
      <c r="C89" s="163">
        <v>80980</v>
      </c>
      <c r="D89" s="163">
        <v>65355</v>
      </c>
      <c r="E89" s="163">
        <v>48839</v>
      </c>
      <c r="F89" s="163">
        <v>29720</v>
      </c>
      <c r="G89" s="163">
        <v>49558</v>
      </c>
      <c r="H89" s="163">
        <v>53306</v>
      </c>
      <c r="I89" s="164">
        <f t="shared" si="33"/>
        <v>7.562855643892008E-2</v>
      </c>
      <c r="J89" s="165">
        <f t="shared" si="30"/>
        <v>-0.18436232881952419</v>
      </c>
      <c r="K89" s="163">
        <f t="shared" si="31"/>
        <v>3748</v>
      </c>
      <c r="L89" s="163">
        <f t="shared" si="32"/>
        <v>-12049</v>
      </c>
      <c r="M89" s="164">
        <f t="shared" si="34"/>
        <v>1.9710241771595249E-3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711381</v>
      </c>
      <c r="D90" s="169">
        <f t="shared" si="35"/>
        <v>720224</v>
      </c>
      <c r="E90" s="169">
        <f t="shared" si="35"/>
        <v>274571</v>
      </c>
      <c r="F90" s="169">
        <f t="shared" si="35"/>
        <v>535907</v>
      </c>
      <c r="G90" s="169">
        <f t="shared" si="35"/>
        <v>730947</v>
      </c>
      <c r="H90" s="169">
        <f t="shared" si="35"/>
        <v>857775</v>
      </c>
      <c r="I90" s="170">
        <f t="shared" si="33"/>
        <v>0.17351189621135332</v>
      </c>
      <c r="J90" s="171">
        <f t="shared" si="30"/>
        <v>0.19098363842360144</v>
      </c>
      <c r="K90" s="169">
        <f>H90-G90</f>
        <v>126828</v>
      </c>
      <c r="L90" s="169">
        <f t="shared" si="32"/>
        <v>137551</v>
      </c>
      <c r="M90" s="170">
        <f t="shared" si="34"/>
        <v>3.1716791047218168E-2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101524</v>
      </c>
      <c r="D92" s="176">
        <v>98308</v>
      </c>
      <c r="E92" s="176">
        <v>44367</v>
      </c>
      <c r="F92" s="176">
        <v>100995</v>
      </c>
      <c r="G92" s="176">
        <v>112147</v>
      </c>
      <c r="H92" s="176">
        <v>111822</v>
      </c>
      <c r="I92" s="177">
        <f>IFERROR(H92/G92-1,"-")</f>
        <v>-2.8979821127627092E-3</v>
      </c>
      <c r="J92" s="177">
        <f>IFERROR(H92/D92-1,"-")</f>
        <v>0.13746592342433983</v>
      </c>
      <c r="K92" s="176">
        <f>H92-G92</f>
        <v>-325</v>
      </c>
      <c r="L92" s="176">
        <f>H92-D92</f>
        <v>13514</v>
      </c>
      <c r="M92" s="177">
        <f>H92/H$8</f>
        <v>4.1346915082417068E-3</v>
      </c>
      <c r="N92" s="79"/>
    </row>
    <row r="93" spans="1:14" x14ac:dyDescent="0.25">
      <c r="A93" s="161" t="s">
        <v>96</v>
      </c>
      <c r="B93" s="157" t="s">
        <v>97</v>
      </c>
      <c r="C93" s="158">
        <v>52641</v>
      </c>
      <c r="D93" s="158">
        <v>53495</v>
      </c>
      <c r="E93" s="158">
        <v>21472</v>
      </c>
      <c r="F93" s="158">
        <v>53443</v>
      </c>
      <c r="G93" s="158">
        <v>57667</v>
      </c>
      <c r="H93" s="158">
        <v>51706</v>
      </c>
      <c r="I93" s="159">
        <f>IFERROR(H93/G93-1,"-")</f>
        <v>-0.10336934468586889</v>
      </c>
      <c r="J93" s="160">
        <f t="shared" ref="J93:J104" si="36">IFERROR(H93/D93-1,"-")</f>
        <v>-3.3442377792317068E-2</v>
      </c>
      <c r="K93" s="158">
        <f t="shared" ref="K93:K103" si="37">H93-G93</f>
        <v>-5961</v>
      </c>
      <c r="L93" s="158">
        <f t="shared" ref="L93:L104" si="38">H93-D93</f>
        <v>-1789</v>
      </c>
      <c r="M93" s="159">
        <f>H93/H$8</f>
        <v>1.9118631318089973E-3</v>
      </c>
      <c r="N93" s="79"/>
    </row>
    <row r="94" spans="1:14" x14ac:dyDescent="0.25">
      <c r="A94" s="161" t="s">
        <v>103</v>
      </c>
      <c r="B94" s="162" t="s">
        <v>103</v>
      </c>
      <c r="C94" s="163">
        <v>22573</v>
      </c>
      <c r="D94" s="163">
        <v>22522</v>
      </c>
      <c r="E94" s="163">
        <v>10036</v>
      </c>
      <c r="F94" s="163">
        <v>22783</v>
      </c>
      <c r="G94" s="163">
        <v>15570</v>
      </c>
      <c r="H94" s="163">
        <v>14648</v>
      </c>
      <c r="I94" s="164">
        <f>IFERROR(H94/G94-1,"-")</f>
        <v>-5.9216441875401427E-2</v>
      </c>
      <c r="J94" s="165">
        <f t="shared" si="36"/>
        <v>-0.34961371103809613</v>
      </c>
      <c r="K94" s="163">
        <f t="shared" si="37"/>
        <v>-922</v>
      </c>
      <c r="L94" s="163">
        <f t="shared" si="38"/>
        <v>-7874</v>
      </c>
      <c r="M94" s="164">
        <f>H94/H$8</f>
        <v>5.4161937018408295E-4</v>
      </c>
      <c r="N94" s="79"/>
    </row>
    <row r="95" spans="1:14" x14ac:dyDescent="0.25">
      <c r="A95" s="161" t="s">
        <v>100</v>
      </c>
      <c r="B95" s="162" t="s">
        <v>100</v>
      </c>
      <c r="C95" s="163">
        <v>30068</v>
      </c>
      <c r="D95" s="163">
        <v>30973</v>
      </c>
      <c r="E95" s="163">
        <v>11436</v>
      </c>
      <c r="F95" s="163">
        <v>30660</v>
      </c>
      <c r="G95" s="163">
        <v>42097</v>
      </c>
      <c r="H95" s="163">
        <v>37058</v>
      </c>
      <c r="I95" s="164">
        <f>IFERROR(H95/G95-1,"-")</f>
        <v>-0.11969974107418579</v>
      </c>
      <c r="J95" s="165">
        <f t="shared" si="36"/>
        <v>0.19646143415232631</v>
      </c>
      <c r="K95" s="163">
        <f t="shared" si="37"/>
        <v>-5039</v>
      </c>
      <c r="L95" s="163">
        <f t="shared" si="38"/>
        <v>6085</v>
      </c>
      <c r="M95" s="164">
        <f>H95/H$8</f>
        <v>1.3702437616249143E-3</v>
      </c>
      <c r="N95" s="79"/>
    </row>
    <row r="96" spans="1:14" x14ac:dyDescent="0.25">
      <c r="A96" s="161"/>
      <c r="B96" s="157" t="s">
        <v>107</v>
      </c>
      <c r="C96" s="158">
        <v>48883</v>
      </c>
      <c r="D96" s="158">
        <v>44813</v>
      </c>
      <c r="E96" s="158">
        <v>22895</v>
      </c>
      <c r="F96" s="158">
        <v>47552</v>
      </c>
      <c r="G96" s="158">
        <v>54480</v>
      </c>
      <c r="H96" s="158">
        <v>60116</v>
      </c>
      <c r="I96" s="159">
        <f>IFERROR(H96/G96-1,"-")</f>
        <v>0.10345080763582959</v>
      </c>
      <c r="J96" s="160">
        <f t="shared" si="36"/>
        <v>0.34148572958739654</v>
      </c>
      <c r="K96" s="158">
        <f t="shared" si="37"/>
        <v>5636</v>
      </c>
      <c r="L96" s="158">
        <f t="shared" si="38"/>
        <v>15303</v>
      </c>
      <c r="M96" s="159">
        <f>H96/H$8</f>
        <v>2.2228283764327097E-3</v>
      </c>
      <c r="N96" s="79"/>
    </row>
    <row r="97" spans="1:14" s="56" customFormat="1" x14ac:dyDescent="0.25">
      <c r="A97" s="161"/>
      <c r="B97" s="162" t="s">
        <v>110</v>
      </c>
      <c r="C97" s="163">
        <v>5327</v>
      </c>
      <c r="D97" s="163">
        <v>6238</v>
      </c>
      <c r="E97" s="163">
        <v>4549</v>
      </c>
      <c r="F97" s="163">
        <v>6678</v>
      </c>
      <c r="G97" s="163">
        <v>8437</v>
      </c>
      <c r="H97" s="163">
        <v>9512</v>
      </c>
      <c r="I97" s="164">
        <f t="shared" ref="I97:I104" si="39">IFERROR(H97/G97-1,"-")</f>
        <v>0.12741495792343249</v>
      </c>
      <c r="J97" s="165">
        <f t="shared" si="36"/>
        <v>0.52484770759858934</v>
      </c>
      <c r="K97" s="163">
        <f t="shared" si="37"/>
        <v>1075</v>
      </c>
      <c r="L97" s="163">
        <f t="shared" si="38"/>
        <v>3274</v>
      </c>
      <c r="M97" s="164">
        <f t="shared" ref="M97:M104" si="40">H97/H$8</f>
        <v>3.5171241460888836E-4</v>
      </c>
      <c r="N97" s="166"/>
    </row>
    <row r="98" spans="1:14" s="56" customFormat="1" x14ac:dyDescent="0.25">
      <c r="A98" s="161"/>
      <c r="B98" s="162" t="s">
        <v>113</v>
      </c>
      <c r="C98" s="163">
        <v>18232</v>
      </c>
      <c r="D98" s="163">
        <v>14224</v>
      </c>
      <c r="E98" s="163">
        <v>6846</v>
      </c>
      <c r="F98" s="163">
        <v>14680</v>
      </c>
      <c r="G98" s="163">
        <v>15937</v>
      </c>
      <c r="H98" s="163">
        <v>17843</v>
      </c>
      <c r="I98" s="164">
        <f t="shared" si="39"/>
        <v>0.11959590889125926</v>
      </c>
      <c r="J98" s="165">
        <f t="shared" si="36"/>
        <v>0.25442913385826782</v>
      </c>
      <c r="K98" s="163">
        <f t="shared" si="37"/>
        <v>1906</v>
      </c>
      <c r="L98" s="163">
        <f t="shared" si="38"/>
        <v>3619</v>
      </c>
      <c r="M98" s="164">
        <f t="shared" si="40"/>
        <v>6.597565826184183E-4</v>
      </c>
      <c r="N98" s="166"/>
    </row>
    <row r="99" spans="1:14" x14ac:dyDescent="0.25">
      <c r="A99" s="161"/>
      <c r="B99" s="162" t="s">
        <v>116</v>
      </c>
      <c r="C99" s="163">
        <v>6351</v>
      </c>
      <c r="D99" s="163">
        <v>6457</v>
      </c>
      <c r="E99" s="163">
        <v>3672</v>
      </c>
      <c r="F99" s="163">
        <v>6004</v>
      </c>
      <c r="G99" s="163">
        <v>6518</v>
      </c>
      <c r="H99" s="163">
        <v>7642</v>
      </c>
      <c r="I99" s="164">
        <f t="shared" si="39"/>
        <v>0.17244553544031915</v>
      </c>
      <c r="J99" s="165">
        <f t="shared" si="36"/>
        <v>0.1835217593309586</v>
      </c>
      <c r="K99" s="163">
        <f t="shared" si="37"/>
        <v>1124</v>
      </c>
      <c r="L99" s="163">
        <f t="shared" si="38"/>
        <v>1185</v>
      </c>
      <c r="M99" s="164">
        <f t="shared" si="40"/>
        <v>2.8256794285545886E-4</v>
      </c>
      <c r="N99" s="79"/>
    </row>
    <row r="100" spans="1:14" x14ac:dyDescent="0.25">
      <c r="A100" s="161"/>
      <c r="B100" s="162" t="s">
        <v>123</v>
      </c>
      <c r="C100" s="163">
        <v>1808</v>
      </c>
      <c r="D100" s="163">
        <v>1730</v>
      </c>
      <c r="E100" s="163">
        <v>864</v>
      </c>
      <c r="F100" s="163">
        <v>3436</v>
      </c>
      <c r="G100" s="163">
        <v>2670</v>
      </c>
      <c r="H100" s="163">
        <v>3162</v>
      </c>
      <c r="I100" s="164">
        <f t="shared" si="39"/>
        <v>0.18426966292134828</v>
      </c>
      <c r="J100" s="165">
        <f t="shared" si="36"/>
        <v>0.82774566473988442</v>
      </c>
      <c r="K100" s="163">
        <f t="shared" si="37"/>
        <v>492</v>
      </c>
      <c r="L100" s="163">
        <f t="shared" si="38"/>
        <v>1432</v>
      </c>
      <c r="M100" s="164">
        <f t="shared" si="40"/>
        <v>1.1691701587398077E-4</v>
      </c>
      <c r="N100" s="79"/>
    </row>
    <row r="101" spans="1:14" x14ac:dyDescent="0.25">
      <c r="A101" s="161"/>
      <c r="B101" s="162" t="s">
        <v>119</v>
      </c>
      <c r="C101" s="163">
        <v>1092</v>
      </c>
      <c r="D101" s="163">
        <v>1007</v>
      </c>
      <c r="E101" s="163">
        <v>500</v>
      </c>
      <c r="F101" s="163">
        <v>1540</v>
      </c>
      <c r="G101" s="163">
        <v>1223</v>
      </c>
      <c r="H101" s="163">
        <v>1693</v>
      </c>
      <c r="I101" s="164">
        <f t="shared" si="39"/>
        <v>0.3843008994276369</v>
      </c>
      <c r="J101" s="165">
        <f t="shared" si="36"/>
        <v>0.68123138033763664</v>
      </c>
      <c r="K101" s="163">
        <f t="shared" si="37"/>
        <v>470</v>
      </c>
      <c r="L101" s="163">
        <f t="shared" si="38"/>
        <v>686</v>
      </c>
      <c r="M101" s="164">
        <f t="shared" si="40"/>
        <v>6.2599781111527335E-5</v>
      </c>
      <c r="N101" s="79"/>
    </row>
    <row r="102" spans="1:14" x14ac:dyDescent="0.25">
      <c r="A102" s="161"/>
      <c r="B102" s="162" t="s">
        <v>128</v>
      </c>
      <c r="C102" s="163">
        <v>221</v>
      </c>
      <c r="D102" s="163">
        <v>315</v>
      </c>
      <c r="E102" s="163">
        <v>568</v>
      </c>
      <c r="F102" s="163">
        <v>630</v>
      </c>
      <c r="G102" s="163">
        <v>298</v>
      </c>
      <c r="H102" s="163">
        <v>632</v>
      </c>
      <c r="I102" s="164">
        <f t="shared" si="39"/>
        <v>1.1208053691275168</v>
      </c>
      <c r="J102" s="165">
        <f t="shared" si="36"/>
        <v>1.0063492063492063</v>
      </c>
      <c r="K102" s="163">
        <f t="shared" si="37"/>
        <v>334</v>
      </c>
      <c r="L102" s="163">
        <f t="shared" si="38"/>
        <v>317</v>
      </c>
      <c r="M102" s="164">
        <f t="shared" si="40"/>
        <v>2.3368612913458519E-5</v>
      </c>
      <c r="N102" s="79"/>
    </row>
    <row r="103" spans="1:14" x14ac:dyDescent="0.25">
      <c r="A103" s="161" t="s">
        <v>144</v>
      </c>
      <c r="B103" s="162" t="s">
        <v>131</v>
      </c>
      <c r="C103" s="163">
        <v>702</v>
      </c>
      <c r="D103" s="163">
        <v>383</v>
      </c>
      <c r="E103" s="163">
        <v>219</v>
      </c>
      <c r="F103" s="163">
        <v>247</v>
      </c>
      <c r="G103" s="163">
        <v>680</v>
      </c>
      <c r="H103" s="163">
        <v>871</v>
      </c>
      <c r="I103" s="164">
        <f t="shared" si="39"/>
        <v>0.28088235294117636</v>
      </c>
      <c r="J103" s="165">
        <f t="shared" si="36"/>
        <v>1.2741514360313317</v>
      </c>
      <c r="K103" s="163">
        <f t="shared" si="37"/>
        <v>191</v>
      </c>
      <c r="L103" s="163">
        <f t="shared" si="38"/>
        <v>488</v>
      </c>
      <c r="M103" s="164">
        <f t="shared" si="40"/>
        <v>3.2205794062693624E-5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15150</v>
      </c>
      <c r="D104" s="169">
        <f t="shared" si="41"/>
        <v>14459</v>
      </c>
      <c r="E104" s="169">
        <f t="shared" si="41"/>
        <v>5677</v>
      </c>
      <c r="F104" s="169">
        <f t="shared" si="41"/>
        <v>14337</v>
      </c>
      <c r="G104" s="169">
        <f t="shared" si="41"/>
        <v>18717</v>
      </c>
      <c r="H104" s="169">
        <f t="shared" si="41"/>
        <v>18761</v>
      </c>
      <c r="I104" s="170">
        <f t="shared" si="39"/>
        <v>2.3508040818507325E-3</v>
      </c>
      <c r="J104" s="171">
        <f t="shared" si="36"/>
        <v>0.29753094958157544</v>
      </c>
      <c r="K104" s="169">
        <f>H104-G104</f>
        <v>44</v>
      </c>
      <c r="L104" s="169">
        <f t="shared" si="38"/>
        <v>4302</v>
      </c>
      <c r="M104" s="170">
        <f t="shared" si="40"/>
        <v>6.9370023238828375E-4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795874</v>
      </c>
      <c r="D106" s="176">
        <v>795524</v>
      </c>
      <c r="E106" s="176">
        <v>350068</v>
      </c>
      <c r="F106" s="176">
        <v>960692</v>
      </c>
      <c r="G106" s="176">
        <v>1064225</v>
      </c>
      <c r="H106" s="176">
        <v>1119703</v>
      </c>
      <c r="I106" s="177">
        <f>IFERROR(H106/G106-1,"-")</f>
        <v>5.2129953722192202E-2</v>
      </c>
      <c r="J106" s="177">
        <f>IFERROR(H106/D106-1,"-")</f>
        <v>0.40750373338830759</v>
      </c>
      <c r="K106" s="176">
        <f>H106-G106</f>
        <v>55478</v>
      </c>
      <c r="L106" s="176">
        <f>H106-D106</f>
        <v>324179</v>
      </c>
      <c r="M106" s="177">
        <f>H106/H$8</f>
        <v>4.1401749976326341E-2</v>
      </c>
      <c r="N106" s="79"/>
    </row>
    <row r="107" spans="1:14" x14ac:dyDescent="0.25">
      <c r="A107" s="161" t="s">
        <v>96</v>
      </c>
      <c r="B107" s="157" t="s">
        <v>97</v>
      </c>
      <c r="C107" s="158">
        <v>125777</v>
      </c>
      <c r="D107" s="158">
        <v>116270</v>
      </c>
      <c r="E107" s="158">
        <v>103323</v>
      </c>
      <c r="F107" s="158">
        <v>146210</v>
      </c>
      <c r="G107" s="158">
        <v>171102</v>
      </c>
      <c r="H107" s="158">
        <v>170181</v>
      </c>
      <c r="I107" s="159">
        <f>IFERROR(H107/G107-1,"-")</f>
        <v>-5.3827541466493489E-3</v>
      </c>
      <c r="J107" s="160">
        <f t="shared" ref="J107:J118" si="42">IFERROR(H107/D107-1,"-")</f>
        <v>0.463670766319773</v>
      </c>
      <c r="K107" s="158">
        <f t="shared" ref="K107:K117" si="43">H107-G107</f>
        <v>-921</v>
      </c>
      <c r="L107" s="158">
        <f t="shared" ref="L107:L118" si="44">H107-D107</f>
        <v>53911</v>
      </c>
      <c r="M107" s="159">
        <f>H107/H$8</f>
        <v>6.2925536617488677E-3</v>
      </c>
      <c r="N107" s="79"/>
    </row>
    <row r="108" spans="1:14" x14ac:dyDescent="0.25">
      <c r="A108" s="161" t="s">
        <v>103</v>
      </c>
      <c r="B108" s="162" t="s">
        <v>103</v>
      </c>
      <c r="C108" s="163">
        <v>41704</v>
      </c>
      <c r="D108" s="163">
        <v>34215</v>
      </c>
      <c r="E108" s="163">
        <v>5277</v>
      </c>
      <c r="F108" s="163">
        <v>48303</v>
      </c>
      <c r="G108" s="163">
        <v>49108</v>
      </c>
      <c r="H108" s="163">
        <v>48234</v>
      </c>
      <c r="I108" s="164">
        <f>IFERROR(H108/G108-1,"-")</f>
        <v>-1.7797507534413892E-2</v>
      </c>
      <c r="J108" s="165">
        <f t="shared" si="42"/>
        <v>0.40973257343270486</v>
      </c>
      <c r="K108" s="163">
        <f t="shared" si="43"/>
        <v>-874</v>
      </c>
      <c r="L108" s="163">
        <f t="shared" si="44"/>
        <v>14019</v>
      </c>
      <c r="M108" s="164">
        <f>H108/H$8</f>
        <v>1.7834836633983516E-3</v>
      </c>
      <c r="N108" s="79"/>
    </row>
    <row r="109" spans="1:14" x14ac:dyDescent="0.25">
      <c r="A109" s="161" t="s">
        <v>100</v>
      </c>
      <c r="B109" s="162" t="s">
        <v>100</v>
      </c>
      <c r="C109" s="163">
        <v>84073</v>
      </c>
      <c r="D109" s="163">
        <v>82055</v>
      </c>
      <c r="E109" s="163">
        <v>98046</v>
      </c>
      <c r="F109" s="163">
        <v>97907</v>
      </c>
      <c r="G109" s="163">
        <v>121994</v>
      </c>
      <c r="H109" s="163">
        <v>121947</v>
      </c>
      <c r="I109" s="164">
        <f>IFERROR(H109/G109-1,"-")</f>
        <v>-3.8526484909096048E-4</v>
      </c>
      <c r="J109" s="165">
        <f t="shared" si="42"/>
        <v>0.48616172079702635</v>
      </c>
      <c r="K109" s="163">
        <f t="shared" si="43"/>
        <v>-47</v>
      </c>
      <c r="L109" s="163">
        <f t="shared" si="44"/>
        <v>39892</v>
      </c>
      <c r="M109" s="164">
        <f>H109/H$8</f>
        <v>4.5090699983505161E-3</v>
      </c>
      <c r="N109" s="79"/>
    </row>
    <row r="110" spans="1:14" x14ac:dyDescent="0.25">
      <c r="A110" s="161"/>
      <c r="B110" s="157" t="s">
        <v>107</v>
      </c>
      <c r="C110" s="158">
        <v>670097</v>
      </c>
      <c r="D110" s="158">
        <v>679254</v>
      </c>
      <c r="E110" s="158">
        <v>246745</v>
      </c>
      <c r="F110" s="158">
        <v>814482</v>
      </c>
      <c r="G110" s="158">
        <v>893123</v>
      </c>
      <c r="H110" s="158">
        <v>949522</v>
      </c>
      <c r="I110" s="159">
        <f>IFERROR(H110/G110-1,"-")</f>
        <v>6.3148077028583938E-2</v>
      </c>
      <c r="J110" s="160">
        <f t="shared" si="42"/>
        <v>0.39788944930762282</v>
      </c>
      <c r="K110" s="158">
        <f t="shared" si="43"/>
        <v>56399</v>
      </c>
      <c r="L110" s="158">
        <f t="shared" si="44"/>
        <v>270268</v>
      </c>
      <c r="M110" s="159">
        <f>H110/H$8</f>
        <v>3.510919631457747E-2</v>
      </c>
      <c r="N110" s="79"/>
    </row>
    <row r="111" spans="1:14" s="56" customFormat="1" x14ac:dyDescent="0.25">
      <c r="A111" s="161"/>
      <c r="B111" s="162" t="s">
        <v>110</v>
      </c>
      <c r="C111" s="163">
        <v>376583</v>
      </c>
      <c r="D111" s="163">
        <v>365109</v>
      </c>
      <c r="E111" s="163">
        <v>127632</v>
      </c>
      <c r="F111" s="163">
        <v>499233</v>
      </c>
      <c r="G111" s="163">
        <v>559863</v>
      </c>
      <c r="H111" s="163">
        <v>589805</v>
      </c>
      <c r="I111" s="164">
        <f t="shared" ref="I111:I118" si="45">IFERROR(H111/G111-1,"-")</f>
        <v>5.348094087303501E-2</v>
      </c>
      <c r="J111" s="165">
        <f t="shared" si="42"/>
        <v>0.61542169598667784</v>
      </c>
      <c r="K111" s="163">
        <f t="shared" si="43"/>
        <v>29942</v>
      </c>
      <c r="L111" s="163">
        <f t="shared" si="44"/>
        <v>224696</v>
      </c>
      <c r="M111" s="164">
        <f t="shared" ref="M111:M118" si="46">H111/H$8</f>
        <v>2.1808425220605068E-2</v>
      </c>
      <c r="N111" s="166"/>
    </row>
    <row r="112" spans="1:14" s="56" customFormat="1" x14ac:dyDescent="0.25">
      <c r="A112" s="161"/>
      <c r="B112" s="162" t="s">
        <v>113</v>
      </c>
      <c r="C112" s="163">
        <v>83339</v>
      </c>
      <c r="D112" s="163">
        <v>64823</v>
      </c>
      <c r="E112" s="163">
        <v>18556</v>
      </c>
      <c r="F112" s="163">
        <v>32869</v>
      </c>
      <c r="G112" s="163">
        <v>43496</v>
      </c>
      <c r="H112" s="163">
        <v>41195</v>
      </c>
      <c r="I112" s="164">
        <f t="shared" si="45"/>
        <v>-5.2901416222181363E-2</v>
      </c>
      <c r="J112" s="165">
        <f t="shared" si="42"/>
        <v>-0.36450025453928392</v>
      </c>
      <c r="K112" s="163">
        <f t="shared" si="43"/>
        <v>-2301</v>
      </c>
      <c r="L112" s="163">
        <f t="shared" si="44"/>
        <v>-23628</v>
      </c>
      <c r="M112" s="164">
        <f t="shared" si="46"/>
        <v>1.5232120395093731E-3</v>
      </c>
      <c r="N112" s="166"/>
    </row>
    <row r="113" spans="1:14" x14ac:dyDescent="0.25">
      <c r="A113" s="161"/>
      <c r="B113" s="162" t="s">
        <v>116</v>
      </c>
      <c r="C113" s="163">
        <v>77564</v>
      </c>
      <c r="D113" s="163">
        <v>80052</v>
      </c>
      <c r="E113" s="163">
        <v>10673</v>
      </c>
      <c r="F113" s="163">
        <v>49017</v>
      </c>
      <c r="G113" s="163">
        <v>63689</v>
      </c>
      <c r="H113" s="163">
        <v>60200</v>
      </c>
      <c r="I113" s="164">
        <f t="shared" si="45"/>
        <v>-5.4781830457378833E-2</v>
      </c>
      <c r="J113" s="165">
        <f t="shared" si="42"/>
        <v>-0.24798880727527106</v>
      </c>
      <c r="K113" s="163">
        <f t="shared" si="43"/>
        <v>-3489</v>
      </c>
      <c r="L113" s="163">
        <f t="shared" si="44"/>
        <v>-19852</v>
      </c>
      <c r="M113" s="164">
        <f t="shared" si="46"/>
        <v>2.2259343313136121E-3</v>
      </c>
      <c r="N113" s="79"/>
    </row>
    <row r="114" spans="1:14" x14ac:dyDescent="0.25">
      <c r="A114" s="161"/>
      <c r="B114" s="162" t="s">
        <v>123</v>
      </c>
      <c r="C114" s="163">
        <v>10971</v>
      </c>
      <c r="D114" s="163">
        <v>13798</v>
      </c>
      <c r="E114" s="163">
        <v>7421</v>
      </c>
      <c r="F114" s="163">
        <v>31602</v>
      </c>
      <c r="G114" s="163">
        <v>28649</v>
      </c>
      <c r="H114" s="163">
        <v>29803</v>
      </c>
      <c r="I114" s="164">
        <f t="shared" si="45"/>
        <v>4.0280638067646368E-2</v>
      </c>
      <c r="J114" s="165">
        <f t="shared" si="42"/>
        <v>1.1599507174952892</v>
      </c>
      <c r="K114" s="163">
        <f t="shared" si="43"/>
        <v>1154</v>
      </c>
      <c r="L114" s="163">
        <f t="shared" si="44"/>
        <v>16005</v>
      </c>
      <c r="M114" s="164">
        <f t="shared" si="46"/>
        <v>1.1019853966136143E-3</v>
      </c>
      <c r="N114" s="79"/>
    </row>
    <row r="115" spans="1:14" x14ac:dyDescent="0.25">
      <c r="A115" s="161"/>
      <c r="B115" s="162" t="s">
        <v>119</v>
      </c>
      <c r="C115" s="163">
        <v>19833</v>
      </c>
      <c r="D115" s="163">
        <v>24162</v>
      </c>
      <c r="E115" s="163">
        <v>17411</v>
      </c>
      <c r="F115" s="163">
        <v>34248</v>
      </c>
      <c r="G115" s="163">
        <v>33161</v>
      </c>
      <c r="H115" s="163">
        <v>23224</v>
      </c>
      <c r="I115" s="164">
        <f t="shared" si="45"/>
        <v>-0.29965923826181362</v>
      </c>
      <c r="J115" s="165">
        <f t="shared" si="42"/>
        <v>-3.8821289628341971E-2</v>
      </c>
      <c r="K115" s="163">
        <f t="shared" si="43"/>
        <v>-9937</v>
      </c>
      <c r="L115" s="163">
        <f t="shared" si="44"/>
        <v>-938</v>
      </c>
      <c r="M115" s="164">
        <f t="shared" si="46"/>
        <v>8.5872257326291242E-4</v>
      </c>
      <c r="N115" s="79"/>
    </row>
    <row r="116" spans="1:14" x14ac:dyDescent="0.25">
      <c r="A116" s="161"/>
      <c r="B116" s="162" t="s">
        <v>128</v>
      </c>
      <c r="C116" s="163">
        <v>2920</v>
      </c>
      <c r="D116" s="163">
        <v>3857</v>
      </c>
      <c r="E116" s="163">
        <v>2329</v>
      </c>
      <c r="F116" s="163">
        <v>4391</v>
      </c>
      <c r="G116" s="163">
        <v>7117</v>
      </c>
      <c r="H116" s="163">
        <v>9993</v>
      </c>
      <c r="I116" s="164">
        <f t="shared" si="45"/>
        <v>0.40410285232541798</v>
      </c>
      <c r="J116" s="165">
        <f t="shared" si="42"/>
        <v>1.5908737360642986</v>
      </c>
      <c r="K116" s="163">
        <f t="shared" si="43"/>
        <v>2876</v>
      </c>
      <c r="L116" s="163">
        <f t="shared" si="44"/>
        <v>6136</v>
      </c>
      <c r="M116" s="164">
        <f t="shared" si="46"/>
        <v>3.6949770386739079E-4</v>
      </c>
      <c r="N116" s="79"/>
    </row>
    <row r="117" spans="1:14" x14ac:dyDescent="0.25">
      <c r="A117" s="161" t="s">
        <v>144</v>
      </c>
      <c r="B117" s="162" t="s">
        <v>131</v>
      </c>
      <c r="C117" s="163">
        <v>7822</v>
      </c>
      <c r="D117" s="163">
        <v>8164</v>
      </c>
      <c r="E117" s="163">
        <v>7242</v>
      </c>
      <c r="F117" s="163">
        <v>5361</v>
      </c>
      <c r="G117" s="163">
        <v>4471</v>
      </c>
      <c r="H117" s="163">
        <v>8914</v>
      </c>
      <c r="I117" s="164">
        <f t="shared" si="45"/>
        <v>0.99373741892194145</v>
      </c>
      <c r="J117" s="165">
        <f t="shared" si="42"/>
        <v>9.1866731994120432E-2</v>
      </c>
      <c r="K117" s="163">
        <f t="shared" si="43"/>
        <v>4443</v>
      </c>
      <c r="L117" s="163">
        <f t="shared" si="44"/>
        <v>750</v>
      </c>
      <c r="M117" s="164">
        <f t="shared" si="46"/>
        <v>3.2960097390912857E-4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91065</v>
      </c>
      <c r="D118" s="169">
        <f t="shared" si="47"/>
        <v>119289</v>
      </c>
      <c r="E118" s="169">
        <f t="shared" si="47"/>
        <v>55481</v>
      </c>
      <c r="F118" s="169">
        <f t="shared" si="47"/>
        <v>157761</v>
      </c>
      <c r="G118" s="169">
        <f t="shared" si="47"/>
        <v>152677</v>
      </c>
      <c r="H118" s="169">
        <f t="shared" si="47"/>
        <v>186388</v>
      </c>
      <c r="I118" s="170">
        <f t="shared" si="45"/>
        <v>0.22079946553835872</v>
      </c>
      <c r="J118" s="171">
        <f t="shared" si="42"/>
        <v>0.56249109305971223</v>
      </c>
      <c r="K118" s="169">
        <f>H118-G118</f>
        <v>33711</v>
      </c>
      <c r="L118" s="169">
        <f t="shared" si="44"/>
        <v>67099</v>
      </c>
      <c r="M118" s="170">
        <f t="shared" si="46"/>
        <v>6.8918180754963714E-3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391852</v>
      </c>
      <c r="D120" s="176">
        <v>366728</v>
      </c>
      <c r="E120" s="176">
        <v>147987</v>
      </c>
      <c r="F120" s="176">
        <v>385149</v>
      </c>
      <c r="G120" s="176">
        <v>418024</v>
      </c>
      <c r="H120" s="176">
        <v>432765</v>
      </c>
      <c r="I120" s="177">
        <f>IFERROR(H120/G120-1,"-")</f>
        <v>3.5263525539203533E-2</v>
      </c>
      <c r="J120" s="177">
        <f>IFERROR(H120/D120-1,"-")</f>
        <v>0.18007078815907152</v>
      </c>
      <c r="K120" s="176">
        <f>H120-G120</f>
        <v>14741</v>
      </c>
      <c r="L120" s="176">
        <f>H120-D120</f>
        <v>66037</v>
      </c>
      <c r="M120" s="177">
        <f>H120/H$8</f>
        <v>1.6001768619450754E-2</v>
      </c>
      <c r="N120" s="79"/>
    </row>
    <row r="121" spans="1:14" x14ac:dyDescent="0.25">
      <c r="A121" s="161" t="s">
        <v>96</v>
      </c>
      <c r="B121" s="157" t="s">
        <v>97</v>
      </c>
      <c r="C121" s="158">
        <v>201434</v>
      </c>
      <c r="D121" s="158">
        <v>172457</v>
      </c>
      <c r="E121" s="158">
        <v>70562</v>
      </c>
      <c r="F121" s="158">
        <v>199002</v>
      </c>
      <c r="G121" s="158">
        <v>224961</v>
      </c>
      <c r="H121" s="158">
        <v>229892</v>
      </c>
      <c r="I121" s="159">
        <f>IFERROR(H121/G121-1,"-")</f>
        <v>2.1919354910406641E-2</v>
      </c>
      <c r="J121" s="160">
        <f t="shared" ref="J121:J132" si="48">IFERROR(H121/D121-1,"-")</f>
        <v>0.33303954029120297</v>
      </c>
      <c r="K121" s="158">
        <f t="shared" ref="K121:K131" si="49">H121-G121</f>
        <v>4931</v>
      </c>
      <c r="L121" s="158">
        <f t="shared" ref="L121:L132" si="50">H121-D121</f>
        <v>57435</v>
      </c>
      <c r="M121" s="159">
        <f>H121/H$8</f>
        <v>8.5004068985772251E-3</v>
      </c>
      <c r="N121" s="79"/>
    </row>
    <row r="122" spans="1:14" x14ac:dyDescent="0.25">
      <c r="A122" s="161" t="s">
        <v>103</v>
      </c>
      <c r="B122" s="162" t="s">
        <v>103</v>
      </c>
      <c r="C122" s="163">
        <v>103205</v>
      </c>
      <c r="D122" s="163">
        <v>80581</v>
      </c>
      <c r="E122" s="163">
        <v>28268</v>
      </c>
      <c r="F122" s="163">
        <v>94805</v>
      </c>
      <c r="G122" s="163">
        <v>89743</v>
      </c>
      <c r="H122" s="163">
        <v>103806</v>
      </c>
      <c r="I122" s="164">
        <f>IFERROR(H122/G122-1,"-")</f>
        <v>0.15670302976276695</v>
      </c>
      <c r="J122" s="165">
        <f t="shared" si="48"/>
        <v>0.28821930728087275</v>
      </c>
      <c r="K122" s="163">
        <f t="shared" si="49"/>
        <v>14063</v>
      </c>
      <c r="L122" s="163">
        <f t="shared" si="50"/>
        <v>23225</v>
      </c>
      <c r="M122" s="164">
        <f>H122/H$8</f>
        <v>3.8382946710355621E-3</v>
      </c>
      <c r="N122" s="79"/>
    </row>
    <row r="123" spans="1:14" x14ac:dyDescent="0.25">
      <c r="A123" s="161" t="s">
        <v>100</v>
      </c>
      <c r="B123" s="162" t="s">
        <v>100</v>
      </c>
      <c r="C123" s="163">
        <v>98229</v>
      </c>
      <c r="D123" s="163">
        <v>91876</v>
      </c>
      <c r="E123" s="163">
        <v>42294</v>
      </c>
      <c r="F123" s="163">
        <v>104197</v>
      </c>
      <c r="G123" s="163">
        <v>135218</v>
      </c>
      <c r="H123" s="163">
        <v>126086</v>
      </c>
      <c r="I123" s="164">
        <f>IFERROR(H123/G123-1,"-")</f>
        <v>-6.7535387300507344E-2</v>
      </c>
      <c r="J123" s="165">
        <f t="shared" si="48"/>
        <v>0.37234968871087126</v>
      </c>
      <c r="K123" s="163">
        <f t="shared" si="49"/>
        <v>-9132</v>
      </c>
      <c r="L123" s="163">
        <f t="shared" si="50"/>
        <v>34210</v>
      </c>
      <c r="M123" s="164">
        <f>H123/H$8</f>
        <v>4.662112227541663E-3</v>
      </c>
      <c r="N123" s="79"/>
    </row>
    <row r="124" spans="1:14" x14ac:dyDescent="0.25">
      <c r="A124" s="161"/>
      <c r="B124" s="157" t="s">
        <v>107</v>
      </c>
      <c r="C124" s="158">
        <v>190418</v>
      </c>
      <c r="D124" s="158">
        <v>194271</v>
      </c>
      <c r="E124" s="158">
        <v>77425</v>
      </c>
      <c r="F124" s="158">
        <v>186147</v>
      </c>
      <c r="G124" s="158">
        <v>193063</v>
      </c>
      <c r="H124" s="158">
        <v>202873</v>
      </c>
      <c r="I124" s="159">
        <f>IFERROR(H124/G124-1,"-")</f>
        <v>5.0812429103453294E-2</v>
      </c>
      <c r="J124" s="160">
        <f t="shared" si="48"/>
        <v>4.4278353434120454E-2</v>
      </c>
      <c r="K124" s="158">
        <f t="shared" si="49"/>
        <v>9810</v>
      </c>
      <c r="L124" s="158">
        <f t="shared" si="50"/>
        <v>8602</v>
      </c>
      <c r="M124" s="159">
        <f>H124/H$8</f>
        <v>7.5013617208735291E-3</v>
      </c>
      <c r="N124" s="79"/>
    </row>
    <row r="125" spans="1:14" s="56" customFormat="1" x14ac:dyDescent="0.25">
      <c r="A125" s="161"/>
      <c r="B125" s="162" t="s">
        <v>110</v>
      </c>
      <c r="C125" s="163">
        <v>26187</v>
      </c>
      <c r="D125" s="163">
        <v>24203</v>
      </c>
      <c r="E125" s="163">
        <v>9418</v>
      </c>
      <c r="F125" s="163">
        <v>24863</v>
      </c>
      <c r="G125" s="163">
        <v>28361</v>
      </c>
      <c r="H125" s="163">
        <v>28012</v>
      </c>
      <c r="I125" s="164">
        <f t="shared" ref="I125:I132" si="51">IFERROR(H125/G125-1,"-")</f>
        <v>-1.2305630972109571E-2</v>
      </c>
      <c r="J125" s="165">
        <f t="shared" si="48"/>
        <v>0.1573771846465315</v>
      </c>
      <c r="K125" s="163">
        <f t="shared" si="49"/>
        <v>-349</v>
      </c>
      <c r="L125" s="163">
        <f t="shared" si="50"/>
        <v>3809</v>
      </c>
      <c r="M125" s="164">
        <f t="shared" ref="M125:M132" si="52">H125/H$8</f>
        <v>1.0357620014743673E-3</v>
      </c>
      <c r="N125" s="166"/>
    </row>
    <row r="126" spans="1:14" s="56" customFormat="1" x14ac:dyDescent="0.25">
      <c r="A126" s="161"/>
      <c r="B126" s="162" t="s">
        <v>113</v>
      </c>
      <c r="C126" s="163">
        <v>24413</v>
      </c>
      <c r="D126" s="163">
        <v>21158</v>
      </c>
      <c r="E126" s="163">
        <v>9614</v>
      </c>
      <c r="F126" s="163">
        <v>21838</v>
      </c>
      <c r="G126" s="163">
        <v>29620</v>
      </c>
      <c r="H126" s="163">
        <v>29011</v>
      </c>
      <c r="I126" s="164">
        <f t="shared" si="51"/>
        <v>-2.0560432140445672E-2</v>
      </c>
      <c r="J126" s="165">
        <f t="shared" si="48"/>
        <v>0.37115984497589571</v>
      </c>
      <c r="K126" s="163">
        <f t="shared" si="49"/>
        <v>-609</v>
      </c>
      <c r="L126" s="163">
        <f t="shared" si="50"/>
        <v>7853</v>
      </c>
      <c r="M126" s="164">
        <f t="shared" si="52"/>
        <v>1.0727006791651031E-3</v>
      </c>
      <c r="N126" s="166"/>
    </row>
    <row r="127" spans="1:14" x14ac:dyDescent="0.25">
      <c r="A127" s="161"/>
      <c r="B127" s="162" t="s">
        <v>116</v>
      </c>
      <c r="C127" s="163">
        <v>14222</v>
      </c>
      <c r="D127" s="163">
        <v>14871</v>
      </c>
      <c r="E127" s="163">
        <v>5562</v>
      </c>
      <c r="F127" s="163">
        <v>17063</v>
      </c>
      <c r="G127" s="163">
        <v>19930</v>
      </c>
      <c r="H127" s="163">
        <v>20245</v>
      </c>
      <c r="I127" s="164">
        <f t="shared" si="51"/>
        <v>1.5805318615152997E-2</v>
      </c>
      <c r="J127" s="165">
        <f t="shared" si="48"/>
        <v>0.36137448725707744</v>
      </c>
      <c r="K127" s="163">
        <f t="shared" si="49"/>
        <v>315</v>
      </c>
      <c r="L127" s="163">
        <f t="shared" si="50"/>
        <v>5374</v>
      </c>
      <c r="M127" s="164">
        <f t="shared" si="52"/>
        <v>7.4857210195089833E-4</v>
      </c>
      <c r="N127" s="79"/>
    </row>
    <row r="128" spans="1:14" x14ac:dyDescent="0.25">
      <c r="A128" s="161"/>
      <c r="B128" s="162" t="s">
        <v>123</v>
      </c>
      <c r="C128" s="163">
        <v>3489</v>
      </c>
      <c r="D128" s="163">
        <v>3489</v>
      </c>
      <c r="E128" s="163">
        <v>1417</v>
      </c>
      <c r="F128" s="163">
        <v>4492</v>
      </c>
      <c r="G128" s="163">
        <v>5134</v>
      </c>
      <c r="H128" s="163">
        <v>5463</v>
      </c>
      <c r="I128" s="164">
        <f t="shared" si="51"/>
        <v>6.4082586677054909E-2</v>
      </c>
      <c r="J128" s="165">
        <f t="shared" si="48"/>
        <v>0.56577815993121239</v>
      </c>
      <c r="K128" s="163">
        <f t="shared" si="49"/>
        <v>329</v>
      </c>
      <c r="L128" s="163">
        <f t="shared" si="50"/>
        <v>1974</v>
      </c>
      <c r="M128" s="164">
        <f t="shared" si="52"/>
        <v>2.019979942187087E-4</v>
      </c>
      <c r="N128" s="79"/>
    </row>
    <row r="129" spans="1:14" x14ac:dyDescent="0.25">
      <c r="A129" s="161"/>
      <c r="B129" s="162" t="s">
        <v>119</v>
      </c>
      <c r="C129" s="163">
        <v>3677</v>
      </c>
      <c r="D129" s="163">
        <v>2749</v>
      </c>
      <c r="E129" s="163">
        <v>1386</v>
      </c>
      <c r="F129" s="163">
        <v>3426</v>
      </c>
      <c r="G129" s="163">
        <v>3937</v>
      </c>
      <c r="H129" s="163">
        <v>4203</v>
      </c>
      <c r="I129" s="164">
        <f t="shared" si="51"/>
        <v>6.7564135128270308E-2</v>
      </c>
      <c r="J129" s="165">
        <f t="shared" si="48"/>
        <v>0.52891960712986541</v>
      </c>
      <c r="K129" s="163">
        <f t="shared" si="49"/>
        <v>266</v>
      </c>
      <c r="L129" s="163">
        <f t="shared" si="50"/>
        <v>1454</v>
      </c>
      <c r="M129" s="164">
        <f t="shared" si="52"/>
        <v>1.5540867100516799E-4</v>
      </c>
      <c r="N129" s="79"/>
    </row>
    <row r="130" spans="1:14" x14ac:dyDescent="0.25">
      <c r="A130" s="161"/>
      <c r="B130" s="162" t="s">
        <v>128</v>
      </c>
      <c r="C130" s="163">
        <v>2978</v>
      </c>
      <c r="D130" s="163">
        <v>3370</v>
      </c>
      <c r="E130" s="163">
        <v>1591</v>
      </c>
      <c r="F130" s="163">
        <v>1703</v>
      </c>
      <c r="G130" s="163">
        <v>2395</v>
      </c>
      <c r="H130" s="163">
        <v>2990</v>
      </c>
      <c r="I130" s="164">
        <f t="shared" si="51"/>
        <v>0.24843423799582465</v>
      </c>
      <c r="J130" s="165">
        <f t="shared" si="48"/>
        <v>-0.11275964391691395</v>
      </c>
      <c r="K130" s="163">
        <f t="shared" si="49"/>
        <v>595</v>
      </c>
      <c r="L130" s="163">
        <f t="shared" si="50"/>
        <v>-380</v>
      </c>
      <c r="M130" s="164">
        <f t="shared" si="52"/>
        <v>1.1055720349879901E-4</v>
      </c>
      <c r="N130" s="79"/>
    </row>
    <row r="131" spans="1:14" x14ac:dyDescent="0.25">
      <c r="A131" s="161" t="s">
        <v>144</v>
      </c>
      <c r="B131" s="162" t="s">
        <v>131</v>
      </c>
      <c r="C131" s="163">
        <v>4930</v>
      </c>
      <c r="D131" s="163">
        <v>3921</v>
      </c>
      <c r="E131" s="163">
        <v>1985</v>
      </c>
      <c r="F131" s="163">
        <v>2533</v>
      </c>
      <c r="G131" s="163">
        <v>3169</v>
      </c>
      <c r="H131" s="163">
        <v>3494</v>
      </c>
      <c r="I131" s="164">
        <f t="shared" si="51"/>
        <v>0.10255601136005055</v>
      </c>
      <c r="J131" s="165">
        <f t="shared" si="48"/>
        <v>-0.10890079061463909</v>
      </c>
      <c r="K131" s="163">
        <f t="shared" si="49"/>
        <v>325</v>
      </c>
      <c r="L131" s="163">
        <f t="shared" si="50"/>
        <v>-427</v>
      </c>
      <c r="M131" s="164">
        <f t="shared" si="52"/>
        <v>1.291929327842153E-4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110522</v>
      </c>
      <c r="D132" s="169">
        <f t="shared" si="53"/>
        <v>120510</v>
      </c>
      <c r="E132" s="169">
        <f t="shared" si="53"/>
        <v>46452</v>
      </c>
      <c r="F132" s="169">
        <f t="shared" si="53"/>
        <v>110229</v>
      </c>
      <c r="G132" s="169">
        <f t="shared" si="53"/>
        <v>100517</v>
      </c>
      <c r="H132" s="169">
        <f t="shared" si="53"/>
        <v>109455</v>
      </c>
      <c r="I132" s="170">
        <f t="shared" si="51"/>
        <v>8.8920282141329299E-2</v>
      </c>
      <c r="J132" s="171">
        <f t="shared" si="48"/>
        <v>-9.1735125715708188E-2</v>
      </c>
      <c r="K132" s="169">
        <f>H132-G132</f>
        <v>8938</v>
      </c>
      <c r="L132" s="169">
        <f t="shared" si="50"/>
        <v>-11055</v>
      </c>
      <c r="M132" s="170">
        <f t="shared" si="52"/>
        <v>4.0471701367762692E-3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1595657</v>
      </c>
      <c r="D134" s="176">
        <v>1400493</v>
      </c>
      <c r="E134" s="176">
        <v>496113</v>
      </c>
      <c r="F134" s="176">
        <v>1289839</v>
      </c>
      <c r="G134" s="176">
        <v>1393117</v>
      </c>
      <c r="H134" s="176">
        <v>1487889</v>
      </c>
      <c r="I134" s="177">
        <f>IFERROR(H134/G134-1,"-")</f>
        <v>6.8028744175830269E-2</v>
      </c>
      <c r="J134" s="177">
        <f>IFERROR(H134/D134-1,"-")</f>
        <v>6.2403739254676793E-2</v>
      </c>
      <c r="K134" s="176">
        <f>H134-G134</f>
        <v>94772</v>
      </c>
      <c r="L134" s="176">
        <f>H134-D134</f>
        <v>87396</v>
      </c>
      <c r="M134" s="177">
        <f>H134/H$8</f>
        <v>5.5015667878469753E-2</v>
      </c>
      <c r="N134" s="79"/>
    </row>
    <row r="135" spans="1:14" x14ac:dyDescent="0.25">
      <c r="A135" s="161" t="s">
        <v>96</v>
      </c>
      <c r="B135" s="157" t="s">
        <v>97</v>
      </c>
      <c r="C135" s="158">
        <v>183397</v>
      </c>
      <c r="D135" s="158">
        <v>163304</v>
      </c>
      <c r="E135" s="158">
        <v>44417</v>
      </c>
      <c r="F135" s="158">
        <v>87836</v>
      </c>
      <c r="G135" s="158">
        <v>95606</v>
      </c>
      <c r="H135" s="158">
        <v>80930</v>
      </c>
      <c r="I135" s="159">
        <f>IFERROR(H135/G135-1,"-")</f>
        <v>-0.15350501014580675</v>
      </c>
      <c r="J135" s="160">
        <f t="shared" ref="J135:J146" si="54">IFERROR(H135/D135-1,"-")</f>
        <v>-0.50442120217508446</v>
      </c>
      <c r="K135" s="158">
        <f t="shared" ref="K135:K145" si="55">H135-G135</f>
        <v>-14676</v>
      </c>
      <c r="L135" s="158">
        <f t="shared" ref="L135:L146" si="56">H135-D135</f>
        <v>-82374</v>
      </c>
      <c r="M135" s="159">
        <f>H135/H$8</f>
        <v>2.9924396251363892E-3</v>
      </c>
      <c r="N135" s="79"/>
    </row>
    <row r="136" spans="1:14" x14ac:dyDescent="0.25">
      <c r="A136" s="161" t="s">
        <v>103</v>
      </c>
      <c r="B136" s="162" t="s">
        <v>103</v>
      </c>
      <c r="C136" s="163">
        <v>131110</v>
      </c>
      <c r="D136" s="163">
        <v>83126</v>
      </c>
      <c r="E136" s="163">
        <v>27488</v>
      </c>
      <c r="F136" s="163">
        <v>48763</v>
      </c>
      <c r="G136" s="163">
        <v>51759</v>
      </c>
      <c r="H136" s="163">
        <v>38627</v>
      </c>
      <c r="I136" s="164">
        <f>IFERROR(H136/G136-1,"-")</f>
        <v>-0.25371432987499754</v>
      </c>
      <c r="J136" s="165">
        <f t="shared" si="54"/>
        <v>-0.53531987585111751</v>
      </c>
      <c r="K136" s="163">
        <f t="shared" si="55"/>
        <v>-13132</v>
      </c>
      <c r="L136" s="163">
        <f t="shared" si="56"/>
        <v>-44499</v>
      </c>
      <c r="M136" s="164">
        <f>H136/H$8</f>
        <v>1.4282585617217758E-3</v>
      </c>
      <c r="N136" s="79"/>
    </row>
    <row r="137" spans="1:14" x14ac:dyDescent="0.25">
      <c r="A137" s="161" t="s">
        <v>100</v>
      </c>
      <c r="B137" s="162" t="s">
        <v>100</v>
      </c>
      <c r="C137" s="163">
        <v>52287</v>
      </c>
      <c r="D137" s="163">
        <v>80178</v>
      </c>
      <c r="E137" s="163">
        <v>16929</v>
      </c>
      <c r="F137" s="163">
        <v>39073</v>
      </c>
      <c r="G137" s="163">
        <v>43847</v>
      </c>
      <c r="H137" s="163">
        <v>42303</v>
      </c>
      <c r="I137" s="164">
        <f>IFERROR(H137/G137-1,"-")</f>
        <v>-3.5213355531735324E-2</v>
      </c>
      <c r="J137" s="165">
        <f t="shared" si="54"/>
        <v>-0.47238644017062037</v>
      </c>
      <c r="K137" s="163">
        <f t="shared" si="55"/>
        <v>-1544</v>
      </c>
      <c r="L137" s="163">
        <f t="shared" si="56"/>
        <v>-37875</v>
      </c>
      <c r="M137" s="164">
        <f>H137/H$8</f>
        <v>1.5641810634146136E-3</v>
      </c>
      <c r="N137" s="79"/>
    </row>
    <row r="138" spans="1:14" x14ac:dyDescent="0.25">
      <c r="A138" s="161"/>
      <c r="B138" s="157" t="s">
        <v>107</v>
      </c>
      <c r="C138" s="158">
        <v>1412260</v>
      </c>
      <c r="D138" s="158">
        <v>1237189</v>
      </c>
      <c r="E138" s="158">
        <v>451696</v>
      </c>
      <c r="F138" s="158">
        <v>1202003</v>
      </c>
      <c r="G138" s="158">
        <v>1297511</v>
      </c>
      <c r="H138" s="158">
        <v>1406959</v>
      </c>
      <c r="I138" s="159">
        <f>IFERROR(H138/G138-1,"-")</f>
        <v>8.4352271387294619E-2</v>
      </c>
      <c r="J138" s="160">
        <f t="shared" si="54"/>
        <v>0.13722236457000503</v>
      </c>
      <c r="K138" s="158">
        <f t="shared" si="55"/>
        <v>109448</v>
      </c>
      <c r="L138" s="158">
        <f t="shared" si="56"/>
        <v>169770</v>
      </c>
      <c r="M138" s="159">
        <f>H138/H$8</f>
        <v>5.2023228253333366E-2</v>
      </c>
      <c r="N138" s="79"/>
    </row>
    <row r="139" spans="1:14" s="56" customFormat="1" x14ac:dyDescent="0.25">
      <c r="A139" s="161"/>
      <c r="B139" s="162" t="s">
        <v>110</v>
      </c>
      <c r="C139" s="163">
        <v>784675</v>
      </c>
      <c r="D139" s="163">
        <v>636717</v>
      </c>
      <c r="E139" s="163">
        <v>201614</v>
      </c>
      <c r="F139" s="163">
        <v>545991</v>
      </c>
      <c r="G139" s="163">
        <v>546223</v>
      </c>
      <c r="H139" s="163">
        <v>642780</v>
      </c>
      <c r="I139" s="164">
        <f t="shared" ref="I139:I146" si="57">IFERROR(H139/G139-1,"-")</f>
        <v>0.17677212420568167</v>
      </c>
      <c r="J139" s="165">
        <f t="shared" si="54"/>
        <v>9.5222838403874466E-3</v>
      </c>
      <c r="K139" s="163">
        <f t="shared" si="55"/>
        <v>96557</v>
      </c>
      <c r="L139" s="163">
        <f t="shared" si="56"/>
        <v>6063</v>
      </c>
      <c r="M139" s="164">
        <f t="shared" ref="M139:M146" si="58">H139/H$8</f>
        <v>2.3767210456507704E-2</v>
      </c>
      <c r="N139" s="166"/>
    </row>
    <row r="140" spans="1:14" s="56" customFormat="1" x14ac:dyDescent="0.25">
      <c r="A140" s="161"/>
      <c r="B140" s="162" t="s">
        <v>113</v>
      </c>
      <c r="C140" s="163">
        <v>89137</v>
      </c>
      <c r="D140" s="163">
        <v>81160</v>
      </c>
      <c r="E140" s="163">
        <v>33554</v>
      </c>
      <c r="F140" s="163">
        <v>87472</v>
      </c>
      <c r="G140" s="163">
        <v>126602</v>
      </c>
      <c r="H140" s="163">
        <v>137590</v>
      </c>
      <c r="I140" s="164">
        <f t="shared" si="57"/>
        <v>8.6791677856590033E-2</v>
      </c>
      <c r="J140" s="165">
        <f t="shared" si="54"/>
        <v>0.69529324790537217</v>
      </c>
      <c r="K140" s="163">
        <f t="shared" si="55"/>
        <v>10988</v>
      </c>
      <c r="L140" s="163">
        <f t="shared" si="56"/>
        <v>56430</v>
      </c>
      <c r="M140" s="164">
        <f t="shared" si="58"/>
        <v>5.0874801436119584E-3</v>
      </c>
      <c r="N140" s="166"/>
    </row>
    <row r="141" spans="1:14" x14ac:dyDescent="0.25">
      <c r="A141" s="161"/>
      <c r="B141" s="162" t="s">
        <v>116</v>
      </c>
      <c r="C141" s="163">
        <v>130359</v>
      </c>
      <c r="D141" s="163">
        <v>106766</v>
      </c>
      <c r="E141" s="163">
        <v>31657</v>
      </c>
      <c r="F141" s="163">
        <v>129202</v>
      </c>
      <c r="G141" s="163">
        <v>125634</v>
      </c>
      <c r="H141" s="163">
        <v>132022</v>
      </c>
      <c r="I141" s="164">
        <f t="shared" si="57"/>
        <v>5.0846108537497825E-2</v>
      </c>
      <c r="J141" s="165">
        <f t="shared" si="54"/>
        <v>0.23655470842777659</v>
      </c>
      <c r="K141" s="163">
        <f t="shared" si="55"/>
        <v>6388</v>
      </c>
      <c r="L141" s="163">
        <f t="shared" si="56"/>
        <v>25256</v>
      </c>
      <c r="M141" s="164">
        <f t="shared" si="58"/>
        <v>4.8815997057921213E-3</v>
      </c>
      <c r="N141" s="79"/>
    </row>
    <row r="142" spans="1:14" x14ac:dyDescent="0.25">
      <c r="A142" s="161"/>
      <c r="B142" s="162" t="s">
        <v>123</v>
      </c>
      <c r="C142" s="163">
        <v>29489</v>
      </c>
      <c r="D142" s="163">
        <v>30441</v>
      </c>
      <c r="E142" s="163">
        <v>6814</v>
      </c>
      <c r="F142" s="163">
        <v>48781</v>
      </c>
      <c r="G142" s="163">
        <v>59613</v>
      </c>
      <c r="H142" s="163">
        <v>46562</v>
      </c>
      <c r="I142" s="164">
        <f t="shared" si="57"/>
        <v>-0.21892875715028604</v>
      </c>
      <c r="J142" s="165">
        <f t="shared" si="54"/>
        <v>0.52958181400085413</v>
      </c>
      <c r="K142" s="163">
        <f t="shared" si="55"/>
        <v>-13051</v>
      </c>
      <c r="L142" s="163">
        <f t="shared" si="56"/>
        <v>16121</v>
      </c>
      <c r="M142" s="164">
        <f t="shared" si="58"/>
        <v>1.72166037100705E-3</v>
      </c>
      <c r="N142" s="79"/>
    </row>
    <row r="143" spans="1:14" x14ac:dyDescent="0.25">
      <c r="A143" s="161"/>
      <c r="B143" s="162" t="s">
        <v>119</v>
      </c>
      <c r="C143" s="163">
        <v>29274</v>
      </c>
      <c r="D143" s="163">
        <v>30214</v>
      </c>
      <c r="E143" s="163">
        <v>10282</v>
      </c>
      <c r="F143" s="163">
        <v>23580</v>
      </c>
      <c r="G143" s="163">
        <v>29909</v>
      </c>
      <c r="H143" s="163">
        <v>33614</v>
      </c>
      <c r="I143" s="164">
        <f t="shared" si="57"/>
        <v>0.12387575646126581</v>
      </c>
      <c r="J143" s="165">
        <f t="shared" si="54"/>
        <v>0.11253061494671335</v>
      </c>
      <c r="K143" s="163">
        <f t="shared" si="55"/>
        <v>3705</v>
      </c>
      <c r="L143" s="163">
        <f t="shared" si="56"/>
        <v>3400</v>
      </c>
      <c r="M143" s="164">
        <f t="shared" si="58"/>
        <v>1.2428996115079029E-3</v>
      </c>
      <c r="N143" s="79"/>
    </row>
    <row r="144" spans="1:14" x14ac:dyDescent="0.25">
      <c r="A144" s="161"/>
      <c r="B144" s="162" t="s">
        <v>128</v>
      </c>
      <c r="C144" s="163">
        <v>12289</v>
      </c>
      <c r="D144" s="163">
        <v>12127</v>
      </c>
      <c r="E144" s="163">
        <v>15295</v>
      </c>
      <c r="F144" s="163">
        <v>14810</v>
      </c>
      <c r="G144" s="163">
        <v>18646</v>
      </c>
      <c r="H144" s="163">
        <v>16618</v>
      </c>
      <c r="I144" s="164">
        <f t="shared" si="57"/>
        <v>-0.10876327362436988</v>
      </c>
      <c r="J144" s="165">
        <f t="shared" si="54"/>
        <v>0.37033066710645657</v>
      </c>
      <c r="K144" s="163">
        <f t="shared" si="55"/>
        <v>-2028</v>
      </c>
      <c r="L144" s="163">
        <f t="shared" si="56"/>
        <v>4491</v>
      </c>
      <c r="M144" s="164">
        <f t="shared" si="58"/>
        <v>6.1446140727192036E-4</v>
      </c>
      <c r="N144" s="79"/>
    </row>
    <row r="145" spans="1:14" x14ac:dyDescent="0.25">
      <c r="A145" s="161" t="s">
        <v>144</v>
      </c>
      <c r="B145" s="162" t="s">
        <v>131</v>
      </c>
      <c r="C145" s="163">
        <v>53071</v>
      </c>
      <c r="D145" s="163">
        <v>33879</v>
      </c>
      <c r="E145" s="163">
        <v>28797</v>
      </c>
      <c r="F145" s="163">
        <v>6614</v>
      </c>
      <c r="G145" s="163">
        <v>12913</v>
      </c>
      <c r="H145" s="163">
        <v>10719</v>
      </c>
      <c r="I145" s="164">
        <f t="shared" si="57"/>
        <v>-0.16990629598079454</v>
      </c>
      <c r="J145" s="165">
        <f t="shared" si="54"/>
        <v>-0.68360931550518023</v>
      </c>
      <c r="K145" s="163">
        <f t="shared" si="55"/>
        <v>-2194</v>
      </c>
      <c r="L145" s="163">
        <f t="shared" si="56"/>
        <v>-23160</v>
      </c>
      <c r="M145" s="164">
        <f t="shared" si="58"/>
        <v>3.9634202819519287E-4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283966</v>
      </c>
      <c r="D146" s="169">
        <f t="shared" si="59"/>
        <v>305885</v>
      </c>
      <c r="E146" s="169">
        <f t="shared" si="59"/>
        <v>123683</v>
      </c>
      <c r="F146" s="169">
        <f t="shared" si="59"/>
        <v>345553</v>
      </c>
      <c r="G146" s="169">
        <f t="shared" si="59"/>
        <v>377971</v>
      </c>
      <c r="H146" s="169">
        <f t="shared" si="59"/>
        <v>387054</v>
      </c>
      <c r="I146" s="170">
        <f t="shared" si="57"/>
        <v>2.4030944172965585E-2</v>
      </c>
      <c r="J146" s="171">
        <f t="shared" si="54"/>
        <v>0.26535789594128523</v>
      </c>
      <c r="K146" s="169">
        <f>H146-G146</f>
        <v>9083</v>
      </c>
      <c r="L146" s="169">
        <f t="shared" si="56"/>
        <v>81169</v>
      </c>
      <c r="M146" s="170">
        <f t="shared" si="58"/>
        <v>1.4311574529439515E-2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595727</v>
      </c>
      <c r="D148" s="176">
        <v>545778</v>
      </c>
      <c r="E148" s="176">
        <v>197758</v>
      </c>
      <c r="F148" s="176">
        <v>445863</v>
      </c>
      <c r="G148" s="176">
        <v>584100</v>
      </c>
      <c r="H148" s="176">
        <v>558569</v>
      </c>
      <c r="I148" s="177">
        <f>IFERROR(H148/G148-1,"-")</f>
        <v>-4.3709981167608269E-2</v>
      </c>
      <c r="J148" s="177">
        <f>IFERROR(H148/D148-1,"-")</f>
        <v>2.3436268959173834E-2</v>
      </c>
      <c r="K148" s="176">
        <f>H148-G148</f>
        <v>-25531</v>
      </c>
      <c r="L148" s="176">
        <f>H148-D148</f>
        <v>12791</v>
      </c>
      <c r="M148" s="177">
        <f>H148/H$8</f>
        <v>2.0653453712749386E-2</v>
      </c>
      <c r="N148" s="79"/>
    </row>
    <row r="149" spans="1:14" x14ac:dyDescent="0.25">
      <c r="A149" s="161" t="s">
        <v>96</v>
      </c>
      <c r="B149" s="157" t="s">
        <v>97</v>
      </c>
      <c r="C149" s="158">
        <v>202236</v>
      </c>
      <c r="D149" s="158">
        <v>200014</v>
      </c>
      <c r="E149" s="158">
        <v>72110</v>
      </c>
      <c r="F149" s="158">
        <v>187489</v>
      </c>
      <c r="G149" s="158">
        <v>237265</v>
      </c>
      <c r="H149" s="158">
        <v>216824</v>
      </c>
      <c r="I149" s="159">
        <f>IFERROR(H149/G149-1,"-")</f>
        <v>-8.6152614165595387E-2</v>
      </c>
      <c r="J149" s="160">
        <f t="shared" ref="J149:J160" si="60">IFERROR(H149/D149-1,"-")</f>
        <v>8.4044116911816236E-2</v>
      </c>
      <c r="K149" s="158">
        <f t="shared" ref="K149:K159" si="61">H149-G149</f>
        <v>-20441</v>
      </c>
      <c r="L149" s="158">
        <f t="shared" ref="L149:L160" si="62">H149-D149</f>
        <v>16810</v>
      </c>
      <c r="M149" s="159">
        <f>H149/H$8</f>
        <v>8.0172090606767891E-3</v>
      </c>
      <c r="N149" s="79"/>
    </row>
    <row r="150" spans="1:14" x14ac:dyDescent="0.25">
      <c r="A150" s="161" t="s">
        <v>103</v>
      </c>
      <c r="B150" s="162" t="s">
        <v>103</v>
      </c>
      <c r="C150" s="163">
        <v>86384</v>
      </c>
      <c r="D150" s="163">
        <v>81451</v>
      </c>
      <c r="E150" s="163">
        <v>30833</v>
      </c>
      <c r="F150" s="163">
        <v>112268</v>
      </c>
      <c r="G150" s="163">
        <v>162008</v>
      </c>
      <c r="H150" s="163">
        <v>142328</v>
      </c>
      <c r="I150" s="164">
        <f>IFERROR(H150/G150-1,"-")</f>
        <v>-0.12147548269221276</v>
      </c>
      <c r="J150" s="165">
        <f t="shared" si="60"/>
        <v>0.74740641612748759</v>
      </c>
      <c r="K150" s="163">
        <f t="shared" si="61"/>
        <v>-19680</v>
      </c>
      <c r="L150" s="163">
        <f t="shared" si="62"/>
        <v>60877</v>
      </c>
      <c r="M150" s="164">
        <f>H150/H$8</f>
        <v>5.2626707891562097E-3</v>
      </c>
      <c r="N150" s="79"/>
    </row>
    <row r="151" spans="1:14" x14ac:dyDescent="0.25">
      <c r="A151" s="161" t="s">
        <v>100</v>
      </c>
      <c r="B151" s="162" t="s">
        <v>100</v>
      </c>
      <c r="C151" s="163">
        <v>115852</v>
      </c>
      <c r="D151" s="163">
        <v>118563</v>
      </c>
      <c r="E151" s="163">
        <v>41277</v>
      </c>
      <c r="F151" s="163">
        <v>75221</v>
      </c>
      <c r="G151" s="163">
        <v>75257</v>
      </c>
      <c r="H151" s="163">
        <v>74496</v>
      </c>
      <c r="I151" s="164">
        <f>IFERROR(H151/G151-1,"-")</f>
        <v>-1.011201615796542E-2</v>
      </c>
      <c r="J151" s="165">
        <f t="shared" si="60"/>
        <v>-0.37167581791958704</v>
      </c>
      <c r="K151" s="163">
        <f t="shared" si="61"/>
        <v>-761</v>
      </c>
      <c r="L151" s="163">
        <f t="shared" si="62"/>
        <v>-44067</v>
      </c>
      <c r="M151" s="164">
        <f>H151/H$8</f>
        <v>2.754538271520579E-3</v>
      </c>
      <c r="N151" s="79"/>
    </row>
    <row r="152" spans="1:14" x14ac:dyDescent="0.25">
      <c r="A152" s="161"/>
      <c r="B152" s="157" t="s">
        <v>107</v>
      </c>
      <c r="C152" s="158">
        <v>393491</v>
      </c>
      <c r="D152" s="158">
        <v>345764</v>
      </c>
      <c r="E152" s="158">
        <v>125648</v>
      </c>
      <c r="F152" s="158">
        <v>258374</v>
      </c>
      <c r="G152" s="158">
        <v>346835</v>
      </c>
      <c r="H152" s="158">
        <v>341745</v>
      </c>
      <c r="I152" s="159">
        <f>IFERROR(H152/G152-1,"-")</f>
        <v>-1.4675566191416634E-2</v>
      </c>
      <c r="J152" s="160">
        <f t="shared" si="60"/>
        <v>-1.1623535128006401E-2</v>
      </c>
      <c r="K152" s="158">
        <f t="shared" si="61"/>
        <v>-5090</v>
      </c>
      <c r="L152" s="158">
        <f t="shared" si="62"/>
        <v>-4019</v>
      </c>
      <c r="M152" s="159">
        <f>H152/H$8</f>
        <v>1.2636244652072599E-2</v>
      </c>
      <c r="N152" s="79"/>
    </row>
    <row r="153" spans="1:14" s="56" customFormat="1" x14ac:dyDescent="0.25">
      <c r="A153" s="161"/>
      <c r="B153" s="162" t="s">
        <v>110</v>
      </c>
      <c r="C153" s="163">
        <v>119603</v>
      </c>
      <c r="D153" s="163">
        <v>94439</v>
      </c>
      <c r="E153" s="163">
        <v>26762</v>
      </c>
      <c r="F153" s="163">
        <v>97171</v>
      </c>
      <c r="G153" s="163">
        <v>134849</v>
      </c>
      <c r="H153" s="163">
        <v>122171</v>
      </c>
      <c r="I153" s="164">
        <f t="shared" ref="I153:I160" si="63">IFERROR(H153/G153-1,"-")</f>
        <v>-9.4016270050204298E-2</v>
      </c>
      <c r="J153" s="165">
        <f t="shared" si="60"/>
        <v>0.29364986922775538</v>
      </c>
      <c r="K153" s="163">
        <f t="shared" si="61"/>
        <v>-12678</v>
      </c>
      <c r="L153" s="163">
        <f t="shared" si="62"/>
        <v>27732</v>
      </c>
      <c r="M153" s="164">
        <f t="shared" ref="M153:M160" si="64">H153/H$8</f>
        <v>4.5173525446995898E-3</v>
      </c>
      <c r="N153" s="166"/>
    </row>
    <row r="154" spans="1:14" s="56" customFormat="1" x14ac:dyDescent="0.25">
      <c r="A154" s="161"/>
      <c r="B154" s="162" t="s">
        <v>113</v>
      </c>
      <c r="C154" s="163">
        <v>139092</v>
      </c>
      <c r="D154" s="163">
        <v>110680</v>
      </c>
      <c r="E154" s="163">
        <v>45902</v>
      </c>
      <c r="F154" s="163">
        <v>65713</v>
      </c>
      <c r="G154" s="163">
        <v>71117</v>
      </c>
      <c r="H154" s="163">
        <v>72000</v>
      </c>
      <c r="I154" s="164">
        <f t="shared" si="63"/>
        <v>1.2416159286809059E-2</v>
      </c>
      <c r="J154" s="165">
        <f t="shared" si="60"/>
        <v>-0.3494759667509939</v>
      </c>
      <c r="K154" s="163">
        <f t="shared" si="61"/>
        <v>883</v>
      </c>
      <c r="L154" s="163">
        <f t="shared" si="62"/>
        <v>-38680</v>
      </c>
      <c r="M154" s="164">
        <f t="shared" si="64"/>
        <v>2.6622470407737554E-3</v>
      </c>
      <c r="N154" s="166"/>
    </row>
    <row r="155" spans="1:14" x14ac:dyDescent="0.25">
      <c r="A155" s="161"/>
      <c r="B155" s="162" t="s">
        <v>116</v>
      </c>
      <c r="C155" s="163">
        <v>53918</v>
      </c>
      <c r="D155" s="163">
        <v>51585</v>
      </c>
      <c r="E155" s="163">
        <v>12904</v>
      </c>
      <c r="F155" s="163">
        <v>27871</v>
      </c>
      <c r="G155" s="163">
        <v>53171</v>
      </c>
      <c r="H155" s="163">
        <v>43872</v>
      </c>
      <c r="I155" s="164">
        <f t="shared" si="63"/>
        <v>-0.17488856707603773</v>
      </c>
      <c r="J155" s="165">
        <f t="shared" si="60"/>
        <v>-0.149520209363187</v>
      </c>
      <c r="K155" s="163">
        <f t="shared" si="61"/>
        <v>-9299</v>
      </c>
      <c r="L155" s="163">
        <f t="shared" si="62"/>
        <v>-7713</v>
      </c>
      <c r="M155" s="164">
        <f t="shared" si="64"/>
        <v>1.6221958635114751E-3</v>
      </c>
      <c r="N155" s="79"/>
    </row>
    <row r="156" spans="1:14" x14ac:dyDescent="0.25">
      <c r="A156" s="161"/>
      <c r="B156" s="162" t="s">
        <v>123</v>
      </c>
      <c r="C156" s="163">
        <v>5336</v>
      </c>
      <c r="D156" s="163">
        <v>5335</v>
      </c>
      <c r="E156" s="163">
        <v>2471</v>
      </c>
      <c r="F156" s="163">
        <v>5946</v>
      </c>
      <c r="G156" s="163">
        <v>8704</v>
      </c>
      <c r="H156" s="163">
        <v>11424</v>
      </c>
      <c r="I156" s="164">
        <f t="shared" si="63"/>
        <v>0.3125</v>
      </c>
      <c r="J156" s="165">
        <f t="shared" si="60"/>
        <v>1.1413308341143393</v>
      </c>
      <c r="K156" s="163">
        <f t="shared" si="61"/>
        <v>2720</v>
      </c>
      <c r="L156" s="163">
        <f t="shared" si="62"/>
        <v>6089</v>
      </c>
      <c r="M156" s="164">
        <f t="shared" si="64"/>
        <v>4.2240986380276922E-4</v>
      </c>
      <c r="N156" s="79"/>
    </row>
    <row r="157" spans="1:14" x14ac:dyDescent="0.25">
      <c r="A157" s="161"/>
      <c r="B157" s="162" t="s">
        <v>119</v>
      </c>
      <c r="C157" s="163">
        <v>11893</v>
      </c>
      <c r="D157" s="163">
        <v>16639</v>
      </c>
      <c r="E157" s="163">
        <v>8377</v>
      </c>
      <c r="F157" s="163">
        <v>21657</v>
      </c>
      <c r="G157" s="163">
        <v>17333</v>
      </c>
      <c r="H157" s="163">
        <v>20183</v>
      </c>
      <c r="I157" s="164">
        <f t="shared" si="63"/>
        <v>0.16442623896613395</v>
      </c>
      <c r="J157" s="165">
        <f t="shared" si="60"/>
        <v>0.21299356932507973</v>
      </c>
      <c r="K157" s="163">
        <f t="shared" si="61"/>
        <v>2850</v>
      </c>
      <c r="L157" s="163">
        <f t="shared" si="62"/>
        <v>3544</v>
      </c>
      <c r="M157" s="164">
        <f t="shared" si="64"/>
        <v>7.4627961144356535E-4</v>
      </c>
      <c r="N157" s="79"/>
    </row>
    <row r="158" spans="1:14" x14ac:dyDescent="0.25">
      <c r="A158" s="161"/>
      <c r="B158" s="162" t="s">
        <v>128</v>
      </c>
      <c r="C158" s="163">
        <v>1619</v>
      </c>
      <c r="D158" s="163">
        <v>2512</v>
      </c>
      <c r="E158" s="163">
        <v>2803</v>
      </c>
      <c r="F158" s="163">
        <v>1510</v>
      </c>
      <c r="G158" s="163">
        <v>3171</v>
      </c>
      <c r="H158" s="163">
        <v>2217</v>
      </c>
      <c r="I158" s="164">
        <f t="shared" si="63"/>
        <v>-0.30085146641438032</v>
      </c>
      <c r="J158" s="165">
        <f t="shared" si="60"/>
        <v>-0.11743630573248409</v>
      </c>
      <c r="K158" s="163">
        <f t="shared" si="61"/>
        <v>-954</v>
      </c>
      <c r="L158" s="163">
        <f t="shared" si="62"/>
        <v>-295</v>
      </c>
      <c r="M158" s="164">
        <f t="shared" si="64"/>
        <v>8.1975023463825216E-5</v>
      </c>
      <c r="N158" s="79"/>
    </row>
    <row r="159" spans="1:14" x14ac:dyDescent="0.25">
      <c r="A159" s="161" t="s">
        <v>144</v>
      </c>
      <c r="B159" s="162" t="s">
        <v>131</v>
      </c>
      <c r="C159" s="163">
        <v>5803</v>
      </c>
      <c r="D159" s="163">
        <v>5190</v>
      </c>
      <c r="E159" s="163">
        <v>3726</v>
      </c>
      <c r="F159" s="163">
        <v>2647</v>
      </c>
      <c r="G159" s="163">
        <v>4002</v>
      </c>
      <c r="H159" s="163">
        <v>3748</v>
      </c>
      <c r="I159" s="164">
        <f t="shared" si="63"/>
        <v>-6.3468265867066442E-2</v>
      </c>
      <c r="J159" s="165">
        <f t="shared" si="60"/>
        <v>-0.2778420038535645</v>
      </c>
      <c r="K159" s="163">
        <f t="shared" si="61"/>
        <v>-254</v>
      </c>
      <c r="L159" s="163">
        <f t="shared" si="62"/>
        <v>-1442</v>
      </c>
      <c r="M159" s="164">
        <f t="shared" si="64"/>
        <v>1.385847487336116E-4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56227</v>
      </c>
      <c r="D160" s="169">
        <f t="shared" si="65"/>
        <v>59384</v>
      </c>
      <c r="E160" s="169">
        <f t="shared" si="65"/>
        <v>22703</v>
      </c>
      <c r="F160" s="169">
        <f t="shared" si="65"/>
        <v>35859</v>
      </c>
      <c r="G160" s="169">
        <f t="shared" si="65"/>
        <v>54488</v>
      </c>
      <c r="H160" s="169">
        <f t="shared" si="65"/>
        <v>66130</v>
      </c>
      <c r="I160" s="170">
        <f t="shared" si="63"/>
        <v>0.21366172368227865</v>
      </c>
      <c r="J160" s="171">
        <f t="shared" si="60"/>
        <v>0.11359962279401858</v>
      </c>
      <c r="K160" s="169">
        <f>H160-G160</f>
        <v>11642</v>
      </c>
      <c r="L160" s="169">
        <f t="shared" si="62"/>
        <v>6746</v>
      </c>
      <c r="M160" s="170">
        <f t="shared" si="64"/>
        <v>2.4451999556440061E-3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7CDA-F207-418A-BAE5-0D20F8DB04B4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CADA-DFBB-463D-A7F1-285723B17D8A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2473-FB0A-4EF9-89CB-B4621DDB4477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236</v>
      </c>
      <c r="E1" t="s">
        <v>236</v>
      </c>
      <c r="G1" t="s">
        <v>236</v>
      </c>
    </row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">
        <v>323</v>
      </c>
      <c r="O8" s="112" t="s">
        <v>324</v>
      </c>
    </row>
    <row r="9" spans="1:16" x14ac:dyDescent="0.25">
      <c r="A9" s="1" t="s">
        <v>70</v>
      </c>
      <c r="B9" s="114" t="s">
        <v>71</v>
      </c>
      <c r="C9" s="184">
        <v>8.5183170302174336</v>
      </c>
      <c r="D9" s="185">
        <v>-0.4281174843125104</v>
      </c>
      <c r="E9" s="184">
        <v>8.049077653275921</v>
      </c>
      <c r="F9" s="185">
        <f t="shared" ref="F9:J21" si="0">IFERROR(E9-C9,"-")</f>
        <v>-0.46923937694151263</v>
      </c>
      <c r="G9" s="184">
        <v>6.4407994786009128</v>
      </c>
      <c r="H9" s="185">
        <f t="shared" si="0"/>
        <v>-1.6082781746750081</v>
      </c>
      <c r="I9" s="184">
        <v>7.2707658219083227</v>
      </c>
      <c r="J9" s="185">
        <f t="shared" si="0"/>
        <v>0.82996634330740982</v>
      </c>
      <c r="K9" s="184">
        <v>7.6495140460657698</v>
      </c>
      <c r="L9" s="185">
        <f t="shared" ref="L9:L21" si="1">IFERROR(K9-I9,"-")</f>
        <v>0.37874822415744713</v>
      </c>
      <c r="M9" s="184">
        <v>7.4799863525689734</v>
      </c>
      <c r="N9" s="185">
        <v>-0.16952769349679642</v>
      </c>
      <c r="O9" s="185">
        <v>-1.0383306776484602</v>
      </c>
    </row>
    <row r="10" spans="1:16" x14ac:dyDescent="0.25">
      <c r="A10" s="1" t="s">
        <v>72</v>
      </c>
      <c r="B10" s="114" t="s">
        <v>73</v>
      </c>
      <c r="C10" s="184">
        <v>8.2067644338750156</v>
      </c>
      <c r="D10" s="185">
        <v>-2.9044716383719305E-3</v>
      </c>
      <c r="E10" s="184">
        <v>7.4743507451034814</v>
      </c>
      <c r="F10" s="185">
        <f t="shared" si="0"/>
        <v>-0.73241368877153423</v>
      </c>
      <c r="G10" s="184">
        <v>4.1890667960536954</v>
      </c>
      <c r="H10" s="185">
        <f t="shared" si="0"/>
        <v>-3.285283949049786</v>
      </c>
      <c r="I10" s="184">
        <v>5.9475019322618365</v>
      </c>
      <c r="J10" s="185">
        <f t="shared" si="0"/>
        <v>1.7584351362081412</v>
      </c>
      <c r="K10" s="184">
        <v>7.1207352712306973</v>
      </c>
      <c r="L10" s="185">
        <f t="shared" si="1"/>
        <v>1.1732333389688607</v>
      </c>
      <c r="M10" s="184">
        <v>7.130149994765886</v>
      </c>
      <c r="N10" s="185">
        <v>9.4147235351886849E-3</v>
      </c>
      <c r="O10" s="185">
        <v>-1.0766144391091297</v>
      </c>
    </row>
    <row r="11" spans="1:16" x14ac:dyDescent="0.25">
      <c r="A11" s="1" t="s">
        <v>74</v>
      </c>
      <c r="B11" s="114" t="s">
        <v>75</v>
      </c>
      <c r="C11" s="184">
        <v>6.8938655708834755</v>
      </c>
      <c r="D11" s="185">
        <v>0.21065307785503151</v>
      </c>
      <c r="E11" s="184">
        <v>9.3527138440398492</v>
      </c>
      <c r="F11" s="185">
        <f t="shared" si="0"/>
        <v>2.4588482731563737</v>
      </c>
      <c r="G11" s="184">
        <v>4.3917310759416024</v>
      </c>
      <c r="H11" s="185">
        <f t="shared" si="0"/>
        <v>-4.9609827680982468</v>
      </c>
      <c r="I11" s="184">
        <v>6.4008498583569402</v>
      </c>
      <c r="J11" s="185">
        <f t="shared" si="0"/>
        <v>2.0091187824153378</v>
      </c>
      <c r="K11" s="184">
        <v>6.5608761101911783</v>
      </c>
      <c r="L11" s="185">
        <f t="shared" si="1"/>
        <v>0.16002625183423813</v>
      </c>
      <c r="M11" s="184">
        <v>6.5438265292744955</v>
      </c>
      <c r="N11" s="185">
        <v>-1.7049580916682849E-2</v>
      </c>
      <c r="O11" s="185">
        <v>-0.35003904160898003</v>
      </c>
    </row>
    <row r="12" spans="1:16" x14ac:dyDescent="0.25">
      <c r="A12" s="1" t="s">
        <v>76</v>
      </c>
      <c r="B12" s="114" t="s">
        <v>77</v>
      </c>
      <c r="C12" s="184">
        <v>6.6985993429016082</v>
      </c>
      <c r="D12" s="185">
        <v>0.12948967606667594</v>
      </c>
      <c r="E12" s="184" t="s">
        <v>236</v>
      </c>
      <c r="F12" s="185" t="str">
        <f t="shared" si="0"/>
        <v>-</v>
      </c>
      <c r="G12" s="184">
        <v>4.1749260355029589</v>
      </c>
      <c r="H12" s="185" t="str">
        <f t="shared" si="0"/>
        <v>-</v>
      </c>
      <c r="I12" s="184">
        <v>5.741822968081606</v>
      </c>
      <c r="J12" s="185">
        <f t="shared" si="0"/>
        <v>1.566896932578647</v>
      </c>
      <c r="K12" s="184">
        <v>5.8235402468226196</v>
      </c>
      <c r="L12" s="185">
        <f t="shared" si="1"/>
        <v>8.1717278741013644E-2</v>
      </c>
      <c r="M12" s="184">
        <v>6.1835149147193631</v>
      </c>
      <c r="N12" s="185">
        <v>0.35997466789674348</v>
      </c>
      <c r="O12" s="185">
        <v>-0.51508442818224509</v>
      </c>
    </row>
    <row r="13" spans="1:16" x14ac:dyDescent="0.25">
      <c r="A13" s="1" t="s">
        <v>78</v>
      </c>
      <c r="B13" s="114" t="s">
        <v>79</v>
      </c>
      <c r="C13" s="184">
        <v>6.283599228343081</v>
      </c>
      <c r="D13" s="185">
        <v>-0.26895038454292042</v>
      </c>
      <c r="E13" s="184" t="s">
        <v>236</v>
      </c>
      <c r="F13" s="185" t="str">
        <f t="shared" si="0"/>
        <v>-</v>
      </c>
      <c r="G13" s="184">
        <v>3.6363131593559133</v>
      </c>
      <c r="H13" s="185" t="str">
        <f t="shared" si="0"/>
        <v>-</v>
      </c>
      <c r="I13" s="184">
        <v>5.7990297602388283</v>
      </c>
      <c r="J13" s="185">
        <f t="shared" si="0"/>
        <v>2.1627166008829151</v>
      </c>
      <c r="K13" s="184">
        <v>5.8624737512478911</v>
      </c>
      <c r="L13" s="185">
        <f t="shared" si="1"/>
        <v>6.3443991009062728E-2</v>
      </c>
      <c r="M13" s="184">
        <v>5.2644131577239994</v>
      </c>
      <c r="N13" s="185">
        <v>-0.59806059352389163</v>
      </c>
      <c r="O13" s="185">
        <v>-1.0191860706190816</v>
      </c>
    </row>
    <row r="14" spans="1:16" x14ac:dyDescent="0.25">
      <c r="A14" s="1" t="s">
        <v>80</v>
      </c>
      <c r="B14" s="114" t="s">
        <v>81</v>
      </c>
      <c r="C14" s="184">
        <v>6.3301280243641083</v>
      </c>
      <c r="D14" s="185">
        <v>-0.27077612759687053</v>
      </c>
      <c r="E14" s="184" t="s">
        <v>236</v>
      </c>
      <c r="F14" s="185" t="str">
        <f t="shared" si="0"/>
        <v>-</v>
      </c>
      <c r="G14" s="184">
        <v>4.4208528154098232</v>
      </c>
      <c r="H14" s="185" t="str">
        <f t="shared" si="0"/>
        <v>-</v>
      </c>
      <c r="I14" s="184">
        <v>5.7599316531396836</v>
      </c>
      <c r="J14" s="185">
        <f t="shared" si="0"/>
        <v>1.3390788377298604</v>
      </c>
      <c r="K14" s="184">
        <v>5.5192868356133662</v>
      </c>
      <c r="L14" s="185">
        <f t="shared" si="1"/>
        <v>-0.24064481752631739</v>
      </c>
      <c r="M14" s="184">
        <v>5.5214346527886038</v>
      </c>
      <c r="N14" s="185">
        <v>2.1478171752375985E-3</v>
      </c>
      <c r="O14" s="185">
        <v>-0.80869337157550447</v>
      </c>
    </row>
    <row r="15" spans="1:16" x14ac:dyDescent="0.25">
      <c r="A15" s="1" t="s">
        <v>82</v>
      </c>
      <c r="B15" s="114" t="s">
        <v>83</v>
      </c>
      <c r="C15" s="184">
        <v>6.6953218712514992</v>
      </c>
      <c r="D15" s="185">
        <v>-0.1142893888021197</v>
      </c>
      <c r="E15" s="184" t="s">
        <v>236</v>
      </c>
      <c r="F15" s="185" t="str">
        <f t="shared" si="0"/>
        <v>-</v>
      </c>
      <c r="G15" s="184">
        <v>5.4281900180396869</v>
      </c>
      <c r="H15" s="185" t="str">
        <f t="shared" si="0"/>
        <v>-</v>
      </c>
      <c r="I15" s="184">
        <v>5.6479330349294781</v>
      </c>
      <c r="J15" s="185">
        <f t="shared" si="0"/>
        <v>0.21974301688979114</v>
      </c>
      <c r="K15" s="184">
        <v>6.1112336431001788</v>
      </c>
      <c r="L15" s="185">
        <f t="shared" si="1"/>
        <v>0.46330060817070073</v>
      </c>
      <c r="M15" s="184">
        <v>5.9086820362473347</v>
      </c>
      <c r="N15" s="185">
        <v>-0.20255160685284412</v>
      </c>
      <c r="O15" s="185">
        <v>-0.78663983500416457</v>
      </c>
    </row>
    <row r="16" spans="1:16" x14ac:dyDescent="0.25">
      <c r="A16" s="1" t="s">
        <v>84</v>
      </c>
      <c r="B16" s="114" t="s">
        <v>85</v>
      </c>
      <c r="C16" s="184">
        <v>6.7390698530378312</v>
      </c>
      <c r="D16" s="185">
        <v>9.9418980219875941E-2</v>
      </c>
      <c r="E16" s="184">
        <v>5.3355448053443908</v>
      </c>
      <c r="F16" s="185">
        <f t="shared" si="0"/>
        <v>-1.4035250476934404</v>
      </c>
      <c r="G16" s="184">
        <v>5.6756335438484289</v>
      </c>
      <c r="H16" s="185">
        <f t="shared" si="0"/>
        <v>0.34008873850403809</v>
      </c>
      <c r="I16" s="184">
        <v>6.327599318610452</v>
      </c>
      <c r="J16" s="185">
        <f t="shared" si="0"/>
        <v>0.65196577476202311</v>
      </c>
      <c r="K16" s="184">
        <v>6.5705482072584172</v>
      </c>
      <c r="L16" s="185">
        <f t="shared" si="1"/>
        <v>0.24294888864796516</v>
      </c>
      <c r="M16" s="184">
        <v>6.1984073500011228</v>
      </c>
      <c r="N16" s="185">
        <v>-0.3721408572572944</v>
      </c>
      <c r="O16" s="185">
        <v>-0.54066250303670849</v>
      </c>
    </row>
    <row r="17" spans="1:16" x14ac:dyDescent="0.25">
      <c r="A17" s="1" t="s">
        <v>86</v>
      </c>
      <c r="B17" s="114" t="s">
        <v>87</v>
      </c>
      <c r="C17" s="184">
        <v>6.8203205304532881</v>
      </c>
      <c r="D17" s="185">
        <v>-0.24346072736986013</v>
      </c>
      <c r="E17" s="184">
        <v>4.5957519503445132</v>
      </c>
      <c r="F17" s="185">
        <f t="shared" si="0"/>
        <v>-2.2245685801087749</v>
      </c>
      <c r="G17" s="184">
        <v>5.8120697473102769</v>
      </c>
      <c r="H17" s="185">
        <f t="shared" si="0"/>
        <v>1.2163177969657637</v>
      </c>
      <c r="I17" s="184">
        <v>6.0842648738198255</v>
      </c>
      <c r="J17" s="185">
        <f t="shared" si="0"/>
        <v>0.27219512650954858</v>
      </c>
      <c r="K17" s="184">
        <v>6.1392882492936769</v>
      </c>
      <c r="L17" s="185">
        <f t="shared" si="1"/>
        <v>5.5023375473851388E-2</v>
      </c>
      <c r="M17" s="184">
        <v>6.305475355743452</v>
      </c>
      <c r="N17" s="185">
        <v>0.16618710644977508</v>
      </c>
      <c r="O17" s="185">
        <v>-0.51484517470983615</v>
      </c>
    </row>
    <row r="18" spans="1:16" x14ac:dyDescent="0.25">
      <c r="A18" s="1" t="s">
        <v>88</v>
      </c>
      <c r="B18" s="114" t="s">
        <v>89</v>
      </c>
      <c r="C18" s="184">
        <v>6.2663492110880563</v>
      </c>
      <c r="D18" s="185">
        <v>-0.52276271464954238</v>
      </c>
      <c r="E18" s="184">
        <v>3.774981495188749</v>
      </c>
      <c r="F18" s="185">
        <f t="shared" si="0"/>
        <v>-2.4913677158993073</v>
      </c>
      <c r="G18" s="184">
        <v>5.4833505174323136</v>
      </c>
      <c r="H18" s="185">
        <f t="shared" si="0"/>
        <v>1.7083690222435646</v>
      </c>
      <c r="I18" s="184">
        <v>5.8589082295741068</v>
      </c>
      <c r="J18" s="185">
        <f t="shared" si="0"/>
        <v>0.37555771214179323</v>
      </c>
      <c r="K18" s="184">
        <v>6.0482481494536486</v>
      </c>
      <c r="L18" s="185">
        <f t="shared" si="1"/>
        <v>0.1893399198795418</v>
      </c>
      <c r="M18" s="184"/>
      <c r="N18" s="185" t="s">
        <v>236</v>
      </c>
      <c r="O18" s="185" t="s">
        <v>236</v>
      </c>
    </row>
    <row r="19" spans="1:16" x14ac:dyDescent="0.25">
      <c r="A19" s="1" t="s">
        <v>90</v>
      </c>
      <c r="B19" s="114" t="s">
        <v>91</v>
      </c>
      <c r="C19" s="184">
        <v>6.9515244176634585</v>
      </c>
      <c r="D19" s="185">
        <v>-0.63213594058706324</v>
      </c>
      <c r="E19" s="184">
        <v>5.968881685575365</v>
      </c>
      <c r="F19" s="185">
        <f t="shared" si="0"/>
        <v>-0.9826427320880935</v>
      </c>
      <c r="G19" s="184">
        <v>6.385712479986517</v>
      </c>
      <c r="H19" s="185">
        <f t="shared" si="0"/>
        <v>0.41683079441115201</v>
      </c>
      <c r="I19" s="184">
        <v>6.5084693613162328</v>
      </c>
      <c r="J19" s="185">
        <f t="shared" si="0"/>
        <v>0.12275688132971574</v>
      </c>
      <c r="K19" s="184">
        <v>6.9049731284535616</v>
      </c>
      <c r="L19" s="185">
        <f t="shared" si="1"/>
        <v>0.39650376713732882</v>
      </c>
      <c r="M19" s="184"/>
      <c r="N19" s="185" t="s">
        <v>236</v>
      </c>
      <c r="O19" s="185" t="s">
        <v>236</v>
      </c>
    </row>
    <row r="20" spans="1:16" x14ac:dyDescent="0.25">
      <c r="A20" s="1" t="s">
        <v>92</v>
      </c>
      <c r="B20" s="114" t="s">
        <v>93</v>
      </c>
      <c r="C20" s="184">
        <v>7.4343465290655484</v>
      </c>
      <c r="D20" s="185">
        <v>-0.3732646388152574</v>
      </c>
      <c r="E20" s="184">
        <v>5.0320915619389588</v>
      </c>
      <c r="F20" s="185">
        <f t="shared" si="0"/>
        <v>-2.4022549671265896</v>
      </c>
      <c r="G20" s="184">
        <v>6.4343276482978871</v>
      </c>
      <c r="H20" s="185">
        <f t="shared" si="0"/>
        <v>1.4022360863589283</v>
      </c>
      <c r="I20" s="184">
        <v>6.7109165302782321</v>
      </c>
      <c r="J20" s="185">
        <f t="shared" si="0"/>
        <v>0.27658888198034504</v>
      </c>
      <c r="K20" s="184">
        <v>7.0489614480564127</v>
      </c>
      <c r="L20" s="185">
        <f t="shared" si="1"/>
        <v>0.33804491777818058</v>
      </c>
      <c r="M20" s="184"/>
      <c r="N20" s="185" t="s">
        <v>236</v>
      </c>
      <c r="O20" s="185" t="s">
        <v>236</v>
      </c>
    </row>
    <row r="21" spans="1:16" ht="15.75" x14ac:dyDescent="0.25">
      <c r="A21" s="1" t="s">
        <v>0</v>
      </c>
      <c r="B21" s="117" t="s">
        <v>30</v>
      </c>
      <c r="C21" s="186">
        <v>6.9374830274806403</v>
      </c>
      <c r="D21" s="187">
        <v>-0.18177606401274549</v>
      </c>
      <c r="E21" s="186">
        <v>6.8485442911860428</v>
      </c>
      <c r="F21" s="187">
        <f t="shared" si="0"/>
        <v>-8.8938736294597476E-2</v>
      </c>
      <c r="G21" s="186">
        <v>5.5543189800228117</v>
      </c>
      <c r="H21" s="187">
        <f t="shared" si="0"/>
        <v>-1.2942253111632311</v>
      </c>
      <c r="I21" s="186">
        <v>6.1281889542046537</v>
      </c>
      <c r="J21" s="187">
        <f t="shared" si="0"/>
        <v>0.57386997418184205</v>
      </c>
      <c r="K21" s="186">
        <v>6.4214324031645127</v>
      </c>
      <c r="L21" s="187">
        <f t="shared" si="1"/>
        <v>0.29324344895985899</v>
      </c>
      <c r="M21" s="186">
        <v>6.2332456238056873</v>
      </c>
      <c r="N21" s="187">
        <v>-0.11344992329298265</v>
      </c>
      <c r="O21" s="187">
        <v>-0.72640209490619423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">
        <v>323</v>
      </c>
      <c r="O30" s="112" t="s">
        <v>324</v>
      </c>
    </row>
    <row r="31" spans="1:16" x14ac:dyDescent="0.25">
      <c r="B31" s="114" t="s">
        <v>71</v>
      </c>
      <c r="C31" s="184">
        <v>5.89474035064329</v>
      </c>
      <c r="D31" s="185">
        <v>-0.6306773317397294</v>
      </c>
      <c r="E31" s="184">
        <v>5.4739395758303324</v>
      </c>
      <c r="F31" s="185">
        <f t="shared" ref="F31:J43" si="2">IFERROR(E31-C31,"-")</f>
        <v>-0.42080077481295763</v>
      </c>
      <c r="G31" s="184">
        <v>3.4723782771535578</v>
      </c>
      <c r="H31" s="185">
        <f t="shared" si="2"/>
        <v>-2.0015612986767746</v>
      </c>
      <c r="I31" s="184">
        <v>4.8944480309877338</v>
      </c>
      <c r="J31" s="185">
        <f t="shared" si="2"/>
        <v>1.422069753834176</v>
      </c>
      <c r="K31" s="184">
        <v>5.7280874899973329</v>
      </c>
      <c r="L31" s="185">
        <f t="shared" ref="L31:N43" si="3">IFERROR(K31-I31,"-")</f>
        <v>0.83363945900959902</v>
      </c>
      <c r="M31" s="184">
        <v>4.8973180522427135</v>
      </c>
      <c r="N31" s="185">
        <v>-0.83076943775461931</v>
      </c>
      <c r="O31" s="185">
        <v>-0.9974222984005765</v>
      </c>
    </row>
    <row r="32" spans="1:16" x14ac:dyDescent="0.25">
      <c r="B32" s="114" t="s">
        <v>73</v>
      </c>
      <c r="C32" s="184">
        <v>5.3773501577287064</v>
      </c>
      <c r="D32" s="185">
        <v>0.10346065280404382</v>
      </c>
      <c r="E32" s="184">
        <v>5.024451507074021</v>
      </c>
      <c r="F32" s="185">
        <f t="shared" si="2"/>
        <v>-0.3528986506546854</v>
      </c>
      <c r="G32" s="184">
        <v>2.488191632928475</v>
      </c>
      <c r="H32" s="185">
        <f t="shared" si="2"/>
        <v>-2.536259874145546</v>
      </c>
      <c r="I32" s="184">
        <v>4.4331975662493086</v>
      </c>
      <c r="J32" s="185">
        <f t="shared" si="2"/>
        <v>1.9450059333208336</v>
      </c>
      <c r="K32" s="184">
        <v>5.1648424179088055</v>
      </c>
      <c r="L32" s="185">
        <f t="shared" si="3"/>
        <v>0.73164485165949689</v>
      </c>
      <c r="M32" s="184">
        <v>4.4075798940099569</v>
      </c>
      <c r="N32" s="185">
        <v>-0.75726252389884863</v>
      </c>
      <c r="O32" s="185">
        <v>-0.96977026371874953</v>
      </c>
    </row>
    <row r="33" spans="2:16" x14ac:dyDescent="0.25">
      <c r="B33" s="114" t="s">
        <v>75</v>
      </c>
      <c r="C33" s="184">
        <v>4.7841195232499576</v>
      </c>
      <c r="D33" s="185">
        <v>0.21019720997125813</v>
      </c>
      <c r="E33" s="184">
        <v>5.9779100529100528</v>
      </c>
      <c r="F33" s="185">
        <f t="shared" si="2"/>
        <v>1.1937905296600952</v>
      </c>
      <c r="G33" s="184">
        <v>2.9100028661507595</v>
      </c>
      <c r="H33" s="185">
        <f t="shared" si="2"/>
        <v>-3.0679071867592933</v>
      </c>
      <c r="I33" s="184">
        <v>5.2166392844103688</v>
      </c>
      <c r="J33" s="185">
        <f t="shared" si="2"/>
        <v>2.3066364182596093</v>
      </c>
      <c r="K33" s="184">
        <v>4.8057324840764331</v>
      </c>
      <c r="L33" s="185">
        <f t="shared" si="3"/>
        <v>-0.41090680033393578</v>
      </c>
      <c r="M33" s="184">
        <v>4.4979477983662086</v>
      </c>
      <c r="N33" s="185">
        <v>-0.30778468571022444</v>
      </c>
      <c r="O33" s="185">
        <v>-0.28617172488374898</v>
      </c>
    </row>
    <row r="34" spans="2:16" x14ac:dyDescent="0.25">
      <c r="B34" s="114" t="s">
        <v>77</v>
      </c>
      <c r="C34" s="184">
        <v>5.2557109915449658</v>
      </c>
      <c r="D34" s="185">
        <v>-0.19092316127013653</v>
      </c>
      <c r="E34" s="184" t="s">
        <v>236</v>
      </c>
      <c r="F34" s="185" t="str">
        <f>IFERROR(E34-C34,"-")</f>
        <v>-</v>
      </c>
      <c r="G34" s="184">
        <v>3.0249394673123486</v>
      </c>
      <c r="H34" s="185" t="str">
        <f>IFERROR(G34-E34,"-")</f>
        <v>-</v>
      </c>
      <c r="I34" s="184">
        <v>4.3756004165127136</v>
      </c>
      <c r="J34" s="185">
        <f>IFERROR(I34-G34,"-")</f>
        <v>1.3506609492003649</v>
      </c>
      <c r="K34" s="184">
        <v>4.627993543499028</v>
      </c>
      <c r="L34" s="185">
        <f>IFERROR(K34-I34,"-")</f>
        <v>0.25239312698631444</v>
      </c>
      <c r="M34" s="184">
        <v>4.3052337329920514</v>
      </c>
      <c r="N34" s="185">
        <v>-0.32275981050697666</v>
      </c>
      <c r="O34" s="185">
        <v>-0.95047725855291443</v>
      </c>
    </row>
    <row r="35" spans="2:16" x14ac:dyDescent="0.25">
      <c r="B35" s="114" t="s">
        <v>79</v>
      </c>
      <c r="C35" s="184">
        <v>5.4592071578185202</v>
      </c>
      <c r="D35" s="185">
        <v>-0.15982627930074322</v>
      </c>
      <c r="E35" s="184" t="s">
        <v>236</v>
      </c>
      <c r="F35" s="185" t="str">
        <f t="shared" si="2"/>
        <v>-</v>
      </c>
      <c r="G35" s="184">
        <v>2.9146412037037037</v>
      </c>
      <c r="H35" s="185" t="str">
        <f t="shared" si="2"/>
        <v>-</v>
      </c>
      <c r="I35" s="184">
        <v>5.0685692273121248</v>
      </c>
      <c r="J35" s="185">
        <f t="shared" si="2"/>
        <v>2.1539280236084211</v>
      </c>
      <c r="K35" s="184">
        <v>4.7284747061829329</v>
      </c>
      <c r="L35" s="185">
        <f t="shared" si="3"/>
        <v>-0.34009452112919192</v>
      </c>
      <c r="M35" s="184">
        <v>3.8798555087296811</v>
      </c>
      <c r="N35" s="185">
        <v>-0.84861919745325176</v>
      </c>
      <c r="O35" s="185">
        <v>-1.5793516490888391</v>
      </c>
    </row>
    <row r="36" spans="2:16" x14ac:dyDescent="0.25">
      <c r="B36" s="114" t="s">
        <v>81</v>
      </c>
      <c r="C36" s="184">
        <v>5.4528856494204803</v>
      </c>
      <c r="D36" s="185">
        <v>-0.18737232911304069</v>
      </c>
      <c r="E36" s="184" t="s">
        <v>236</v>
      </c>
      <c r="F36" s="185" t="str">
        <f t="shared" si="2"/>
        <v>-</v>
      </c>
      <c r="G36" s="184">
        <v>3.6037055458841083</v>
      </c>
      <c r="H36" s="185" t="str">
        <f t="shared" si="2"/>
        <v>-</v>
      </c>
      <c r="I36" s="184">
        <v>4.9961056730870439</v>
      </c>
      <c r="J36" s="185">
        <f t="shared" si="2"/>
        <v>1.3924001272029356</v>
      </c>
      <c r="K36" s="184">
        <v>4.4609144365774629</v>
      </c>
      <c r="L36" s="185">
        <f t="shared" si="3"/>
        <v>-0.535191236509581</v>
      </c>
      <c r="M36" s="184">
        <v>4.1407330029115643</v>
      </c>
      <c r="N36" s="185">
        <v>-0.32018143366589857</v>
      </c>
      <c r="O36" s="185">
        <v>-1.3121526465089159</v>
      </c>
    </row>
    <row r="37" spans="2:16" x14ac:dyDescent="0.25">
      <c r="B37" s="114" t="s">
        <v>83</v>
      </c>
      <c r="C37" s="184">
        <v>5.5300615718942412</v>
      </c>
      <c r="D37" s="185">
        <v>2.1903614930420368E-2</v>
      </c>
      <c r="E37" s="184" t="s">
        <v>236</v>
      </c>
      <c r="F37" s="185" t="str">
        <f t="shared" si="2"/>
        <v>-</v>
      </c>
      <c r="G37" s="184">
        <v>4.6267460747157552</v>
      </c>
      <c r="H37" s="185" t="str">
        <f t="shared" si="2"/>
        <v>-</v>
      </c>
      <c r="I37" s="184">
        <v>4.5895429000477801</v>
      </c>
      <c r="J37" s="185">
        <f t="shared" si="2"/>
        <v>-3.720317466797507E-2</v>
      </c>
      <c r="K37" s="184">
        <v>4.9790247888858623</v>
      </c>
      <c r="L37" s="185">
        <f t="shared" si="3"/>
        <v>0.38948188883808221</v>
      </c>
      <c r="M37" s="184">
        <v>4.4755482786849932</v>
      </c>
      <c r="N37" s="185">
        <v>-0.50347651020086914</v>
      </c>
      <c r="O37" s="185">
        <v>-1.054513293209248</v>
      </c>
    </row>
    <row r="38" spans="2:16" x14ac:dyDescent="0.25">
      <c r="B38" s="114" t="s">
        <v>85</v>
      </c>
      <c r="C38" s="184">
        <v>5.4489272049208122</v>
      </c>
      <c r="D38" s="185">
        <v>6.0104648939329763E-2</v>
      </c>
      <c r="E38" s="184">
        <v>4.5545680033071516</v>
      </c>
      <c r="F38" s="185">
        <f t="shared" si="2"/>
        <v>-0.89435920161366056</v>
      </c>
      <c r="G38" s="184">
        <v>4.9319738243798508</v>
      </c>
      <c r="H38" s="185">
        <f t="shared" si="2"/>
        <v>0.37740582107269915</v>
      </c>
      <c r="I38" s="184">
        <v>5.2425426702823419</v>
      </c>
      <c r="J38" s="185">
        <f t="shared" si="2"/>
        <v>0.31056884590249112</v>
      </c>
      <c r="K38" s="184">
        <v>5.4587207891970566</v>
      </c>
      <c r="L38" s="185">
        <f t="shared" si="3"/>
        <v>0.21617811891471472</v>
      </c>
      <c r="M38" s="184">
        <v>4.8243098561981732</v>
      </c>
      <c r="N38" s="185">
        <v>-0.6344109329988834</v>
      </c>
      <c r="O38" s="185">
        <v>-0.62461734872263897</v>
      </c>
    </row>
    <row r="39" spans="2:16" x14ac:dyDescent="0.25">
      <c r="B39" s="114" t="s">
        <v>87</v>
      </c>
      <c r="C39" s="184">
        <v>5.2843645794738796</v>
      </c>
      <c r="D39" s="185">
        <v>-0.14619485891334705</v>
      </c>
      <c r="E39" s="184">
        <v>3.8732029049948125</v>
      </c>
      <c r="F39" s="185">
        <f t="shared" si="2"/>
        <v>-1.4111616744790672</v>
      </c>
      <c r="G39" s="184">
        <v>4.798402462260003</v>
      </c>
      <c r="H39" s="185">
        <f t="shared" si="2"/>
        <v>0.92519955726519054</v>
      </c>
      <c r="I39" s="184">
        <v>4.8405082669932638</v>
      </c>
      <c r="J39" s="185">
        <f t="shared" si="2"/>
        <v>4.2105804733260754E-2</v>
      </c>
      <c r="K39" s="184">
        <v>4.589631135637525</v>
      </c>
      <c r="L39" s="185">
        <f t="shared" si="3"/>
        <v>-0.25087713135573875</v>
      </c>
      <c r="M39" s="184">
        <v>4.6177703269069577</v>
      </c>
      <c r="N39" s="185">
        <v>2.8139191269432651E-2</v>
      </c>
      <c r="O39" s="185">
        <v>-0.66659425256692195</v>
      </c>
    </row>
    <row r="40" spans="2:16" x14ac:dyDescent="0.25">
      <c r="B40" s="114" t="s">
        <v>89</v>
      </c>
      <c r="C40" s="184">
        <v>4.4266133240563574</v>
      </c>
      <c r="D40" s="185">
        <v>-0.31116678798846031</v>
      </c>
      <c r="E40" s="184">
        <v>3.3712446351931331</v>
      </c>
      <c r="F40" s="185">
        <f t="shared" si="2"/>
        <v>-1.0553686888632243</v>
      </c>
      <c r="G40" s="184">
        <v>3.9725920447074294</v>
      </c>
      <c r="H40" s="185">
        <f t="shared" si="2"/>
        <v>0.60134740951429633</v>
      </c>
      <c r="I40" s="184">
        <v>4.6055787364063479</v>
      </c>
      <c r="J40" s="185">
        <f t="shared" si="2"/>
        <v>0.63298669169891841</v>
      </c>
      <c r="K40" s="184">
        <v>4.3497144962239824</v>
      </c>
      <c r="L40" s="185">
        <f t="shared" si="3"/>
        <v>-0.25586424018236542</v>
      </c>
      <c r="M40" s="184"/>
      <c r="N40" s="185" t="s">
        <v>236</v>
      </c>
      <c r="O40" s="185" t="s">
        <v>236</v>
      </c>
    </row>
    <row r="41" spans="2:16" x14ac:dyDescent="0.25">
      <c r="B41" s="114" t="s">
        <v>91</v>
      </c>
      <c r="C41" s="184">
        <v>5.0667322915384929</v>
      </c>
      <c r="D41" s="185">
        <v>-0.34207079726459622</v>
      </c>
      <c r="E41" s="184">
        <v>4.3412578994884141</v>
      </c>
      <c r="F41" s="185">
        <f t="shared" si="2"/>
        <v>-0.7254743920500788</v>
      </c>
      <c r="G41" s="184">
        <v>4.2890680747823602</v>
      </c>
      <c r="H41" s="185">
        <f t="shared" si="2"/>
        <v>-5.2189824706053933E-2</v>
      </c>
      <c r="I41" s="184">
        <v>4.9321918120132979</v>
      </c>
      <c r="J41" s="185">
        <f t="shared" si="2"/>
        <v>0.64312373723093774</v>
      </c>
      <c r="K41" s="184">
        <v>4.389671618880544</v>
      </c>
      <c r="L41" s="185">
        <f t="shared" si="3"/>
        <v>-0.5425201931327539</v>
      </c>
      <c r="M41" s="184"/>
      <c r="N41" s="185" t="s">
        <v>236</v>
      </c>
      <c r="O41" s="185" t="s">
        <v>236</v>
      </c>
    </row>
    <row r="42" spans="2:16" x14ac:dyDescent="0.25">
      <c r="B42" s="114" t="s">
        <v>93</v>
      </c>
      <c r="C42" s="184">
        <v>4.8850266222241459</v>
      </c>
      <c r="D42" s="185">
        <v>-0.62155681165299814</v>
      </c>
      <c r="E42" s="184">
        <v>2.8936170212765959</v>
      </c>
      <c r="F42" s="185">
        <f t="shared" si="2"/>
        <v>-1.9914096009475499</v>
      </c>
      <c r="G42" s="184">
        <v>3.7914828431372549</v>
      </c>
      <c r="H42" s="185">
        <f t="shared" si="2"/>
        <v>0.897865821860659</v>
      </c>
      <c r="I42" s="184">
        <v>4.8552090245520905</v>
      </c>
      <c r="J42" s="185">
        <f t="shared" si="2"/>
        <v>1.0637261814148355</v>
      </c>
      <c r="K42" s="184">
        <v>4.4141855027279817</v>
      </c>
      <c r="L42" s="185">
        <f t="shared" si="3"/>
        <v>-0.44102352182410876</v>
      </c>
      <c r="M42" s="184"/>
      <c r="N42" s="185" t="s">
        <v>236</v>
      </c>
      <c r="O42" s="185" t="s">
        <v>236</v>
      </c>
    </row>
    <row r="43" spans="2:16" ht="15.75" x14ac:dyDescent="0.25">
      <c r="B43" s="117" t="s">
        <v>30</v>
      </c>
      <c r="C43" s="186">
        <v>5.2526390537858951</v>
      </c>
      <c r="D43" s="187">
        <v>-0.14636572864708342</v>
      </c>
      <c r="E43" s="186">
        <v>4.5783308931185944</v>
      </c>
      <c r="F43" s="187">
        <f t="shared" si="2"/>
        <v>-0.6743081606673007</v>
      </c>
      <c r="G43" s="186">
        <v>4.2129416102986905</v>
      </c>
      <c r="H43" s="187">
        <f t="shared" si="2"/>
        <v>-0.3653892828199039</v>
      </c>
      <c r="I43" s="186">
        <v>4.838387231519266</v>
      </c>
      <c r="J43" s="187">
        <f t="shared" si="2"/>
        <v>0.62544562122057545</v>
      </c>
      <c r="K43" s="186">
        <v>4.7996420246663725</v>
      </c>
      <c r="L43" s="187">
        <f t="shared" si="3"/>
        <v>-3.874520685289351E-2</v>
      </c>
      <c r="M43" s="186">
        <v>4.4206752227581134</v>
      </c>
      <c r="N43" s="187">
        <v>-0.47673256397933272</v>
      </c>
      <c r="O43" s="187">
        <v>-0.96325513402767271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">
        <v>323</v>
      </c>
      <c r="O52" s="112" t="s">
        <v>324</v>
      </c>
    </row>
    <row r="53" spans="1:16" x14ac:dyDescent="0.25">
      <c r="A53" s="1">
        <v>1</v>
      </c>
      <c r="B53" s="114" t="s">
        <v>71</v>
      </c>
      <c r="C53" s="184">
        <v>6.4216133942161342</v>
      </c>
      <c r="D53" s="185">
        <v>-0.57172202996451471</v>
      </c>
      <c r="E53" s="184">
        <v>6.1083348531825639</v>
      </c>
      <c r="F53" s="185">
        <f t="shared" ref="F53:J65" si="4">IFERROR(E53-C53,"-")</f>
        <v>-0.31327854103357033</v>
      </c>
      <c r="G53" s="184">
        <v>3.663768115942029</v>
      </c>
      <c r="H53" s="185">
        <f t="shared" si="4"/>
        <v>-2.4445667372405349</v>
      </c>
      <c r="I53" s="184">
        <v>5.6583729987018607</v>
      </c>
      <c r="J53" s="185">
        <f t="shared" si="4"/>
        <v>1.9946048827598317</v>
      </c>
      <c r="K53" s="184">
        <v>6.2374595201903373</v>
      </c>
      <c r="L53" s="185">
        <f t="shared" ref="L53:N65" si="5">IFERROR(K53-I53,"-")</f>
        <v>0.57908652148847661</v>
      </c>
      <c r="M53" s="184">
        <v>5.4880858109567345</v>
      </c>
      <c r="N53" s="185">
        <v>-0.7493737092336028</v>
      </c>
      <c r="O53" s="185">
        <v>-0.93352758325939966</v>
      </c>
    </row>
    <row r="54" spans="1:16" x14ac:dyDescent="0.25">
      <c r="A54" s="1">
        <v>2</v>
      </c>
      <c r="B54" s="114" t="s">
        <v>73</v>
      </c>
      <c r="C54" s="184">
        <v>5.8463292293661651</v>
      </c>
      <c r="D54" s="185">
        <v>0.16091889501966072</v>
      </c>
      <c r="E54" s="184">
        <v>5.8070107610026422</v>
      </c>
      <c r="F54" s="185">
        <f t="shared" si="4"/>
        <v>-3.9318468363522818E-2</v>
      </c>
      <c r="G54" s="184">
        <v>3.2065894924309886</v>
      </c>
      <c r="H54" s="185">
        <f t="shared" si="4"/>
        <v>-2.6004212685716537</v>
      </c>
      <c r="I54" s="184">
        <v>5.3711325473383349</v>
      </c>
      <c r="J54" s="185">
        <f t="shared" si="4"/>
        <v>2.1645430549073463</v>
      </c>
      <c r="K54" s="184">
        <v>5.6372102238953836</v>
      </c>
      <c r="L54" s="185">
        <f t="shared" si="5"/>
        <v>0.26607767655704873</v>
      </c>
      <c r="M54" s="184">
        <v>4.8943406194281183</v>
      </c>
      <c r="N54" s="185">
        <v>-0.74286960446726535</v>
      </c>
      <c r="O54" s="185">
        <v>-0.95198860993804679</v>
      </c>
    </row>
    <row r="55" spans="1:16" x14ac:dyDescent="0.25">
      <c r="A55" s="1">
        <v>3</v>
      </c>
      <c r="B55" s="114" t="s">
        <v>75</v>
      </c>
      <c r="C55" s="184">
        <v>5.2115355654836604</v>
      </c>
      <c r="D55" s="185">
        <v>0.29058388039826433</v>
      </c>
      <c r="E55" s="184">
        <v>6.3170347003154577</v>
      </c>
      <c r="F55" s="185">
        <f t="shared" si="4"/>
        <v>1.1054991348317973</v>
      </c>
      <c r="G55" s="184">
        <v>3.3458049886621315</v>
      </c>
      <c r="H55" s="185">
        <f t="shared" si="4"/>
        <v>-2.9712297116533262</v>
      </c>
      <c r="I55" s="184">
        <v>6.1517091436163787</v>
      </c>
      <c r="J55" s="185">
        <f t="shared" si="4"/>
        <v>2.8059041549542472</v>
      </c>
      <c r="K55" s="184">
        <v>5.3723351015914327</v>
      </c>
      <c r="L55" s="185">
        <f t="shared" si="5"/>
        <v>-0.77937404202494598</v>
      </c>
      <c r="M55" s="184">
        <v>5.1427301720081564</v>
      </c>
      <c r="N55" s="185">
        <v>-0.22960492958327627</v>
      </c>
      <c r="O55" s="185">
        <v>-6.8805393475503962E-2</v>
      </c>
    </row>
    <row r="56" spans="1:16" x14ac:dyDescent="0.25">
      <c r="A56" s="1">
        <v>4</v>
      </c>
      <c r="B56" s="114" t="s">
        <v>77</v>
      </c>
      <c r="C56" s="184">
        <v>5.6695792394809867</v>
      </c>
      <c r="D56" s="185">
        <v>-0.35680834684350771</v>
      </c>
      <c r="E56" s="184" t="s">
        <v>236</v>
      </c>
      <c r="F56" s="185" t="str">
        <f>IFERROR(E56-C56,"-")</f>
        <v>-</v>
      </c>
      <c r="G56" s="184">
        <v>3.1482662415304903</v>
      </c>
      <c r="H56" s="185" t="str">
        <f>IFERROR(G56-E56,"-")</f>
        <v>-</v>
      </c>
      <c r="I56" s="184">
        <v>5.4527805864509604</v>
      </c>
      <c r="J56" s="185">
        <f>IFERROR(I56-G56,"-")</f>
        <v>2.3045143449204701</v>
      </c>
      <c r="K56" s="184">
        <v>5.3310610690611631</v>
      </c>
      <c r="L56" s="185">
        <f>IFERROR(K56-I56,"-")</f>
        <v>-0.12171951738979736</v>
      </c>
      <c r="M56" s="184">
        <v>5.0093518219929054</v>
      </c>
      <c r="N56" s="185">
        <v>-0.32170924706825765</v>
      </c>
      <c r="O56" s="185">
        <v>-0.66022741748808134</v>
      </c>
    </row>
    <row r="57" spans="1:16" x14ac:dyDescent="0.25">
      <c r="A57" s="1">
        <v>5</v>
      </c>
      <c r="B57" s="114" t="s">
        <v>79</v>
      </c>
      <c r="C57" s="184">
        <v>6.210344264969816</v>
      </c>
      <c r="D57" s="185">
        <v>4.5360759953994467E-2</v>
      </c>
      <c r="E57" s="184" t="s">
        <v>236</v>
      </c>
      <c r="F57" s="185" t="str">
        <f t="shared" si="4"/>
        <v>-</v>
      </c>
      <c r="G57" s="184">
        <v>3.5667828106852495</v>
      </c>
      <c r="H57" s="185" t="str">
        <f t="shared" si="4"/>
        <v>-</v>
      </c>
      <c r="I57" s="184">
        <v>6.1356766100793401</v>
      </c>
      <c r="J57" s="185">
        <f t="shared" si="4"/>
        <v>2.5688937993940906</v>
      </c>
      <c r="K57" s="184">
        <v>5.4834025823169368</v>
      </c>
      <c r="L57" s="185">
        <f t="shared" si="5"/>
        <v>-0.65227402776240329</v>
      </c>
      <c r="M57" s="184">
        <v>4.6308490942752387</v>
      </c>
      <c r="N57" s="185">
        <v>-0.85255348804169806</v>
      </c>
      <c r="O57" s="185">
        <v>-1.5794951706945772</v>
      </c>
    </row>
    <row r="58" spans="1:16" x14ac:dyDescent="0.25">
      <c r="A58" s="1">
        <v>6</v>
      </c>
      <c r="B58" s="114" t="s">
        <v>81</v>
      </c>
      <c r="C58" s="184">
        <v>5.9979268473271139</v>
      </c>
      <c r="D58" s="185">
        <v>-0.23901970816348683</v>
      </c>
      <c r="E58" s="184" t="s">
        <v>236</v>
      </c>
      <c r="F58" s="185" t="str">
        <f t="shared" si="4"/>
        <v>-</v>
      </c>
      <c r="G58" s="184">
        <v>4.3549618320610683</v>
      </c>
      <c r="H58" s="185" t="str">
        <f t="shared" si="4"/>
        <v>-</v>
      </c>
      <c r="I58" s="184">
        <v>5.7055414580618615</v>
      </c>
      <c r="J58" s="185">
        <f t="shared" si="4"/>
        <v>1.3505796260007932</v>
      </c>
      <c r="K58" s="184">
        <v>5.2554716587215982</v>
      </c>
      <c r="L58" s="185">
        <f t="shared" si="5"/>
        <v>-0.45006979934026337</v>
      </c>
      <c r="M58" s="184">
        <v>4.9124615540609051</v>
      </c>
      <c r="N58" s="185">
        <v>-0.34301010466069304</v>
      </c>
      <c r="O58" s="185">
        <v>-1.0854652932662088</v>
      </c>
    </row>
    <row r="59" spans="1:16" x14ac:dyDescent="0.25">
      <c r="A59" s="1">
        <v>7</v>
      </c>
      <c r="B59" s="114" t="s">
        <v>83</v>
      </c>
      <c r="C59" s="184">
        <v>6.1918004294039468</v>
      </c>
      <c r="D59" s="185">
        <v>-3.6320299104679599E-2</v>
      </c>
      <c r="E59" s="184" t="s">
        <v>236</v>
      </c>
      <c r="F59" s="185" t="str">
        <f t="shared" si="4"/>
        <v>-</v>
      </c>
      <c r="G59" s="184">
        <v>5.4743217595176956</v>
      </c>
      <c r="H59" s="185" t="str">
        <f t="shared" si="4"/>
        <v>-</v>
      </c>
      <c r="I59" s="184">
        <v>5.5952645341548157</v>
      </c>
      <c r="J59" s="185">
        <f t="shared" si="4"/>
        <v>0.12094277463712011</v>
      </c>
      <c r="K59" s="184">
        <v>5.9278456402919923</v>
      </c>
      <c r="L59" s="185">
        <f t="shared" si="5"/>
        <v>0.33258110613717662</v>
      </c>
      <c r="M59" s="184">
        <v>5.2138678430996448</v>
      </c>
      <c r="N59" s="185">
        <v>-0.71397779719234755</v>
      </c>
      <c r="O59" s="185">
        <v>-0.97793258630430202</v>
      </c>
    </row>
    <row r="60" spans="1:16" x14ac:dyDescent="0.25">
      <c r="A60" s="1">
        <v>8</v>
      </c>
      <c r="B60" s="114" t="s">
        <v>85</v>
      </c>
      <c r="C60" s="184">
        <v>6.2395580788706457</v>
      </c>
      <c r="D60" s="185">
        <v>0.12413746345003052</v>
      </c>
      <c r="E60" s="184">
        <v>5.2078397380333241</v>
      </c>
      <c r="F60" s="185">
        <f t="shared" si="4"/>
        <v>-1.0317183408373216</v>
      </c>
      <c r="G60" s="184">
        <v>5.6290259655815165</v>
      </c>
      <c r="H60" s="185">
        <f t="shared" si="4"/>
        <v>0.42118622754819235</v>
      </c>
      <c r="I60" s="184">
        <v>6.177176185759877</v>
      </c>
      <c r="J60" s="185">
        <f t="shared" si="4"/>
        <v>0.54815022017836057</v>
      </c>
      <c r="K60" s="184">
        <v>6.3328700238782565</v>
      </c>
      <c r="L60" s="185">
        <f t="shared" si="5"/>
        <v>0.15569383811837945</v>
      </c>
      <c r="M60" s="184">
        <v>5.4583598772224473</v>
      </c>
      <c r="N60" s="185">
        <v>-0.87451014665580917</v>
      </c>
      <c r="O60" s="185">
        <v>-0.78119820164819842</v>
      </c>
    </row>
    <row r="61" spans="1:16" x14ac:dyDescent="0.25">
      <c r="A61" s="1">
        <v>9</v>
      </c>
      <c r="B61" s="114" t="s">
        <v>87</v>
      </c>
      <c r="C61" s="184">
        <v>5.9281931710401521</v>
      </c>
      <c r="D61" s="185">
        <v>-8.0247974240865716E-2</v>
      </c>
      <c r="E61" s="184">
        <v>4.3924625098658252</v>
      </c>
      <c r="F61" s="185">
        <f t="shared" si="4"/>
        <v>-1.5357306611743269</v>
      </c>
      <c r="G61" s="184">
        <v>5.7059638650535627</v>
      </c>
      <c r="H61" s="185">
        <f t="shared" si="4"/>
        <v>1.3135013551877375</v>
      </c>
      <c r="I61" s="184">
        <v>5.623027303338878</v>
      </c>
      <c r="J61" s="185">
        <f t="shared" si="4"/>
        <v>-8.2936561714684665E-2</v>
      </c>
      <c r="K61" s="184">
        <v>5.4833519745332531</v>
      </c>
      <c r="L61" s="185">
        <f t="shared" si="5"/>
        <v>-0.13967532880562494</v>
      </c>
      <c r="M61" s="184">
        <v>5.1576278825208446</v>
      </c>
      <c r="N61" s="185">
        <v>-0.32572409201240848</v>
      </c>
      <c r="O61" s="185">
        <v>-0.7705652885193075</v>
      </c>
    </row>
    <row r="62" spans="1:16" x14ac:dyDescent="0.25">
      <c r="A62" s="1">
        <v>10</v>
      </c>
      <c r="B62" s="114" t="s">
        <v>89</v>
      </c>
      <c r="C62" s="184">
        <v>5.0367759317467442</v>
      </c>
      <c r="D62" s="185">
        <v>-0.32188880554181409</v>
      </c>
      <c r="E62" s="184">
        <v>4.20913576317046</v>
      </c>
      <c r="F62" s="185">
        <f t="shared" si="4"/>
        <v>-0.8276401685762842</v>
      </c>
      <c r="G62" s="184">
        <v>5.0291377740421659</v>
      </c>
      <c r="H62" s="185">
        <f t="shared" si="4"/>
        <v>0.82000201087170588</v>
      </c>
      <c r="I62" s="184">
        <v>5.7005808131383935</v>
      </c>
      <c r="J62" s="185">
        <f t="shared" si="4"/>
        <v>0.6714430390962276</v>
      </c>
      <c r="K62" s="184">
        <v>5.0361657474742545</v>
      </c>
      <c r="L62" s="185">
        <f t="shared" si="5"/>
        <v>-0.66441506566413899</v>
      </c>
      <c r="M62" s="184"/>
      <c r="N62" s="185" t="s">
        <v>236</v>
      </c>
      <c r="O62" s="185" t="s">
        <v>236</v>
      </c>
    </row>
    <row r="63" spans="1:16" x14ac:dyDescent="0.25">
      <c r="A63" s="1">
        <v>11</v>
      </c>
      <c r="B63" s="114" t="s">
        <v>91</v>
      </c>
      <c r="C63" s="184">
        <v>5.6761354768222256</v>
      </c>
      <c r="D63" s="185">
        <v>-0.35183700083194491</v>
      </c>
      <c r="E63" s="184">
        <v>6.0644346178142765</v>
      </c>
      <c r="F63" s="185">
        <f t="shared" si="4"/>
        <v>0.38829914099205087</v>
      </c>
      <c r="G63" s="184">
        <v>5.1465581051073279</v>
      </c>
      <c r="H63" s="185">
        <f t="shared" si="4"/>
        <v>-0.91787651270694859</v>
      </c>
      <c r="I63" s="184">
        <v>5.5842795787491912</v>
      </c>
      <c r="J63" s="185">
        <f t="shared" si="4"/>
        <v>0.43772147364186331</v>
      </c>
      <c r="K63" s="184">
        <v>5.0292923433874712</v>
      </c>
      <c r="L63" s="185">
        <f t="shared" si="5"/>
        <v>-0.55498723536172001</v>
      </c>
      <c r="M63" s="184"/>
      <c r="N63" s="185" t="s">
        <v>236</v>
      </c>
      <c r="O63" s="185" t="s">
        <v>236</v>
      </c>
    </row>
    <row r="64" spans="1:16" x14ac:dyDescent="0.25">
      <c r="A64" s="1">
        <v>12</v>
      </c>
      <c r="B64" s="114" t="s">
        <v>93</v>
      </c>
      <c r="C64" s="184">
        <v>5.4184961289638354</v>
      </c>
      <c r="D64" s="185">
        <v>-0.62320595844153992</v>
      </c>
      <c r="E64" s="184">
        <v>3.5715015321756893</v>
      </c>
      <c r="F64" s="185">
        <f t="shared" si="4"/>
        <v>-1.846994596788146</v>
      </c>
      <c r="G64" s="184">
        <v>4.657102587335145</v>
      </c>
      <c r="H64" s="185">
        <f t="shared" si="4"/>
        <v>1.0856010551594557</v>
      </c>
      <c r="I64" s="184">
        <v>5.6213217845277645</v>
      </c>
      <c r="J64" s="185">
        <f t="shared" si="4"/>
        <v>0.9642191971926195</v>
      </c>
      <c r="K64" s="184">
        <v>5.014239843640933</v>
      </c>
      <c r="L64" s="185">
        <f t="shared" si="5"/>
        <v>-0.60708194088683154</v>
      </c>
      <c r="M64" s="184"/>
      <c r="N64" s="185" t="s">
        <v>236</v>
      </c>
      <c r="O64" s="185" t="s">
        <v>236</v>
      </c>
    </row>
    <row r="65" spans="1:16" ht="15.75" x14ac:dyDescent="0.25">
      <c r="B65" s="117" t="s">
        <v>30</v>
      </c>
      <c r="C65" s="186">
        <v>5.8524869906656489</v>
      </c>
      <c r="D65" s="187">
        <v>-0.15146191729066949</v>
      </c>
      <c r="E65" s="186">
        <v>5.355219012738428</v>
      </c>
      <c r="F65" s="187">
        <f t="shared" si="4"/>
        <v>-0.49726797792722088</v>
      </c>
      <c r="G65" s="186">
        <v>5.0874598967777933</v>
      </c>
      <c r="H65" s="187">
        <f t="shared" si="4"/>
        <v>-0.26775911596063473</v>
      </c>
      <c r="I65" s="186">
        <v>5.7510246905516187</v>
      </c>
      <c r="J65" s="187">
        <f t="shared" si="4"/>
        <v>0.66356479377382538</v>
      </c>
      <c r="K65" s="186">
        <v>5.5455688095428712</v>
      </c>
      <c r="L65" s="187">
        <f t="shared" si="5"/>
        <v>-0.20545588100874745</v>
      </c>
      <c r="M65" s="186">
        <v>5.1005728138970028</v>
      </c>
      <c r="N65" s="187">
        <v>-0.57008464859299579</v>
      </c>
      <c r="O65" s="187">
        <v>-0.88475795842622063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">
        <v>323</v>
      </c>
      <c r="O74" s="112" t="s">
        <v>324</v>
      </c>
    </row>
    <row r="75" spans="1:16" x14ac:dyDescent="0.25">
      <c r="A75" s="1">
        <v>1</v>
      </c>
      <c r="B75" s="114" t="s">
        <v>71</v>
      </c>
      <c r="C75" s="184">
        <v>3.2827640984908659</v>
      </c>
      <c r="D75" s="185">
        <v>-1.7745544746948663</v>
      </c>
      <c r="E75" s="184">
        <v>2.528648038385549</v>
      </c>
      <c r="F75" s="185">
        <f t="shared" ref="F75:J77" si="6">IFERROR(E75-C75,"-")</f>
        <v>-0.75411606010531695</v>
      </c>
      <c r="G75" s="184">
        <v>3.2924613987284288</v>
      </c>
      <c r="H75" s="185">
        <f t="shared" si="6"/>
        <v>0.76381336034287983</v>
      </c>
      <c r="I75" s="184">
        <v>2.6512071156289707</v>
      </c>
      <c r="J75" s="185">
        <f t="shared" si="6"/>
        <v>-0.64125428309945809</v>
      </c>
      <c r="K75" s="184">
        <v>3.5954620918649693</v>
      </c>
      <c r="L75" s="185">
        <f t="shared" ref="L75:L77" si="7">IFERROR(K75-I75,"-")</f>
        <v>0.94425497623599863</v>
      </c>
      <c r="M75" s="184">
        <v>2.4090357792601576</v>
      </c>
      <c r="N75" s="185">
        <v>-1.1864263126048118</v>
      </c>
      <c r="O75" s="185">
        <v>-0.87372831923070837</v>
      </c>
    </row>
    <row r="76" spans="1:16" x14ac:dyDescent="0.25">
      <c r="A76" s="1">
        <v>2</v>
      </c>
      <c r="B76" s="114" t="s">
        <v>73</v>
      </c>
      <c r="C76" s="184">
        <v>3.0850668647845469</v>
      </c>
      <c r="D76" s="185">
        <v>-1.0782624476400611</v>
      </c>
      <c r="E76" s="184">
        <v>1.9799448483329156</v>
      </c>
      <c r="F76" s="185">
        <f t="shared" si="6"/>
        <v>-1.1051220164516313</v>
      </c>
      <c r="G76" s="184">
        <v>2.0499728408473654</v>
      </c>
      <c r="H76" s="185">
        <f t="shared" si="6"/>
        <v>7.0027992514449799E-2</v>
      </c>
      <c r="I76" s="184">
        <v>2.2053632043448745</v>
      </c>
      <c r="J76" s="185">
        <f t="shared" si="6"/>
        <v>0.15539036349750912</v>
      </c>
      <c r="K76" s="184">
        <v>2.8121710526315788</v>
      </c>
      <c r="L76" s="185">
        <f t="shared" si="7"/>
        <v>0.60680784828670431</v>
      </c>
      <c r="M76" s="184">
        <v>2.3241944601469755</v>
      </c>
      <c r="N76" s="185">
        <v>-0.48797659248460334</v>
      </c>
      <c r="O76" s="185">
        <v>-0.76087240463757144</v>
      </c>
    </row>
    <row r="77" spans="1:16" x14ac:dyDescent="0.25">
      <c r="A77" s="1">
        <v>3</v>
      </c>
      <c r="B77" s="114" t="s">
        <v>75</v>
      </c>
      <c r="C77" s="184">
        <v>2.6048118761197849</v>
      </c>
      <c r="D77" s="185">
        <v>-1.0332423110723332</v>
      </c>
      <c r="E77" s="184">
        <v>4.2155737704918037</v>
      </c>
      <c r="F77" s="185">
        <f t="shared" si="6"/>
        <v>1.6107618943720188</v>
      </c>
      <c r="G77" s="184">
        <v>2.4643478260869567</v>
      </c>
      <c r="H77" s="185">
        <f t="shared" si="6"/>
        <v>-1.751225944404847</v>
      </c>
      <c r="I77" s="184">
        <v>2.324803884945835</v>
      </c>
      <c r="J77" s="185">
        <f t="shared" si="6"/>
        <v>-0.13954394114112167</v>
      </c>
      <c r="K77" s="184">
        <v>2.6021798365122617</v>
      </c>
      <c r="L77" s="185">
        <f t="shared" si="7"/>
        <v>0.27737595156642669</v>
      </c>
      <c r="M77" s="184">
        <v>2.4314678284182305</v>
      </c>
      <c r="N77" s="185">
        <v>-0.1707120080940312</v>
      </c>
      <c r="O77" s="185">
        <v>-0.17334404770155443</v>
      </c>
    </row>
    <row r="78" spans="1:16" x14ac:dyDescent="0.25">
      <c r="A78" s="1">
        <v>4</v>
      </c>
      <c r="B78" s="114" t="s">
        <v>77</v>
      </c>
      <c r="C78" s="184">
        <v>3.3720771462706947</v>
      </c>
      <c r="D78" s="185">
        <v>-3.9564332107279387E-2</v>
      </c>
      <c r="E78" s="184" t="s">
        <v>236</v>
      </c>
      <c r="F78" s="185" t="str">
        <f>IFERROR(E78-C78,"-")</f>
        <v>-</v>
      </c>
      <c r="G78" s="184">
        <v>2.8340530536705737</v>
      </c>
      <c r="H78" s="185" t="str">
        <f>IFERROR(G78-E78,"-")</f>
        <v>-</v>
      </c>
      <c r="I78" s="184">
        <v>2.2430187168451607</v>
      </c>
      <c r="J78" s="185">
        <f>IFERROR(I78-G78,"-")</f>
        <v>-0.59103433682541295</v>
      </c>
      <c r="K78" s="184">
        <v>2.982060312568787</v>
      </c>
      <c r="L78" s="185">
        <f>IFERROR(K78-I78,"-")</f>
        <v>0.73904159572362627</v>
      </c>
      <c r="M78" s="184">
        <v>2.3911083281152159</v>
      </c>
      <c r="N78" s="185">
        <v>-0.59095198445357111</v>
      </c>
      <c r="O78" s="185">
        <v>-0.98096881815547876</v>
      </c>
    </row>
    <row r="79" spans="1:16" x14ac:dyDescent="0.25">
      <c r="A79" s="1">
        <v>5</v>
      </c>
      <c r="B79" s="114" t="s">
        <v>79</v>
      </c>
      <c r="C79" s="184">
        <v>2.5912035883379017</v>
      </c>
      <c r="D79" s="185">
        <v>-0.78436703000488439</v>
      </c>
      <c r="E79" s="184" t="s">
        <v>236</v>
      </c>
      <c r="F79" s="185" t="str">
        <f t="shared" ref="F79:J87" si="8">IFERROR(E79-C79,"-")</f>
        <v>-</v>
      </c>
      <c r="G79" s="184">
        <v>2.2670126874279122</v>
      </c>
      <c r="H79" s="185" t="str">
        <f t="shared" si="8"/>
        <v>-</v>
      </c>
      <c r="I79" s="184">
        <v>2.2658905704307335</v>
      </c>
      <c r="J79" s="185">
        <f t="shared" si="8"/>
        <v>-1.1221169971786793E-3</v>
      </c>
      <c r="K79" s="184">
        <v>2.8360398700862359</v>
      </c>
      <c r="L79" s="185">
        <f t="shared" ref="L79:L87" si="9">IFERROR(K79-I79,"-")</f>
        <v>0.57014929965550243</v>
      </c>
      <c r="M79" s="184">
        <v>2.3998426098154244</v>
      </c>
      <c r="N79" s="185">
        <v>-0.43619726027081152</v>
      </c>
      <c r="O79" s="185">
        <v>-0.19136097852247724</v>
      </c>
    </row>
    <row r="80" spans="1:16" x14ac:dyDescent="0.25">
      <c r="A80" s="1">
        <v>6</v>
      </c>
      <c r="B80" s="114" t="s">
        <v>81</v>
      </c>
      <c r="C80" s="184">
        <v>3.1752475247524754</v>
      </c>
      <c r="D80" s="185">
        <v>-0.4275051543817967</v>
      </c>
      <c r="E80" s="184" t="s">
        <v>236</v>
      </c>
      <c r="F80" s="185" t="str">
        <f t="shared" si="8"/>
        <v>-</v>
      </c>
      <c r="G80" s="184">
        <v>2.4640062597809078</v>
      </c>
      <c r="H80" s="185" t="str">
        <f t="shared" si="8"/>
        <v>-</v>
      </c>
      <c r="I80" s="184">
        <v>2.6562994797557113</v>
      </c>
      <c r="J80" s="185">
        <f t="shared" si="8"/>
        <v>0.19229321997480353</v>
      </c>
      <c r="K80" s="184">
        <v>2.6943369952034657</v>
      </c>
      <c r="L80" s="185">
        <f t="shared" si="9"/>
        <v>3.8037515447754355E-2</v>
      </c>
      <c r="M80" s="184">
        <v>2.658639491107361</v>
      </c>
      <c r="N80" s="185">
        <v>-3.5697504096104726E-2</v>
      </c>
      <c r="O80" s="185">
        <v>-0.51660803364511443</v>
      </c>
    </row>
    <row r="81" spans="1:16" x14ac:dyDescent="0.25">
      <c r="A81" s="1">
        <v>7</v>
      </c>
      <c r="B81" s="114" t="s">
        <v>83</v>
      </c>
      <c r="C81" s="184">
        <v>3.4446353775104717</v>
      </c>
      <c r="D81" s="185">
        <v>-0.29053565596842201</v>
      </c>
      <c r="E81" s="184" t="s">
        <v>236</v>
      </c>
      <c r="F81" s="185" t="str">
        <f t="shared" si="8"/>
        <v>-</v>
      </c>
      <c r="G81" s="184">
        <v>3.0759881523848431</v>
      </c>
      <c r="H81" s="185" t="str">
        <f t="shared" si="8"/>
        <v>-</v>
      </c>
      <c r="I81" s="184">
        <v>2.8384682549582139</v>
      </c>
      <c r="J81" s="185">
        <f t="shared" si="8"/>
        <v>-0.23751989742662927</v>
      </c>
      <c r="K81" s="184">
        <v>3.0075457317073169</v>
      </c>
      <c r="L81" s="185">
        <f t="shared" si="9"/>
        <v>0.16907747674910301</v>
      </c>
      <c r="M81" s="184">
        <v>2.9497919006408138</v>
      </c>
      <c r="N81" s="185">
        <v>-5.7753831066503114E-2</v>
      </c>
      <c r="O81" s="185">
        <v>-0.49484347686965791</v>
      </c>
    </row>
    <row r="82" spans="1:16" x14ac:dyDescent="0.25">
      <c r="A82" s="1">
        <v>8</v>
      </c>
      <c r="B82" s="114" t="s">
        <v>85</v>
      </c>
      <c r="C82" s="184">
        <v>2.4907566884831782</v>
      </c>
      <c r="D82" s="185">
        <v>-1.0649218592254779</v>
      </c>
      <c r="E82" s="184">
        <v>2.9126119583635925</v>
      </c>
      <c r="F82" s="185">
        <f t="shared" si="8"/>
        <v>0.42185526988041433</v>
      </c>
      <c r="G82" s="184">
        <v>3.288779889638259</v>
      </c>
      <c r="H82" s="185">
        <f t="shared" si="8"/>
        <v>0.37616793127466641</v>
      </c>
      <c r="I82" s="184">
        <v>2.7815126050420167</v>
      </c>
      <c r="J82" s="185">
        <f t="shared" si="8"/>
        <v>-0.50726728459624226</v>
      </c>
      <c r="K82" s="184">
        <v>2.7460738774607387</v>
      </c>
      <c r="L82" s="185">
        <f t="shared" si="9"/>
        <v>-3.5438727581277973E-2</v>
      </c>
      <c r="M82" s="184">
        <v>3.1529654224868331</v>
      </c>
      <c r="N82" s="185">
        <v>0.40689154502609437</v>
      </c>
      <c r="O82" s="185">
        <v>0.66220873400365488</v>
      </c>
    </row>
    <row r="83" spans="1:16" x14ac:dyDescent="0.25">
      <c r="A83" s="1">
        <v>9</v>
      </c>
      <c r="B83" s="114" t="s">
        <v>87</v>
      </c>
      <c r="C83" s="184">
        <v>2.9846132128740823</v>
      </c>
      <c r="D83" s="185">
        <v>-0.86511990385833837</v>
      </c>
      <c r="E83" s="184">
        <v>2.3058368076235856</v>
      </c>
      <c r="F83" s="185">
        <f t="shared" si="8"/>
        <v>-0.67877640525049676</v>
      </c>
      <c r="G83" s="184">
        <v>2.8018525032242936</v>
      </c>
      <c r="H83" s="185">
        <f t="shared" si="8"/>
        <v>0.49601569560070802</v>
      </c>
      <c r="I83" s="184">
        <v>2.4327799275995505</v>
      </c>
      <c r="J83" s="185">
        <f t="shared" si="8"/>
        <v>-0.36907257562474305</v>
      </c>
      <c r="K83" s="184">
        <v>2.7320278969957084</v>
      </c>
      <c r="L83" s="185">
        <f t="shared" si="9"/>
        <v>0.29924796939615783</v>
      </c>
      <c r="M83" s="184">
        <v>2.8144523899134364</v>
      </c>
      <c r="N83" s="185">
        <v>8.2424492917728021E-2</v>
      </c>
      <c r="O83" s="185">
        <v>-0.17016082296064594</v>
      </c>
    </row>
    <row r="84" spans="1:16" x14ac:dyDescent="0.25">
      <c r="A84" s="1">
        <v>10</v>
      </c>
      <c r="B84" s="114" t="s">
        <v>89</v>
      </c>
      <c r="C84" s="184">
        <v>2.328030888030888</v>
      </c>
      <c r="D84" s="185">
        <v>-0.9491143168053604</v>
      </c>
      <c r="E84" s="184">
        <v>2.1842164599774523</v>
      </c>
      <c r="F84" s="185">
        <f t="shared" si="8"/>
        <v>-0.14381442805343569</v>
      </c>
      <c r="G84" s="184">
        <v>2.4730092454518342</v>
      </c>
      <c r="H84" s="185">
        <f t="shared" si="8"/>
        <v>0.28879278547438192</v>
      </c>
      <c r="I84" s="184">
        <v>2.5158146201624461</v>
      </c>
      <c r="J84" s="185">
        <f t="shared" si="8"/>
        <v>4.2805374710611854E-2</v>
      </c>
      <c r="K84" s="184">
        <v>2.2366286057692308</v>
      </c>
      <c r="L84" s="185">
        <f t="shared" si="9"/>
        <v>-0.27918601439321522</v>
      </c>
      <c r="M84" s="184"/>
      <c r="N84" s="185" t="s">
        <v>236</v>
      </c>
      <c r="O84" s="185" t="s">
        <v>236</v>
      </c>
    </row>
    <row r="85" spans="1:16" x14ac:dyDescent="0.25">
      <c r="A85" s="1">
        <v>11</v>
      </c>
      <c r="B85" s="114" t="s">
        <v>91</v>
      </c>
      <c r="C85" s="184">
        <v>2.7967054263565894</v>
      </c>
      <c r="D85" s="185">
        <v>-0.126629627850948</v>
      </c>
      <c r="E85" s="184">
        <v>2.7735632183908048</v>
      </c>
      <c r="F85" s="185">
        <f t="shared" si="8"/>
        <v>-2.3142207965784589E-2</v>
      </c>
      <c r="G85" s="184">
        <v>2.5095457537853849</v>
      </c>
      <c r="H85" s="185">
        <f t="shared" si="8"/>
        <v>-0.26401746460541986</v>
      </c>
      <c r="I85" s="184">
        <v>2.6985086658605399</v>
      </c>
      <c r="J85" s="185">
        <f t="shared" si="8"/>
        <v>0.18896291207515503</v>
      </c>
      <c r="K85" s="184">
        <v>2.4068329961789168</v>
      </c>
      <c r="L85" s="185">
        <f t="shared" si="9"/>
        <v>-0.29167566968162317</v>
      </c>
      <c r="M85" s="184"/>
      <c r="N85" s="185" t="s">
        <v>236</v>
      </c>
      <c r="O85" s="185" t="s">
        <v>236</v>
      </c>
    </row>
    <row r="86" spans="1:16" x14ac:dyDescent="0.25">
      <c r="A86" s="1">
        <v>12</v>
      </c>
      <c r="B86" s="114" t="s">
        <v>93</v>
      </c>
      <c r="C86" s="184">
        <v>2.5140230968654254</v>
      </c>
      <c r="D86" s="185">
        <v>-1.5708048493433768E-2</v>
      </c>
      <c r="E86" s="184">
        <v>2.4477662075915352</v>
      </c>
      <c r="F86" s="185">
        <f t="shared" si="8"/>
        <v>-6.6256889273890174E-2</v>
      </c>
      <c r="G86" s="184">
        <v>2.4452794739314232</v>
      </c>
      <c r="H86" s="185">
        <f t="shared" si="8"/>
        <v>-2.4867336601119838E-3</v>
      </c>
      <c r="I86" s="184">
        <v>2.6089754739954776</v>
      </c>
      <c r="J86" s="185">
        <f t="shared" si="8"/>
        <v>0.16369600006405438</v>
      </c>
      <c r="K86" s="184">
        <v>2.6665989022158976</v>
      </c>
      <c r="L86" s="185">
        <f t="shared" si="9"/>
        <v>5.7623428220419992E-2</v>
      </c>
      <c r="M86" s="184"/>
      <c r="N86" s="185" t="s">
        <v>236</v>
      </c>
      <c r="O86" s="185" t="s">
        <v>236</v>
      </c>
    </row>
    <row r="87" spans="1:16" ht="15.75" x14ac:dyDescent="0.25">
      <c r="B87" s="117" t="s">
        <v>30</v>
      </c>
      <c r="C87" s="186">
        <v>2.8868505772646538</v>
      </c>
      <c r="D87" s="187">
        <v>-0.71276123783440015</v>
      </c>
      <c r="E87" s="186">
        <v>2.5260240112994352</v>
      </c>
      <c r="F87" s="187">
        <f t="shared" si="8"/>
        <v>-0.36082656596521856</v>
      </c>
      <c r="G87" s="186">
        <v>2.7155204585827524</v>
      </c>
      <c r="H87" s="187">
        <f t="shared" si="8"/>
        <v>0.18949644728331716</v>
      </c>
      <c r="I87" s="186">
        <v>2.5429762503722109</v>
      </c>
      <c r="J87" s="187">
        <f t="shared" si="8"/>
        <v>-0.17254420821054151</v>
      </c>
      <c r="K87" s="186">
        <v>2.7763916484805056</v>
      </c>
      <c r="L87" s="187">
        <f t="shared" si="9"/>
        <v>0.2334153981082947</v>
      </c>
      <c r="M87" s="186">
        <v>2.6934778078766408</v>
      </c>
      <c r="N87" s="187">
        <v>-0.15884674949135835</v>
      </c>
      <c r="O87" s="187">
        <v>-0.29420595676223726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">
        <v>323</v>
      </c>
      <c r="O96" s="112" t="s">
        <v>324</v>
      </c>
    </row>
    <row r="97" spans="2:15" x14ac:dyDescent="0.25">
      <c r="B97" s="114" t="s">
        <v>71</v>
      </c>
      <c r="C97" s="184">
        <v>9.4476269185360096</v>
      </c>
      <c r="D97" s="185">
        <v>-0.50995937398944413</v>
      </c>
      <c r="E97" s="184">
        <v>9.2950458626781867</v>
      </c>
      <c r="F97" s="185">
        <f t="shared" ref="F97:J99" si="10">IFERROR(E97-C97,"-")</f>
        <v>-0.15258105585782289</v>
      </c>
      <c r="G97" s="184">
        <v>9.0109444669639238</v>
      </c>
      <c r="H97" s="185">
        <f t="shared" si="10"/>
        <v>-0.28410139571426285</v>
      </c>
      <c r="I97" s="184">
        <v>8.512588031881247</v>
      </c>
      <c r="J97" s="185">
        <f t="shared" si="10"/>
        <v>-0.4983564350826768</v>
      </c>
      <c r="K97" s="184">
        <v>8.5206927412137485</v>
      </c>
      <c r="L97" s="185">
        <f t="shared" ref="L97:L99" si="11">IFERROR(K97-I97,"-")</f>
        <v>8.104709332501514E-3</v>
      </c>
      <c r="M97" s="184">
        <v>8.4186966083058437</v>
      </c>
      <c r="N97" s="185">
        <v>-0.10199613290790488</v>
      </c>
      <c r="O97" s="185">
        <v>-1.0289303102301659</v>
      </c>
    </row>
    <row r="98" spans="2:15" x14ac:dyDescent="0.25">
      <c r="B98" s="114" t="s">
        <v>73</v>
      </c>
      <c r="C98" s="184">
        <v>9.4144830743543473</v>
      </c>
      <c r="D98" s="185">
        <v>6.8467117981898085E-2</v>
      </c>
      <c r="E98" s="184">
        <v>8.7275993182116167</v>
      </c>
      <c r="F98" s="185">
        <f t="shared" si="10"/>
        <v>-0.68688375614273056</v>
      </c>
      <c r="G98" s="184">
        <v>5.75520347934141</v>
      </c>
      <c r="H98" s="185">
        <f t="shared" si="10"/>
        <v>-2.9723958388702068</v>
      </c>
      <c r="I98" s="184">
        <v>6.9325526625670548</v>
      </c>
      <c r="J98" s="185">
        <f t="shared" si="10"/>
        <v>1.1773491832256449</v>
      </c>
      <c r="K98" s="184">
        <v>8.0176301452784511</v>
      </c>
      <c r="L98" s="185">
        <f t="shared" si="11"/>
        <v>1.0850774827113963</v>
      </c>
      <c r="M98" s="184">
        <v>8.1856063750311279</v>
      </c>
      <c r="N98" s="185">
        <v>0.16797622975267679</v>
      </c>
      <c r="O98" s="185">
        <v>-1.2288766993232194</v>
      </c>
    </row>
    <row r="99" spans="2:15" x14ac:dyDescent="0.25">
      <c r="B99" s="114" t="s">
        <v>75</v>
      </c>
      <c r="C99" s="184">
        <v>8.0283444665102</v>
      </c>
      <c r="D99" s="185">
        <v>-5.2957423615220378E-2</v>
      </c>
      <c r="E99" s="184">
        <v>10.97488555442523</v>
      </c>
      <c r="F99" s="185">
        <f t="shared" si="10"/>
        <v>2.9465410879150298</v>
      </c>
      <c r="G99" s="184">
        <v>5.500643500643501</v>
      </c>
      <c r="H99" s="185">
        <f t="shared" si="10"/>
        <v>-5.4742420537817287</v>
      </c>
      <c r="I99" s="184">
        <v>7.1364744571072176</v>
      </c>
      <c r="J99" s="185">
        <f t="shared" si="10"/>
        <v>1.6358309564637166</v>
      </c>
      <c r="K99" s="184">
        <v>7.6281529895908982</v>
      </c>
      <c r="L99" s="185">
        <f t="shared" si="11"/>
        <v>0.49167853248368054</v>
      </c>
      <c r="M99" s="184">
        <v>7.5469198757399916</v>
      </c>
      <c r="N99" s="185">
        <v>-8.1233113850906591E-2</v>
      </c>
      <c r="O99" s="185">
        <v>-0.48142459077020838</v>
      </c>
    </row>
    <row r="100" spans="2:15" x14ac:dyDescent="0.25">
      <c r="B100" s="114" t="s">
        <v>77</v>
      </c>
      <c r="C100" s="184">
        <v>8.2081832218219244</v>
      </c>
      <c r="D100" s="185">
        <v>0.6215843225406994</v>
      </c>
      <c r="E100" s="184" t="s">
        <v>236</v>
      </c>
      <c r="F100" s="185" t="str">
        <f>IFERROR(E100-C100,"-")</f>
        <v>-</v>
      </c>
      <c r="G100" s="184">
        <v>5.3676544450025112</v>
      </c>
      <c r="H100" s="185" t="str">
        <f>IFERROR(G100-E100,"-")</f>
        <v>-</v>
      </c>
      <c r="I100" s="184">
        <v>7.0535005966009869</v>
      </c>
      <c r="J100" s="185">
        <f>IFERROR(I100-G100,"-")</f>
        <v>1.6858461515984757</v>
      </c>
      <c r="K100" s="184">
        <v>6.86671840418499</v>
      </c>
      <c r="L100" s="185">
        <f>IFERROR(K100-I100,"-")</f>
        <v>-0.18678219241599692</v>
      </c>
      <c r="M100" s="184">
        <v>7.6968225110574444</v>
      </c>
      <c r="N100" s="185">
        <v>0.83010410687245439</v>
      </c>
      <c r="O100" s="185">
        <v>-0.51136071076447998</v>
      </c>
    </row>
    <row r="101" spans="2:15" x14ac:dyDescent="0.25">
      <c r="B101" s="114" t="s">
        <v>79</v>
      </c>
      <c r="C101" s="184">
        <v>7.4801636452351463</v>
      </c>
      <c r="D101" s="185">
        <v>-0.20334079928218873</v>
      </c>
      <c r="E101" s="184" t="s">
        <v>236</v>
      </c>
      <c r="F101" s="185" t="str">
        <f t="shared" ref="F101:J109" si="12">IFERROR(E101-C101,"-")</f>
        <v>-</v>
      </c>
      <c r="G101" s="184">
        <v>4.6154148128762102</v>
      </c>
      <c r="H101" s="185" t="str">
        <f t="shared" si="12"/>
        <v>-</v>
      </c>
      <c r="I101" s="184">
        <v>6.8128675815362678</v>
      </c>
      <c r="J101" s="185">
        <f t="shared" si="12"/>
        <v>2.1974527686600576</v>
      </c>
      <c r="K101" s="184">
        <v>7.1880833271111779</v>
      </c>
      <c r="L101" s="185">
        <f t="shared" ref="L101:L109" si="13">IFERROR(K101-I101,"-")</f>
        <v>0.37521574557491011</v>
      </c>
      <c r="M101" s="184">
        <v>6.8821328081035453</v>
      </c>
      <c r="N101" s="185">
        <v>-0.30595051900763259</v>
      </c>
      <c r="O101" s="185">
        <v>-0.59803083713160099</v>
      </c>
    </row>
    <row r="102" spans="2:15" x14ac:dyDescent="0.25">
      <c r="B102" s="114" t="s">
        <v>81</v>
      </c>
      <c r="C102" s="184">
        <v>7.5924894253585062</v>
      </c>
      <c r="D102" s="185">
        <v>-0.2086226107975353</v>
      </c>
      <c r="E102" s="184" t="s">
        <v>236</v>
      </c>
      <c r="F102" s="185" t="str">
        <f t="shared" si="12"/>
        <v>-</v>
      </c>
      <c r="G102" s="184">
        <v>5.8911511354737662</v>
      </c>
      <c r="H102" s="185" t="str">
        <f t="shared" si="12"/>
        <v>-</v>
      </c>
      <c r="I102" s="184">
        <v>6.9117168591040752</v>
      </c>
      <c r="J102" s="185">
        <f t="shared" si="12"/>
        <v>1.020565723630309</v>
      </c>
      <c r="K102" s="184">
        <v>7.0050877724990732</v>
      </c>
      <c r="L102" s="185">
        <f t="shared" si="13"/>
        <v>9.3370913394998034E-2</v>
      </c>
      <c r="M102" s="184">
        <v>7.1391927083333337</v>
      </c>
      <c r="N102" s="185">
        <v>0.13410493583426053</v>
      </c>
      <c r="O102" s="185">
        <v>-0.45329671702517249</v>
      </c>
    </row>
    <row r="103" spans="2:15" x14ac:dyDescent="0.25">
      <c r="B103" s="114" t="s">
        <v>83</v>
      </c>
      <c r="C103" s="184">
        <v>8.0249741697416983</v>
      </c>
      <c r="D103" s="185">
        <v>-0.14030128935679897</v>
      </c>
      <c r="E103" s="184" t="s">
        <v>236</v>
      </c>
      <c r="F103" s="185" t="str">
        <f t="shared" si="12"/>
        <v>-</v>
      </c>
      <c r="G103" s="184">
        <v>7.0290555155010814</v>
      </c>
      <c r="H103" s="185" t="str">
        <f t="shared" si="12"/>
        <v>-</v>
      </c>
      <c r="I103" s="184">
        <v>7.1986132408827253</v>
      </c>
      <c r="J103" s="185">
        <f t="shared" si="12"/>
        <v>0.16955772538164382</v>
      </c>
      <c r="K103" s="184">
        <v>7.4568813279962329</v>
      </c>
      <c r="L103" s="185">
        <f t="shared" si="13"/>
        <v>0.25826808711350768</v>
      </c>
      <c r="M103" s="184">
        <v>7.4333944533577814</v>
      </c>
      <c r="N103" s="185">
        <v>-2.348687463845156E-2</v>
      </c>
      <c r="O103" s="185">
        <v>-0.59157971638391693</v>
      </c>
    </row>
    <row r="104" spans="2:15" x14ac:dyDescent="0.25">
      <c r="B104" s="114" t="s">
        <v>85</v>
      </c>
      <c r="C104" s="184">
        <v>8.2708453133985049</v>
      </c>
      <c r="D104" s="185">
        <v>2.9142203909062303E-2</v>
      </c>
      <c r="E104" s="184">
        <v>6.9118342372409955</v>
      </c>
      <c r="F104" s="185">
        <f t="shared" si="12"/>
        <v>-1.3590110761575094</v>
      </c>
      <c r="G104" s="184">
        <v>7.0977242302543511</v>
      </c>
      <c r="H104" s="185">
        <f t="shared" si="12"/>
        <v>0.18588999301335551</v>
      </c>
      <c r="I104" s="184">
        <v>7.778275396317623</v>
      </c>
      <c r="J104" s="185">
        <f t="shared" si="12"/>
        <v>0.68055116606327193</v>
      </c>
      <c r="K104" s="184">
        <v>7.7137433140259954</v>
      </c>
      <c r="L104" s="185">
        <f t="shared" si="13"/>
        <v>-6.4532082291627546E-2</v>
      </c>
      <c r="M104" s="184">
        <v>7.7794874272325423</v>
      </c>
      <c r="N104" s="185">
        <v>6.5744113206546828E-2</v>
      </c>
      <c r="O104" s="185">
        <v>-0.49135788616596265</v>
      </c>
    </row>
    <row r="105" spans="2:15" x14ac:dyDescent="0.25">
      <c r="B105" s="114" t="s">
        <v>87</v>
      </c>
      <c r="C105" s="184">
        <v>8.1763663622734093</v>
      </c>
      <c r="D105" s="185">
        <v>-0.21150540483228397</v>
      </c>
      <c r="E105" s="184">
        <v>6.9931153184165229</v>
      </c>
      <c r="F105" s="185">
        <f t="shared" si="12"/>
        <v>-1.1832510438568864</v>
      </c>
      <c r="G105" s="184">
        <v>7.1154244794120416</v>
      </c>
      <c r="H105" s="185">
        <f t="shared" si="12"/>
        <v>0.1223091609955187</v>
      </c>
      <c r="I105" s="184">
        <v>7.4606444617626133</v>
      </c>
      <c r="J105" s="185">
        <f t="shared" si="12"/>
        <v>0.34521998235057172</v>
      </c>
      <c r="K105" s="184">
        <v>7.5650837764891374</v>
      </c>
      <c r="L105" s="185">
        <f t="shared" si="13"/>
        <v>0.10443931472652412</v>
      </c>
      <c r="M105" s="184">
        <v>7.6637820736501734</v>
      </c>
      <c r="N105" s="185">
        <v>9.8698297161035953E-2</v>
      </c>
      <c r="O105" s="185">
        <v>-0.51258428862323591</v>
      </c>
    </row>
    <row r="106" spans="2:15" x14ac:dyDescent="0.25">
      <c r="B106" s="114" t="s">
        <v>89</v>
      </c>
      <c r="C106" s="184">
        <v>7.6490613397479477</v>
      </c>
      <c r="D106" s="185">
        <v>-0.63872132678228954</v>
      </c>
      <c r="E106" s="184">
        <v>4.8194545015689112</v>
      </c>
      <c r="F106" s="185">
        <f t="shared" si="12"/>
        <v>-2.8296068381790365</v>
      </c>
      <c r="G106" s="184">
        <v>6.7946358513446041</v>
      </c>
      <c r="H106" s="185">
        <f t="shared" si="12"/>
        <v>1.9751813497756929</v>
      </c>
      <c r="I106" s="184">
        <v>6.9897432857058162</v>
      </c>
      <c r="J106" s="185">
        <f t="shared" si="12"/>
        <v>0.19510743436121203</v>
      </c>
      <c r="K106" s="184">
        <v>7.1013933302878023</v>
      </c>
      <c r="L106" s="185">
        <f t="shared" si="13"/>
        <v>0.11165004458198613</v>
      </c>
      <c r="M106" s="184"/>
      <c r="N106" s="185" t="s">
        <v>236</v>
      </c>
      <c r="O106" s="185" t="s">
        <v>236</v>
      </c>
    </row>
    <row r="107" spans="2:15" x14ac:dyDescent="0.25">
      <c r="B107" s="114" t="s">
        <v>91</v>
      </c>
      <c r="C107" s="184">
        <v>8.0370396617296205</v>
      </c>
      <c r="D107" s="185">
        <v>-0.51179404095023528</v>
      </c>
      <c r="E107" s="184">
        <v>7.8686336494555675</v>
      </c>
      <c r="F107" s="185">
        <f t="shared" si="12"/>
        <v>-0.16840601227405294</v>
      </c>
      <c r="G107" s="184">
        <v>7.2640043044180072</v>
      </c>
      <c r="H107" s="185">
        <f t="shared" si="12"/>
        <v>-0.60462934503756038</v>
      </c>
      <c r="I107" s="184">
        <v>7.3783077425677881</v>
      </c>
      <c r="J107" s="185">
        <f t="shared" si="12"/>
        <v>0.11430343814978094</v>
      </c>
      <c r="K107" s="184">
        <v>7.8645584975111893</v>
      </c>
      <c r="L107" s="185">
        <f t="shared" si="13"/>
        <v>0.4862507549434012</v>
      </c>
      <c r="M107" s="184"/>
      <c r="N107" s="185" t="s">
        <v>236</v>
      </c>
      <c r="O107" s="185" t="s">
        <v>236</v>
      </c>
    </row>
    <row r="108" spans="2:15" x14ac:dyDescent="0.25">
      <c r="B108" s="114" t="s">
        <v>93</v>
      </c>
      <c r="C108" s="184">
        <v>8.9477308937657405</v>
      </c>
      <c r="D108" s="185">
        <v>8.5963572624695672E-2</v>
      </c>
      <c r="E108" s="184">
        <v>7.6856927332159923</v>
      </c>
      <c r="F108" s="185">
        <f t="shared" si="12"/>
        <v>-1.2620381605497482</v>
      </c>
      <c r="G108" s="184">
        <v>7.9840824979339589</v>
      </c>
      <c r="H108" s="185">
        <f t="shared" si="12"/>
        <v>0.29838976471796652</v>
      </c>
      <c r="I108" s="184">
        <v>7.8006234575918949</v>
      </c>
      <c r="J108" s="185">
        <f t="shared" si="12"/>
        <v>-0.18345904034206395</v>
      </c>
      <c r="K108" s="184">
        <v>8.2201690765464033</v>
      </c>
      <c r="L108" s="185">
        <f t="shared" si="13"/>
        <v>0.41954561895450837</v>
      </c>
      <c r="M108" s="184"/>
      <c r="N108" s="185" t="s">
        <v>236</v>
      </c>
      <c r="O108" s="185" t="s">
        <v>236</v>
      </c>
    </row>
    <row r="109" spans="2:15" ht="15.75" x14ac:dyDescent="0.25">
      <c r="B109" s="117" t="s">
        <v>30</v>
      </c>
      <c r="C109" s="186">
        <v>8.3160518833909762</v>
      </c>
      <c r="D109" s="187">
        <v>-0.13413496613706855</v>
      </c>
      <c r="E109" s="186">
        <v>8.7566950823947458</v>
      </c>
      <c r="F109" s="187">
        <f t="shared" si="12"/>
        <v>0.44064319900376958</v>
      </c>
      <c r="G109" s="186">
        <v>6.9670919535565847</v>
      </c>
      <c r="H109" s="187">
        <f t="shared" si="12"/>
        <v>-1.7896031288381611</v>
      </c>
      <c r="I109" s="186">
        <v>7.3284504270391047</v>
      </c>
      <c r="J109" s="187">
        <f t="shared" si="12"/>
        <v>0.36135847348251993</v>
      </c>
      <c r="K109" s="186">
        <v>7.6377013763228598</v>
      </c>
      <c r="L109" s="187">
        <f t="shared" si="13"/>
        <v>0.30925094928375518</v>
      </c>
      <c r="M109" s="186">
        <v>7.6712990826830483</v>
      </c>
      <c r="N109" s="187">
        <v>7.2797975334051301E-2</v>
      </c>
      <c r="O109" s="187">
        <v>-0.68507623580592902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298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">
        <v>323</v>
      </c>
      <c r="O118" s="112" t="s">
        <v>324</v>
      </c>
    </row>
    <row r="119" spans="1:16" x14ac:dyDescent="0.25">
      <c r="B119" s="114" t="s">
        <v>71</v>
      </c>
      <c r="C119" s="184">
        <v>8.4721036826299976</v>
      </c>
      <c r="D119" s="185">
        <v>-2.7396983148964438E-2</v>
      </c>
      <c r="E119" s="184">
        <v>7.9339108565041219</v>
      </c>
      <c r="F119" s="185">
        <f t="shared" ref="F119:J121" si="14">IFERROR(E119-C119,"-")</f>
        <v>-0.53819282612587571</v>
      </c>
      <c r="G119" s="184">
        <v>17.864253393665159</v>
      </c>
      <c r="H119" s="185">
        <f t="shared" si="14"/>
        <v>9.930342537161037</v>
      </c>
      <c r="I119" s="184">
        <v>7.5997924593566237</v>
      </c>
      <c r="J119" s="185">
        <f t="shared" si="14"/>
        <v>-10.264460934308534</v>
      </c>
      <c r="K119" s="184">
        <v>7.4245295975827492</v>
      </c>
      <c r="L119" s="185">
        <f t="shared" ref="L119:L121" si="15">IFERROR(K119-I119,"-")</f>
        <v>-0.17526286177387451</v>
      </c>
      <c r="M119" s="184">
        <v>7.6996077576814121</v>
      </c>
      <c r="N119" s="185">
        <v>0.27507816009866293</v>
      </c>
      <c r="O119" s="185">
        <v>-0.77249592494858543</v>
      </c>
    </row>
    <row r="120" spans="1:16" x14ac:dyDescent="0.25">
      <c r="B120" s="114" t="s">
        <v>73</v>
      </c>
      <c r="C120" s="184">
        <v>8.4321817018554057</v>
      </c>
      <c r="D120" s="185">
        <v>6.8591438163721818E-2</v>
      </c>
      <c r="E120" s="184">
        <v>7.1286418646346927</v>
      </c>
      <c r="F120" s="185">
        <f t="shared" si="14"/>
        <v>-1.303539837220713</v>
      </c>
      <c r="G120" s="184">
        <v>11.735751295336788</v>
      </c>
      <c r="H120" s="185">
        <f t="shared" si="14"/>
        <v>4.6071094307020957</v>
      </c>
      <c r="I120" s="184">
        <v>6.5968031968031964</v>
      </c>
      <c r="J120" s="185">
        <f t="shared" si="14"/>
        <v>-5.138948098533592</v>
      </c>
      <c r="K120" s="184">
        <v>6.6255956432947585</v>
      </c>
      <c r="L120" s="185">
        <f t="shared" si="15"/>
        <v>2.8792446491562096E-2</v>
      </c>
      <c r="M120" s="184">
        <v>7.0288492360294903</v>
      </c>
      <c r="N120" s="185">
        <v>0.40325359273473182</v>
      </c>
      <c r="O120" s="185">
        <v>-1.4033324658259154</v>
      </c>
    </row>
    <row r="121" spans="1:16" x14ac:dyDescent="0.25">
      <c r="B121" s="114" t="s">
        <v>75</v>
      </c>
      <c r="C121" s="184">
        <v>7.2954169797145001</v>
      </c>
      <c r="D121" s="185">
        <v>-2.3842619490028305E-2</v>
      </c>
      <c r="E121" s="184">
        <v>9.3786440677966105</v>
      </c>
      <c r="F121" s="185">
        <f t="shared" si="14"/>
        <v>2.0832270880821104</v>
      </c>
      <c r="G121" s="184">
        <v>8.6459854014598534</v>
      </c>
      <c r="H121" s="185">
        <f t="shared" si="14"/>
        <v>-0.73265866633675714</v>
      </c>
      <c r="I121" s="184">
        <v>7.11755751014885</v>
      </c>
      <c r="J121" s="185">
        <f t="shared" si="14"/>
        <v>-1.5284278913110034</v>
      </c>
      <c r="K121" s="184">
        <v>6.6871994801819366</v>
      </c>
      <c r="L121" s="185">
        <f t="shared" si="15"/>
        <v>-0.43035802996691341</v>
      </c>
      <c r="M121" s="184">
        <v>6.9662029881504379</v>
      </c>
      <c r="N121" s="185">
        <v>0.27900350796850137</v>
      </c>
      <c r="O121" s="185">
        <v>-0.32921399156406217</v>
      </c>
    </row>
    <row r="122" spans="1:16" x14ac:dyDescent="0.25">
      <c r="B122" s="114" t="s">
        <v>77</v>
      </c>
      <c r="C122" s="184">
        <v>6.8875998478508942</v>
      </c>
      <c r="D122" s="185">
        <v>5.8893409575643041E-2</v>
      </c>
      <c r="E122" s="184" t="s">
        <v>236</v>
      </c>
      <c r="F122" s="185" t="str">
        <f>IFERROR(E122-C122,"-")</f>
        <v>-</v>
      </c>
      <c r="G122" s="184">
        <v>2.8295964125560538</v>
      </c>
      <c r="H122" s="185" t="str">
        <f>IFERROR(G122-E122,"-")</f>
        <v>-</v>
      </c>
      <c r="I122" s="184">
        <v>6.9245819397993307</v>
      </c>
      <c r="J122" s="185">
        <f>IFERROR(I122-G122,"-")</f>
        <v>4.0949855272432769</v>
      </c>
      <c r="K122" s="184">
        <v>6.5770206022187008</v>
      </c>
      <c r="L122" s="185">
        <f>IFERROR(K122-I122,"-")</f>
        <v>-0.3475613375806299</v>
      </c>
      <c r="M122" s="184">
        <v>7.1351310407514017</v>
      </c>
      <c r="N122" s="185">
        <v>0.55811043853270093</v>
      </c>
      <c r="O122" s="185">
        <v>0.24753119290050751</v>
      </c>
    </row>
    <row r="123" spans="1:16" x14ac:dyDescent="0.25">
      <c r="B123" s="114" t="s">
        <v>79</v>
      </c>
      <c r="C123" s="184">
        <v>7.3985921689397269</v>
      </c>
      <c r="D123" s="185">
        <v>0.47125363887291183</v>
      </c>
      <c r="E123" s="184" t="s">
        <v>236</v>
      </c>
      <c r="F123" s="185" t="str">
        <f t="shared" ref="F123:J131" si="16">IFERROR(E123-C123,"-")</f>
        <v>-</v>
      </c>
      <c r="G123" s="184">
        <v>3.0382293762575454</v>
      </c>
      <c r="H123" s="185" t="str">
        <f t="shared" si="16"/>
        <v>-</v>
      </c>
      <c r="I123" s="184">
        <v>6.689313517338995</v>
      </c>
      <c r="J123" s="185">
        <f t="shared" si="16"/>
        <v>3.6510841410814496</v>
      </c>
      <c r="K123" s="184">
        <v>6.697749196141479</v>
      </c>
      <c r="L123" s="185">
        <f t="shared" ref="L123:L131" si="17">IFERROR(K123-I123,"-")</f>
        <v>8.4356788024839702E-3</v>
      </c>
      <c r="M123" s="184">
        <v>6.6414432121297207</v>
      </c>
      <c r="N123" s="185">
        <v>-5.6305984011758348E-2</v>
      </c>
      <c r="O123" s="185">
        <v>-0.75714895681000627</v>
      </c>
    </row>
    <row r="124" spans="1:16" x14ac:dyDescent="0.25">
      <c r="B124" s="114" t="s">
        <v>81</v>
      </c>
      <c r="C124" s="184">
        <v>7.0261475886112725</v>
      </c>
      <c r="D124" s="185">
        <v>0.10997518845310683</v>
      </c>
      <c r="E124" s="184" t="s">
        <v>236</v>
      </c>
      <c r="F124" s="185" t="str">
        <f t="shared" si="16"/>
        <v>-</v>
      </c>
      <c r="G124" s="184">
        <v>3.3338345864661654</v>
      </c>
      <c r="H124" s="185" t="str">
        <f t="shared" si="16"/>
        <v>-</v>
      </c>
      <c r="I124" s="184">
        <v>6.5790438114276197</v>
      </c>
      <c r="J124" s="185">
        <f t="shared" si="16"/>
        <v>3.2452092249614544</v>
      </c>
      <c r="K124" s="184">
        <v>6.8809303758471962</v>
      </c>
      <c r="L124" s="185">
        <f t="shared" si="17"/>
        <v>0.30188656441957651</v>
      </c>
      <c r="M124" s="184">
        <v>6.686951631046119</v>
      </c>
      <c r="N124" s="185">
        <v>-0.19397874480107724</v>
      </c>
      <c r="O124" s="185">
        <v>-0.33919595756515353</v>
      </c>
    </row>
    <row r="125" spans="1:16" x14ac:dyDescent="0.25">
      <c r="B125" s="114" t="s">
        <v>83</v>
      </c>
      <c r="C125" s="184">
        <v>7.696795516597212</v>
      </c>
      <c r="D125" s="185">
        <v>0.33317618351366018</v>
      </c>
      <c r="E125" s="184" t="s">
        <v>236</v>
      </c>
      <c r="F125" s="185" t="str">
        <f t="shared" si="16"/>
        <v>-</v>
      </c>
      <c r="G125" s="184">
        <v>7.0270270270270272</v>
      </c>
      <c r="H125" s="185" t="str">
        <f t="shared" si="16"/>
        <v>-</v>
      </c>
      <c r="I125" s="184">
        <v>7.0274575832146091</v>
      </c>
      <c r="J125" s="185">
        <f t="shared" si="16"/>
        <v>4.3055618758192082E-4</v>
      </c>
      <c r="K125" s="184">
        <v>7.4940490648530487</v>
      </c>
      <c r="L125" s="185">
        <f t="shared" si="17"/>
        <v>0.46659148163843955</v>
      </c>
      <c r="M125" s="184">
        <v>7.0650243483242621</v>
      </c>
      <c r="N125" s="185">
        <v>-0.4290247165287866</v>
      </c>
      <c r="O125" s="185">
        <v>-0.63177116827294988</v>
      </c>
    </row>
    <row r="126" spans="1:16" x14ac:dyDescent="0.25">
      <c r="B126" s="114" t="s">
        <v>85</v>
      </c>
      <c r="C126" s="184">
        <v>7.3975865851747376</v>
      </c>
      <c r="D126" s="185">
        <v>9.6440922326946676E-2</v>
      </c>
      <c r="E126" s="184">
        <v>6.3769470404984423</v>
      </c>
      <c r="F126" s="185">
        <f t="shared" si="16"/>
        <v>-1.0206395446762953</v>
      </c>
      <c r="G126" s="184">
        <v>5.8403361344537812</v>
      </c>
      <c r="H126" s="185">
        <f t="shared" si="16"/>
        <v>-0.53661090604466111</v>
      </c>
      <c r="I126" s="184">
        <v>7.5700397097083387</v>
      </c>
      <c r="J126" s="185">
        <f t="shared" si="16"/>
        <v>1.7297035752545575</v>
      </c>
      <c r="K126" s="184">
        <v>7.5153215849141315</v>
      </c>
      <c r="L126" s="185">
        <f t="shared" si="17"/>
        <v>-5.4718124794207235E-2</v>
      </c>
      <c r="M126" s="184">
        <v>7.5282225780624499</v>
      </c>
      <c r="N126" s="185">
        <v>1.2900993148318385E-2</v>
      </c>
      <c r="O126" s="185">
        <v>0.13063599288771233</v>
      </c>
    </row>
    <row r="127" spans="1:16" x14ac:dyDescent="0.25">
      <c r="B127" s="114" t="s">
        <v>87</v>
      </c>
      <c r="C127" s="184">
        <v>7.7395539605229429</v>
      </c>
      <c r="D127" s="185">
        <v>-0.24204113150159667</v>
      </c>
      <c r="E127" s="184">
        <v>6.0221914008321775</v>
      </c>
      <c r="F127" s="185">
        <f t="shared" si="16"/>
        <v>-1.7173625596907653</v>
      </c>
      <c r="G127" s="184">
        <v>6.9028243178554334</v>
      </c>
      <c r="H127" s="185">
        <f t="shared" si="16"/>
        <v>0.88063291702325586</v>
      </c>
      <c r="I127" s="184">
        <v>7.6120493666774927</v>
      </c>
      <c r="J127" s="185">
        <f t="shared" si="16"/>
        <v>0.70922504882205928</v>
      </c>
      <c r="K127" s="184">
        <v>7.4808184143222505</v>
      </c>
      <c r="L127" s="185">
        <f t="shared" si="17"/>
        <v>-0.13123095235524218</v>
      </c>
      <c r="M127" s="184">
        <v>7.3459357277882802</v>
      </c>
      <c r="N127" s="185">
        <v>-0.13488268653397029</v>
      </c>
      <c r="O127" s="185">
        <v>-0.39361823273466268</v>
      </c>
    </row>
    <row r="128" spans="1:16" x14ac:dyDescent="0.25">
      <c r="A128" s="120"/>
      <c r="B128" s="114" t="s">
        <v>89</v>
      </c>
      <c r="C128" s="184">
        <v>7.7610110488875437</v>
      </c>
      <c r="D128" s="185">
        <v>0.30563347451683409</v>
      </c>
      <c r="E128" s="184">
        <v>4.5007385524372232</v>
      </c>
      <c r="F128" s="185">
        <f t="shared" si="16"/>
        <v>-3.2602724964503205</v>
      </c>
      <c r="G128" s="184">
        <v>6.6572815533980583</v>
      </c>
      <c r="H128" s="185">
        <f t="shared" si="16"/>
        <v>2.1565430009608351</v>
      </c>
      <c r="I128" s="184">
        <v>6.9833285010147872</v>
      </c>
      <c r="J128" s="185">
        <f t="shared" si="16"/>
        <v>0.32604694761672892</v>
      </c>
      <c r="K128" s="184">
        <v>6.9262397991211548</v>
      </c>
      <c r="L128" s="185">
        <f t="shared" si="17"/>
        <v>-5.7088701893632354E-2</v>
      </c>
      <c r="M128" s="184"/>
      <c r="N128" s="185" t="s">
        <v>236</v>
      </c>
      <c r="O128" s="185" t="s">
        <v>236</v>
      </c>
    </row>
    <row r="129" spans="2:16" x14ac:dyDescent="0.25">
      <c r="B129" s="114" t="s">
        <v>91</v>
      </c>
      <c r="C129" s="184">
        <v>7.4774335587356502</v>
      </c>
      <c r="D129" s="185">
        <v>0.18886546308094054</v>
      </c>
      <c r="E129" s="184">
        <v>9.5982905982905979</v>
      </c>
      <c r="F129" s="185">
        <f t="shared" si="16"/>
        <v>2.1208570395549478</v>
      </c>
      <c r="G129" s="184">
        <v>6.8495550611790881</v>
      </c>
      <c r="H129" s="185">
        <f t="shared" si="16"/>
        <v>-2.7487355371115099</v>
      </c>
      <c r="I129" s="184">
        <v>6.7162322274881516</v>
      </c>
      <c r="J129" s="185">
        <f t="shared" si="16"/>
        <v>-0.13332283369093645</v>
      </c>
      <c r="K129" s="184">
        <v>6.9560150805438132</v>
      </c>
      <c r="L129" s="185">
        <f t="shared" si="17"/>
        <v>0.2397828530556616</v>
      </c>
      <c r="M129" s="184"/>
      <c r="N129" s="185" t="s">
        <v>236</v>
      </c>
      <c r="O129" s="185" t="s">
        <v>236</v>
      </c>
    </row>
    <row r="130" spans="2:16" x14ac:dyDescent="0.25">
      <c r="B130" s="114" t="s">
        <v>93</v>
      </c>
      <c r="C130" s="184">
        <v>7.9986646884272998</v>
      </c>
      <c r="D130" s="185">
        <v>0.24712097702008506</v>
      </c>
      <c r="E130" s="184">
        <v>9.3348281016442449</v>
      </c>
      <c r="F130" s="185">
        <f t="shared" si="16"/>
        <v>1.3361634132169451</v>
      </c>
      <c r="G130" s="184">
        <v>8.0141221374045806</v>
      </c>
      <c r="H130" s="185">
        <f t="shared" si="16"/>
        <v>-1.3207059642396644</v>
      </c>
      <c r="I130" s="184">
        <v>7.1400179318589361</v>
      </c>
      <c r="J130" s="185">
        <f t="shared" si="16"/>
        <v>-0.8741042055456445</v>
      </c>
      <c r="K130" s="184">
        <v>7.5589687989398868</v>
      </c>
      <c r="L130" s="185">
        <f t="shared" si="17"/>
        <v>0.41895086708095075</v>
      </c>
      <c r="M130" s="184"/>
      <c r="N130" s="185" t="s">
        <v>236</v>
      </c>
      <c r="O130" s="185" t="s">
        <v>236</v>
      </c>
    </row>
    <row r="131" spans="2:16" ht="15.75" x14ac:dyDescent="0.25">
      <c r="B131" s="117" t="s">
        <v>30</v>
      </c>
      <c r="C131" s="186">
        <v>7.6601153912776985</v>
      </c>
      <c r="D131" s="187">
        <v>0.11830555672683651</v>
      </c>
      <c r="E131" s="186">
        <v>7.6447121695105942</v>
      </c>
      <c r="F131" s="187">
        <f t="shared" si="16"/>
        <v>-1.5403221767104291E-2</v>
      </c>
      <c r="G131" s="186">
        <v>6.8464210841569333</v>
      </c>
      <c r="H131" s="187">
        <f t="shared" si="16"/>
        <v>-0.79829108535366089</v>
      </c>
      <c r="I131" s="186">
        <v>7.0442463034910698</v>
      </c>
      <c r="J131" s="187">
        <f t="shared" si="16"/>
        <v>0.19782521933413655</v>
      </c>
      <c r="K131" s="186">
        <v>7.1014383123801403</v>
      </c>
      <c r="L131" s="187">
        <f t="shared" si="17"/>
        <v>5.71920088890705E-2</v>
      </c>
      <c r="M131" s="186">
        <v>7.1408651909012102</v>
      </c>
      <c r="N131" s="187">
        <v>5.2074446195048196E-2</v>
      </c>
      <c r="O131" s="187">
        <v>-0.48696488697675111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299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">
        <v>323</v>
      </c>
      <c r="O140" s="112" t="s">
        <v>324</v>
      </c>
    </row>
    <row r="141" spans="2:16" x14ac:dyDescent="0.25">
      <c r="B141" s="114" t="s">
        <v>71</v>
      </c>
      <c r="C141" s="184">
        <v>11.168166049273829</v>
      </c>
      <c r="D141" s="185">
        <v>-0.61352409157124121</v>
      </c>
      <c r="E141" s="184">
        <v>11.637256287086748</v>
      </c>
      <c r="F141" s="185">
        <f t="shared" ref="F141:J143" si="18">IFERROR(E141-C141,"-")</f>
        <v>0.46909023781291914</v>
      </c>
      <c r="G141" s="184">
        <v>15.971804511278195</v>
      </c>
      <c r="H141" s="185">
        <f t="shared" si="18"/>
        <v>4.3345482241914475</v>
      </c>
      <c r="I141" s="184">
        <v>12.129041326960921</v>
      </c>
      <c r="J141" s="185">
        <f t="shared" si="18"/>
        <v>-3.842763184317274</v>
      </c>
      <c r="K141" s="184">
        <v>11.418379216750678</v>
      </c>
      <c r="L141" s="185">
        <f t="shared" ref="L141:L143" si="19">IFERROR(K141-I141,"-")</f>
        <v>-0.71066211021024372</v>
      </c>
      <c r="M141" s="184">
        <v>10.98589065255732</v>
      </c>
      <c r="N141" s="185">
        <v>-0.43248856419335802</v>
      </c>
      <c r="O141" s="185">
        <v>-0.18227539671650916</v>
      </c>
    </row>
    <row r="142" spans="2:16" x14ac:dyDescent="0.25">
      <c r="B142" s="114" t="s">
        <v>73</v>
      </c>
      <c r="C142" s="184">
        <v>11.055163474002592</v>
      </c>
      <c r="D142" s="185">
        <v>6.673684307124006E-2</v>
      </c>
      <c r="E142" s="184">
        <v>11.138817878999149</v>
      </c>
      <c r="F142" s="185">
        <f t="shared" si="18"/>
        <v>8.3654404996556408E-2</v>
      </c>
      <c r="G142" s="184">
        <v>8.7712609970674489</v>
      </c>
      <c r="H142" s="185">
        <f t="shared" si="18"/>
        <v>-2.3675568819316997</v>
      </c>
      <c r="I142" s="184">
        <v>9.2217261904761898</v>
      </c>
      <c r="J142" s="185">
        <f t="shared" si="18"/>
        <v>0.45046519340874092</v>
      </c>
      <c r="K142" s="184">
        <v>10.34370308590492</v>
      </c>
      <c r="L142" s="185">
        <f t="shared" si="19"/>
        <v>1.1219768954287304</v>
      </c>
      <c r="M142" s="184">
        <v>10.596861547007361</v>
      </c>
      <c r="N142" s="185">
        <v>0.25315846110244067</v>
      </c>
      <c r="O142" s="185">
        <v>-0.45830192699523131</v>
      </c>
    </row>
    <row r="143" spans="2:16" x14ac:dyDescent="0.25">
      <c r="B143" s="114" t="s">
        <v>75</v>
      </c>
      <c r="C143" s="184">
        <v>9.1026453164408476</v>
      </c>
      <c r="D143" s="185">
        <v>0.52117456927770967</v>
      </c>
      <c r="E143" s="184">
        <v>12.882565337001376</v>
      </c>
      <c r="F143" s="185">
        <f t="shared" si="18"/>
        <v>3.7799200205605281</v>
      </c>
      <c r="G143" s="184">
        <v>7.0540806293018683</v>
      </c>
      <c r="H143" s="185">
        <f t="shared" si="18"/>
        <v>-5.8284847076995074</v>
      </c>
      <c r="I143" s="184">
        <v>8.391152403682236</v>
      </c>
      <c r="J143" s="185">
        <f t="shared" si="18"/>
        <v>1.3370717743803677</v>
      </c>
      <c r="K143" s="184">
        <v>9.1222556390977445</v>
      </c>
      <c r="L143" s="185">
        <f t="shared" si="19"/>
        <v>0.73110323541550848</v>
      </c>
      <c r="M143" s="184">
        <v>9.0470304492010847</v>
      </c>
      <c r="N143" s="185">
        <v>-7.5225189896659828E-2</v>
      </c>
      <c r="O143" s="185">
        <v>-5.5614867239762944E-2</v>
      </c>
    </row>
    <row r="144" spans="2:16" x14ac:dyDescent="0.25">
      <c r="B144" s="114" t="s">
        <v>77</v>
      </c>
      <c r="C144" s="184">
        <v>9.6493069794144173</v>
      </c>
      <c r="D144" s="185">
        <v>0.64558869420006992</v>
      </c>
      <c r="E144" s="184" t="s">
        <v>236</v>
      </c>
      <c r="F144" s="185" t="str">
        <f>IFERROR(E144-C144,"-")</f>
        <v>-</v>
      </c>
      <c r="G144" s="184">
        <v>9.2820895522388067</v>
      </c>
      <c r="H144" s="185" t="str">
        <f>IFERROR(G144-E144,"-")</f>
        <v>-</v>
      </c>
      <c r="I144" s="184">
        <v>7.9562760261748959</v>
      </c>
      <c r="J144" s="185">
        <f>IFERROR(I144-G144,"-")</f>
        <v>-1.3258135260639108</v>
      </c>
      <c r="K144" s="184">
        <v>7.9372430802959713</v>
      </c>
      <c r="L144" s="185">
        <f>IFERROR(K144-I144,"-")</f>
        <v>-1.9032945878924679E-2</v>
      </c>
      <c r="M144" s="184">
        <v>9.8910386965376791</v>
      </c>
      <c r="N144" s="185">
        <v>1.9537956162417078</v>
      </c>
      <c r="O144" s="185">
        <v>0.2417317171232618</v>
      </c>
    </row>
    <row r="145" spans="1:16" x14ac:dyDescent="0.25">
      <c r="B145" s="114" t="s">
        <v>79</v>
      </c>
      <c r="C145" s="184">
        <v>8.7693846446942274</v>
      </c>
      <c r="D145" s="185">
        <v>-9.3002759741469987E-2</v>
      </c>
      <c r="E145" s="184" t="s">
        <v>236</v>
      </c>
      <c r="F145" s="185" t="str">
        <f t="shared" ref="F145:J153" si="20">IFERROR(E145-C145,"-")</f>
        <v>-</v>
      </c>
      <c r="G145" s="184">
        <v>6.829085457271364</v>
      </c>
      <c r="H145" s="185" t="str">
        <f t="shared" si="20"/>
        <v>-</v>
      </c>
      <c r="I145" s="184">
        <v>8.2949205932537087</v>
      </c>
      <c r="J145" s="185">
        <f t="shared" si="20"/>
        <v>1.4658351359823447</v>
      </c>
      <c r="K145" s="184">
        <v>9.1007148327801897</v>
      </c>
      <c r="L145" s="185">
        <f t="shared" ref="L145:L153" si="21">IFERROR(K145-I145,"-")</f>
        <v>0.80579423952648099</v>
      </c>
      <c r="M145" s="184">
        <v>9.5351974757915343</v>
      </c>
      <c r="N145" s="185">
        <v>0.43448264301134465</v>
      </c>
      <c r="O145" s="185">
        <v>0.76581283109730691</v>
      </c>
    </row>
    <row r="146" spans="1:16" x14ac:dyDescent="0.25">
      <c r="B146" s="114" t="s">
        <v>81</v>
      </c>
      <c r="C146" s="184">
        <v>9.1007537035432726</v>
      </c>
      <c r="D146" s="185">
        <v>0.24671505926072612</v>
      </c>
      <c r="E146" s="184" t="s">
        <v>236</v>
      </c>
      <c r="F146" s="185" t="str">
        <f t="shared" si="20"/>
        <v>-</v>
      </c>
      <c r="G146" s="184">
        <v>8.3425669436749761</v>
      </c>
      <c r="H146" s="185" t="str">
        <f t="shared" si="20"/>
        <v>-</v>
      </c>
      <c r="I146" s="184">
        <v>8.5031024439660623</v>
      </c>
      <c r="J146" s="185">
        <f t="shared" si="20"/>
        <v>0.16053550029108621</v>
      </c>
      <c r="K146" s="184">
        <v>8.989169198256505</v>
      </c>
      <c r="L146" s="185">
        <f t="shared" si="21"/>
        <v>0.48606675429044266</v>
      </c>
      <c r="M146" s="184">
        <v>9.7805171377029456</v>
      </c>
      <c r="N146" s="185">
        <v>0.79134793944644066</v>
      </c>
      <c r="O146" s="185">
        <v>0.679763434159673</v>
      </c>
    </row>
    <row r="147" spans="1:16" x14ac:dyDescent="0.25">
      <c r="B147" s="114" t="s">
        <v>83</v>
      </c>
      <c r="C147" s="184">
        <v>9.2698542062845242</v>
      </c>
      <c r="D147" s="185">
        <v>0.10619998231595851</v>
      </c>
      <c r="E147" s="184" t="s">
        <v>236</v>
      </c>
      <c r="F147" s="185" t="str">
        <f t="shared" si="20"/>
        <v>-</v>
      </c>
      <c r="G147" s="184">
        <v>8.8326253186066275</v>
      </c>
      <c r="H147" s="185" t="str">
        <f t="shared" si="20"/>
        <v>-</v>
      </c>
      <c r="I147" s="184">
        <v>8.7805634182504377</v>
      </c>
      <c r="J147" s="185">
        <f t="shared" si="20"/>
        <v>-5.2061900356189739E-2</v>
      </c>
      <c r="K147" s="184">
        <v>8.5818105144784926</v>
      </c>
      <c r="L147" s="185">
        <f t="shared" si="21"/>
        <v>-0.1987529037719451</v>
      </c>
      <c r="M147" s="184">
        <v>9.7089457678661937</v>
      </c>
      <c r="N147" s="185">
        <v>1.127135253387701</v>
      </c>
      <c r="O147" s="185">
        <v>0.43909156158166951</v>
      </c>
    </row>
    <row r="148" spans="1:16" x14ac:dyDescent="0.25">
      <c r="B148" s="114" t="s">
        <v>85</v>
      </c>
      <c r="C148" s="184">
        <v>9.3356555313077045</v>
      </c>
      <c r="D148" s="185">
        <v>0.26005622770518677</v>
      </c>
      <c r="E148" s="184">
        <v>8.9206424185167688</v>
      </c>
      <c r="F148" s="185">
        <f t="shared" si="20"/>
        <v>-0.41501311279093578</v>
      </c>
      <c r="G148" s="184">
        <v>8.9125492925075385</v>
      </c>
      <c r="H148" s="185">
        <f t="shared" si="20"/>
        <v>-8.0931260092302892E-3</v>
      </c>
      <c r="I148" s="184">
        <v>9.1730716063035658</v>
      </c>
      <c r="J148" s="185">
        <f t="shared" si="20"/>
        <v>0.2605223137960273</v>
      </c>
      <c r="K148" s="184">
        <v>8.7677522690870262</v>
      </c>
      <c r="L148" s="185">
        <f t="shared" si="21"/>
        <v>-0.40531933721653957</v>
      </c>
      <c r="M148" s="184">
        <v>9.1128626308120282</v>
      </c>
      <c r="N148" s="185">
        <v>0.34511036172500198</v>
      </c>
      <c r="O148" s="185">
        <v>-0.22279290049567635</v>
      </c>
    </row>
    <row r="149" spans="1:16" x14ac:dyDescent="0.25">
      <c r="B149" s="114" t="s">
        <v>87</v>
      </c>
      <c r="C149" s="184">
        <v>9.7212130911418733</v>
      </c>
      <c r="D149" s="185">
        <v>0.28479383900378785</v>
      </c>
      <c r="E149" s="184">
        <v>12.752112676056338</v>
      </c>
      <c r="F149" s="185">
        <f t="shared" si="20"/>
        <v>3.0308995849144651</v>
      </c>
      <c r="G149" s="184">
        <v>8.8154137529137522</v>
      </c>
      <c r="H149" s="185">
        <f t="shared" si="20"/>
        <v>-3.9366989231425862</v>
      </c>
      <c r="I149" s="184">
        <v>8.7724685922903465</v>
      </c>
      <c r="J149" s="185">
        <f t="shared" si="20"/>
        <v>-4.2945160623405698E-2</v>
      </c>
      <c r="K149" s="184">
        <v>9.3442921396444643</v>
      </c>
      <c r="L149" s="185">
        <f t="shared" si="21"/>
        <v>0.57182354735411778</v>
      </c>
      <c r="M149" s="184">
        <v>9.5348466746316216</v>
      </c>
      <c r="N149" s="185">
        <v>0.19055453498715735</v>
      </c>
      <c r="O149" s="185">
        <v>-0.18636641651025165</v>
      </c>
    </row>
    <row r="150" spans="1:16" x14ac:dyDescent="0.25">
      <c r="A150" s="120"/>
      <c r="B150" s="114" t="s">
        <v>89</v>
      </c>
      <c r="C150" s="184">
        <v>9.3558533258444996</v>
      </c>
      <c r="D150" s="185">
        <v>-0.17889917479669037</v>
      </c>
      <c r="E150" s="184">
        <v>5.6313131313131315</v>
      </c>
      <c r="F150" s="185">
        <f t="shared" si="20"/>
        <v>-3.7245401945313681</v>
      </c>
      <c r="G150" s="184">
        <v>8.717644473742034</v>
      </c>
      <c r="H150" s="185">
        <f t="shared" si="20"/>
        <v>3.0863313424289025</v>
      </c>
      <c r="I150" s="184">
        <v>8.7037592374424335</v>
      </c>
      <c r="J150" s="185">
        <f t="shared" si="20"/>
        <v>-1.3885236299600479E-2</v>
      </c>
      <c r="K150" s="184">
        <v>8.9645416823840058</v>
      </c>
      <c r="L150" s="185">
        <f t="shared" si="21"/>
        <v>0.26078244494157232</v>
      </c>
      <c r="M150" s="184"/>
      <c r="N150" s="185" t="s">
        <v>236</v>
      </c>
      <c r="O150" s="185" t="s">
        <v>236</v>
      </c>
    </row>
    <row r="151" spans="1:16" x14ac:dyDescent="0.25">
      <c r="B151" s="114" t="s">
        <v>91</v>
      </c>
      <c r="C151" s="184">
        <v>9.1985623305378645</v>
      </c>
      <c r="D151" s="185">
        <v>-0.26306700991826837</v>
      </c>
      <c r="E151" s="184">
        <v>9.6477272727272734</v>
      </c>
      <c r="F151" s="185">
        <f t="shared" si="20"/>
        <v>0.44916494218940883</v>
      </c>
      <c r="G151" s="184">
        <v>8.8209257098405285</v>
      </c>
      <c r="H151" s="185">
        <f t="shared" si="20"/>
        <v>-0.82680156288674489</v>
      </c>
      <c r="I151" s="184">
        <v>8.7484428086070221</v>
      </c>
      <c r="J151" s="185">
        <f t="shared" si="20"/>
        <v>-7.2482901233506425E-2</v>
      </c>
      <c r="K151" s="184">
        <v>9.3741670937980519</v>
      </c>
      <c r="L151" s="185">
        <f t="shared" si="21"/>
        <v>0.62572428519102985</v>
      </c>
      <c r="M151" s="184"/>
      <c r="N151" s="185" t="s">
        <v>236</v>
      </c>
      <c r="O151" s="185" t="s">
        <v>236</v>
      </c>
    </row>
    <row r="152" spans="1:16" x14ac:dyDescent="0.25">
      <c r="B152" s="114" t="s">
        <v>93</v>
      </c>
      <c r="C152" s="184">
        <v>11.328458439038949</v>
      </c>
      <c r="D152" s="185">
        <v>1.0239167674184522</v>
      </c>
      <c r="E152" s="184">
        <v>11.419786096256685</v>
      </c>
      <c r="F152" s="185">
        <f t="shared" si="20"/>
        <v>9.1327657217735947E-2</v>
      </c>
      <c r="G152" s="184">
        <v>9.8715930335530846</v>
      </c>
      <c r="H152" s="185">
        <f t="shared" si="20"/>
        <v>-1.5481930627036</v>
      </c>
      <c r="I152" s="184">
        <v>9.601999200319872</v>
      </c>
      <c r="J152" s="185">
        <f t="shared" si="20"/>
        <v>-0.26959383323321262</v>
      </c>
      <c r="K152" s="184">
        <v>10.795986093552465</v>
      </c>
      <c r="L152" s="185">
        <f t="shared" si="21"/>
        <v>1.1939868932325925</v>
      </c>
      <c r="M152" s="184"/>
      <c r="N152" s="185" t="s">
        <v>236</v>
      </c>
      <c r="O152" s="185" t="s">
        <v>236</v>
      </c>
    </row>
    <row r="153" spans="1:16" ht="15.75" x14ac:dyDescent="0.25">
      <c r="B153" s="117" t="s">
        <v>30</v>
      </c>
      <c r="C153" s="186">
        <v>9.8070271220050955</v>
      </c>
      <c r="D153" s="187">
        <v>0.20095998642570123</v>
      </c>
      <c r="E153" s="186">
        <v>11.259829968119023</v>
      </c>
      <c r="F153" s="187">
        <f t="shared" si="20"/>
        <v>1.4528028461139275</v>
      </c>
      <c r="G153" s="186">
        <v>8.9848573092603381</v>
      </c>
      <c r="H153" s="187">
        <f t="shared" si="20"/>
        <v>-2.2749726588586849</v>
      </c>
      <c r="I153" s="186">
        <v>8.9641442715700137</v>
      </c>
      <c r="J153" s="187">
        <f t="shared" si="20"/>
        <v>-2.0713037690324398E-2</v>
      </c>
      <c r="K153" s="186">
        <v>9.5079662973403796</v>
      </c>
      <c r="L153" s="187">
        <f t="shared" si="21"/>
        <v>0.54382202577036587</v>
      </c>
      <c r="M153" s="186">
        <v>9.856763175180637</v>
      </c>
      <c r="N153" s="187">
        <v>0.44430174278272183</v>
      </c>
      <c r="O153" s="187">
        <v>9.3241964605104144E-2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">
        <v>323</v>
      </c>
      <c r="O162" s="112" t="s">
        <v>324</v>
      </c>
    </row>
    <row r="163" spans="2:15" x14ac:dyDescent="0.25">
      <c r="B163" s="114" t="s">
        <v>71</v>
      </c>
      <c r="C163" s="184">
        <v>7.512772585669782</v>
      </c>
      <c r="D163" s="185">
        <v>-0.39741259951540275</v>
      </c>
      <c r="E163" s="184">
        <v>6.216949152542373</v>
      </c>
      <c r="F163" s="185">
        <f t="shared" ref="F163:J165" si="22">IFERROR(E163-C163,"-")</f>
        <v>-1.295823433127409</v>
      </c>
      <c r="G163" s="184">
        <v>4.857397504456328</v>
      </c>
      <c r="H163" s="185">
        <f t="shared" si="22"/>
        <v>-1.359551648086045</v>
      </c>
      <c r="I163" s="184">
        <v>5.5207373271889404</v>
      </c>
      <c r="J163" s="185">
        <f t="shared" si="22"/>
        <v>0.66333982273261238</v>
      </c>
      <c r="K163" s="184">
        <v>6.1614379084967323</v>
      </c>
      <c r="L163" s="185">
        <f t="shared" ref="L163:L165" si="23">IFERROR(K163-I163,"-")</f>
        <v>0.64070058130779195</v>
      </c>
      <c r="M163" s="184">
        <v>7.102075154234436</v>
      </c>
      <c r="N163" s="185">
        <v>0.94063724573770369</v>
      </c>
      <c r="O163" s="185">
        <v>-0.41069743143534598</v>
      </c>
    </row>
    <row r="164" spans="2:15" x14ac:dyDescent="0.25">
      <c r="B164" s="114" t="s">
        <v>73</v>
      </c>
      <c r="C164" s="184">
        <v>6.8542154566744733</v>
      </c>
      <c r="D164" s="185">
        <v>1.5751015326238402</v>
      </c>
      <c r="E164" s="184">
        <v>5.6151019044437023</v>
      </c>
      <c r="F164" s="185">
        <f t="shared" si="22"/>
        <v>-1.239113552230771</v>
      </c>
      <c r="G164" s="184">
        <v>3.9221902017291068</v>
      </c>
      <c r="H164" s="185">
        <f t="shared" si="22"/>
        <v>-1.6929117027145955</v>
      </c>
      <c r="I164" s="184">
        <v>4.9907069366080314</v>
      </c>
      <c r="J164" s="185">
        <f t="shared" si="22"/>
        <v>1.0685167348789246</v>
      </c>
      <c r="K164" s="184">
        <v>6.1137742718446599</v>
      </c>
      <c r="L164" s="185">
        <f t="shared" si="23"/>
        <v>1.1230673352366285</v>
      </c>
      <c r="M164" s="184">
        <v>6.2099571516017136</v>
      </c>
      <c r="N164" s="185">
        <v>9.6182879757053641E-2</v>
      </c>
      <c r="O164" s="185">
        <v>-0.64425830507275972</v>
      </c>
    </row>
    <row r="165" spans="2:15" x14ac:dyDescent="0.25">
      <c r="B165" s="114" t="s">
        <v>75</v>
      </c>
      <c r="C165" s="184">
        <v>5.7940283400809713</v>
      </c>
      <c r="D165" s="185">
        <v>-0.1144835302143381</v>
      </c>
      <c r="E165" s="184">
        <v>7.6801007556675067</v>
      </c>
      <c r="F165" s="185">
        <f t="shared" si="22"/>
        <v>1.8860724155865354</v>
      </c>
      <c r="G165" s="184">
        <v>4.1970519782777345</v>
      </c>
      <c r="H165" s="185">
        <f t="shared" si="22"/>
        <v>-3.4830487773897723</v>
      </c>
      <c r="I165" s="184">
        <v>5.4263868065967014</v>
      </c>
      <c r="J165" s="185">
        <f t="shared" si="22"/>
        <v>1.2293348283189669</v>
      </c>
      <c r="K165" s="184">
        <v>6.0897001303780964</v>
      </c>
      <c r="L165" s="185">
        <f t="shared" si="23"/>
        <v>0.66331332378139507</v>
      </c>
      <c r="M165" s="184">
        <v>6.2966198252943411</v>
      </c>
      <c r="N165" s="185">
        <v>0.20691969491624462</v>
      </c>
      <c r="O165" s="185">
        <v>0.50259148521336972</v>
      </c>
    </row>
    <row r="166" spans="2:15" x14ac:dyDescent="0.25">
      <c r="B166" s="114" t="s">
        <v>77</v>
      </c>
      <c r="C166" s="184">
        <v>6.2980155917788805</v>
      </c>
      <c r="D166" s="185">
        <v>0.75456431927732837</v>
      </c>
      <c r="E166" s="184" t="s">
        <v>236</v>
      </c>
      <c r="F166" s="185" t="str">
        <f>IFERROR(E166-C166,"-")</f>
        <v>-</v>
      </c>
      <c r="G166" s="184">
        <v>4.46218487394958</v>
      </c>
      <c r="H166" s="185" t="str">
        <f>IFERROR(G166-E166,"-")</f>
        <v>-</v>
      </c>
      <c r="I166" s="184">
        <v>5.6983885679537858</v>
      </c>
      <c r="J166" s="185">
        <f>IFERROR(I166-G166,"-")</f>
        <v>1.2362036940042058</v>
      </c>
      <c r="K166" s="184">
        <v>5.785571142284569</v>
      </c>
      <c r="L166" s="185">
        <f>IFERROR(K166-I166,"-")</f>
        <v>8.7182574330783247E-2</v>
      </c>
      <c r="M166" s="184">
        <v>6.4245002968533544</v>
      </c>
      <c r="N166" s="185">
        <v>0.63892915456878541</v>
      </c>
      <c r="O166" s="185">
        <v>0.12648470507447396</v>
      </c>
    </row>
    <row r="167" spans="2:15" x14ac:dyDescent="0.25">
      <c r="B167" s="114" t="s">
        <v>79</v>
      </c>
      <c r="C167" s="184">
        <v>7.0913043478260871</v>
      </c>
      <c r="D167" s="185">
        <v>0.12163481410041932</v>
      </c>
      <c r="E167" s="184" t="s">
        <v>236</v>
      </c>
      <c r="F167" s="185" t="str">
        <f t="shared" ref="F167:J175" si="24">IFERROR(E167-C167,"-")</f>
        <v>-</v>
      </c>
      <c r="G167" s="184">
        <v>3.8213616489693942</v>
      </c>
      <c r="H167" s="185" t="str">
        <f t="shared" si="24"/>
        <v>-</v>
      </c>
      <c r="I167" s="184">
        <v>5.5327833260963963</v>
      </c>
      <c r="J167" s="185">
        <f t="shared" si="24"/>
        <v>1.7114216771270021</v>
      </c>
      <c r="K167" s="184">
        <v>5.9001769911504427</v>
      </c>
      <c r="L167" s="185">
        <f t="shared" ref="L167:L175" si="25">IFERROR(K167-I167,"-")</f>
        <v>0.36739366505404636</v>
      </c>
      <c r="M167" s="184">
        <v>6.2373262469337698</v>
      </c>
      <c r="N167" s="185">
        <v>0.33714925578332711</v>
      </c>
      <c r="O167" s="185">
        <v>-0.85397810089231729</v>
      </c>
    </row>
    <row r="168" spans="2:15" x14ac:dyDescent="0.25">
      <c r="B168" s="114" t="s">
        <v>81</v>
      </c>
      <c r="C168" s="184">
        <v>7.2257889009793255</v>
      </c>
      <c r="D168" s="185">
        <v>0.45529709770063675</v>
      </c>
      <c r="E168" s="184" t="s">
        <v>236</v>
      </c>
      <c r="F168" s="185" t="str">
        <f t="shared" si="24"/>
        <v>-</v>
      </c>
      <c r="G168" s="184">
        <v>5.2825719120135366</v>
      </c>
      <c r="H168" s="185" t="str">
        <f t="shared" si="24"/>
        <v>-</v>
      </c>
      <c r="I168" s="184">
        <v>6.1491277433877318</v>
      </c>
      <c r="J168" s="185">
        <f t="shared" si="24"/>
        <v>0.86655583137419523</v>
      </c>
      <c r="K168" s="184">
        <v>6.4738689547581902</v>
      </c>
      <c r="L168" s="185">
        <f t="shared" si="25"/>
        <v>0.32474121137045842</v>
      </c>
      <c r="M168" s="184">
        <v>5.9973009446693659</v>
      </c>
      <c r="N168" s="185">
        <v>-0.47656801008882432</v>
      </c>
      <c r="O168" s="185">
        <v>-1.2284879563099596</v>
      </c>
    </row>
    <row r="169" spans="2:15" x14ac:dyDescent="0.25">
      <c r="B169" s="114" t="s">
        <v>83</v>
      </c>
      <c r="C169" s="184">
        <v>7.9008832188420017</v>
      </c>
      <c r="D169" s="185">
        <v>0.75251526631974652</v>
      </c>
      <c r="E169" s="184" t="s">
        <v>236</v>
      </c>
      <c r="F169" s="185" t="str">
        <f t="shared" si="24"/>
        <v>-</v>
      </c>
      <c r="G169" s="184">
        <v>5.7448173741362289</v>
      </c>
      <c r="H169" s="185" t="str">
        <f t="shared" si="24"/>
        <v>-</v>
      </c>
      <c r="I169" s="184">
        <v>6.5994865211810012</v>
      </c>
      <c r="J169" s="185">
        <f t="shared" si="24"/>
        <v>0.85466914704477226</v>
      </c>
      <c r="K169" s="184">
        <v>6.8715683180814136</v>
      </c>
      <c r="L169" s="185">
        <f t="shared" si="25"/>
        <v>0.27208179690041234</v>
      </c>
      <c r="M169" s="184">
        <v>7.223830734966592</v>
      </c>
      <c r="N169" s="185">
        <v>0.35226241688517845</v>
      </c>
      <c r="O169" s="185">
        <v>-0.67705248387540973</v>
      </c>
    </row>
    <row r="170" spans="2:15" x14ac:dyDescent="0.25">
      <c r="B170" s="114" t="s">
        <v>85</v>
      </c>
      <c r="C170" s="184">
        <v>8.2570772762050506</v>
      </c>
      <c r="D170" s="185">
        <v>-0.73273862665432965</v>
      </c>
      <c r="E170" s="184">
        <v>6.9232053422370621</v>
      </c>
      <c r="F170" s="185">
        <f t="shared" si="24"/>
        <v>-1.3338719339679885</v>
      </c>
      <c r="G170" s="184">
        <v>6.6801270417422867</v>
      </c>
      <c r="H170" s="185">
        <f t="shared" si="24"/>
        <v>-0.24307830049477541</v>
      </c>
      <c r="I170" s="184">
        <v>7.5064017660044149</v>
      </c>
      <c r="J170" s="185">
        <f t="shared" si="24"/>
        <v>0.82627472426212822</v>
      </c>
      <c r="K170" s="184">
        <v>8.2840572556762098</v>
      </c>
      <c r="L170" s="185">
        <f t="shared" si="25"/>
        <v>0.77765548967179488</v>
      </c>
      <c r="M170" s="184">
        <v>7.8188919164396005</v>
      </c>
      <c r="N170" s="185">
        <v>-0.4651653392366093</v>
      </c>
      <c r="O170" s="185">
        <v>-0.43818535976545014</v>
      </c>
    </row>
    <row r="171" spans="2:15" x14ac:dyDescent="0.25">
      <c r="B171" s="114" t="s">
        <v>87</v>
      </c>
      <c r="C171" s="184">
        <v>7.6172674677347576</v>
      </c>
      <c r="D171" s="185">
        <v>0.49710658286799081</v>
      </c>
      <c r="E171" s="184">
        <v>6.2905982905982905</v>
      </c>
      <c r="F171" s="185">
        <f t="shared" si="24"/>
        <v>-1.3266691771364671</v>
      </c>
      <c r="G171" s="184">
        <v>5.9712918660287082</v>
      </c>
      <c r="H171" s="185">
        <f t="shared" si="24"/>
        <v>-0.31930642456958225</v>
      </c>
      <c r="I171" s="184">
        <v>6.4706119162640903</v>
      </c>
      <c r="J171" s="185">
        <f t="shared" si="24"/>
        <v>0.49932005023538206</v>
      </c>
      <c r="K171" s="184">
        <v>6.6430817610062896</v>
      </c>
      <c r="L171" s="185">
        <f t="shared" si="25"/>
        <v>0.17246984474219929</v>
      </c>
      <c r="M171" s="184">
        <v>7.2306136210384357</v>
      </c>
      <c r="N171" s="185">
        <v>0.58753186003214619</v>
      </c>
      <c r="O171" s="185">
        <v>-0.38665384669632186</v>
      </c>
    </row>
    <row r="172" spans="2:15" x14ac:dyDescent="0.25">
      <c r="B172" s="114" t="s">
        <v>89</v>
      </c>
      <c r="C172" s="184">
        <v>6.0056882821387942</v>
      </c>
      <c r="D172" s="185">
        <v>-0.86860550317194019</v>
      </c>
      <c r="E172" s="184">
        <v>4.7901376146788994</v>
      </c>
      <c r="F172" s="185">
        <f t="shared" si="24"/>
        <v>-1.2155506674598948</v>
      </c>
      <c r="G172" s="184">
        <v>5.052470187393526</v>
      </c>
      <c r="H172" s="185">
        <f t="shared" si="24"/>
        <v>0.26233257271462662</v>
      </c>
      <c r="I172" s="184">
        <v>5.5164873307879212</v>
      </c>
      <c r="J172" s="185">
        <f t="shared" si="24"/>
        <v>0.46401714339439515</v>
      </c>
      <c r="K172" s="184">
        <v>6.0223759153783565</v>
      </c>
      <c r="L172" s="185">
        <f t="shared" si="25"/>
        <v>0.50588858459043529</v>
      </c>
      <c r="M172" s="184"/>
      <c r="N172" s="185" t="s">
        <v>236</v>
      </c>
      <c r="O172" s="185" t="s">
        <v>236</v>
      </c>
    </row>
    <row r="173" spans="2:15" x14ac:dyDescent="0.25">
      <c r="B173" s="114" t="s">
        <v>91</v>
      </c>
      <c r="C173" s="184">
        <v>5.302097902097902</v>
      </c>
      <c r="D173" s="185">
        <v>-1.392392915932148</v>
      </c>
      <c r="E173" s="184">
        <v>7.1162790697674421</v>
      </c>
      <c r="F173" s="185">
        <f t="shared" si="24"/>
        <v>1.8141811676695401</v>
      </c>
      <c r="G173" s="184">
        <v>5.5709446744448625</v>
      </c>
      <c r="H173" s="185">
        <f t="shared" si="24"/>
        <v>-1.5453343953225795</v>
      </c>
      <c r="I173" s="184">
        <v>5.9016909162406606</v>
      </c>
      <c r="J173" s="185">
        <f t="shared" si="24"/>
        <v>0.33074624179579803</v>
      </c>
      <c r="K173" s="184">
        <v>6.6880329314907376</v>
      </c>
      <c r="L173" s="185">
        <f t="shared" si="25"/>
        <v>0.78634201525007708</v>
      </c>
      <c r="M173" s="184"/>
      <c r="N173" s="185" t="s">
        <v>236</v>
      </c>
      <c r="O173" s="185" t="s">
        <v>236</v>
      </c>
    </row>
    <row r="174" spans="2:15" x14ac:dyDescent="0.25">
      <c r="B174" s="114" t="s">
        <v>93</v>
      </c>
      <c r="C174" s="184">
        <v>6.1253577561534058</v>
      </c>
      <c r="D174" s="185">
        <v>0.31391241499419831</v>
      </c>
      <c r="E174" s="184">
        <v>4.2004132231404956</v>
      </c>
      <c r="F174" s="185">
        <f t="shared" si="24"/>
        <v>-1.9249445330129102</v>
      </c>
      <c r="G174" s="184">
        <v>5.4954610606784522</v>
      </c>
      <c r="H174" s="185">
        <f t="shared" si="24"/>
        <v>1.2950478375379566</v>
      </c>
      <c r="I174" s="184">
        <v>5.3227191413237929</v>
      </c>
      <c r="J174" s="185">
        <f t="shared" si="24"/>
        <v>-0.17274191935465932</v>
      </c>
      <c r="K174" s="184">
        <v>6.5164683088845834</v>
      </c>
      <c r="L174" s="185">
        <f t="shared" si="25"/>
        <v>1.1937491675607905</v>
      </c>
      <c r="M174" s="184"/>
      <c r="N174" s="185" t="s">
        <v>236</v>
      </c>
      <c r="O174" s="185" t="s">
        <v>236</v>
      </c>
    </row>
    <row r="175" spans="2:15" ht="15.75" x14ac:dyDescent="0.25">
      <c r="B175" s="117" t="s">
        <v>30</v>
      </c>
      <c r="C175" s="186">
        <v>6.8243800840963571</v>
      </c>
      <c r="D175" s="187">
        <v>6.1768418305500283E-2</v>
      </c>
      <c r="E175" s="186">
        <v>5.9098479362780596</v>
      </c>
      <c r="F175" s="187">
        <f t="shared" si="24"/>
        <v>-0.9145321478182975</v>
      </c>
      <c r="G175" s="186">
        <v>5.311838209464546</v>
      </c>
      <c r="H175" s="187">
        <f t="shared" si="24"/>
        <v>-0.59800972681351361</v>
      </c>
      <c r="I175" s="186">
        <v>5.8327914688861435</v>
      </c>
      <c r="J175" s="187">
        <f t="shared" si="24"/>
        <v>0.52095325942159754</v>
      </c>
      <c r="K175" s="186">
        <v>6.4719669009614709</v>
      </c>
      <c r="L175" s="187">
        <f t="shared" si="25"/>
        <v>0.63917543207532734</v>
      </c>
      <c r="M175" s="186">
        <v>6.7214920713914088</v>
      </c>
      <c r="N175" s="187">
        <v>0.20657815718316908</v>
      </c>
      <c r="O175" s="187">
        <v>-0.45416074603115142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">
        <v>323</v>
      </c>
      <c r="O184" s="112" t="s">
        <v>324</v>
      </c>
    </row>
    <row r="185" spans="1:16" x14ac:dyDescent="0.25">
      <c r="A185" s="120"/>
      <c r="B185" s="114" t="s">
        <v>71</v>
      </c>
      <c r="C185" s="184">
        <v>7.1590524534686972</v>
      </c>
      <c r="D185" s="185">
        <v>-1.7502217400796907</v>
      </c>
      <c r="E185" s="184">
        <v>6.6836027713625867</v>
      </c>
      <c r="F185" s="185">
        <f t="shared" ref="F185:J187" si="26">IFERROR(E185-C185,"-")</f>
        <v>-0.47544968210611049</v>
      </c>
      <c r="G185" s="184">
        <v>3.0506329113924049</v>
      </c>
      <c r="H185" s="185">
        <f t="shared" si="26"/>
        <v>-3.6329698599701818</v>
      </c>
      <c r="I185" s="184">
        <v>5.4547069271758435</v>
      </c>
      <c r="J185" s="185">
        <f t="shared" si="26"/>
        <v>2.4040740157834386</v>
      </c>
      <c r="K185" s="184">
        <v>6.2166377816291165</v>
      </c>
      <c r="L185" s="185">
        <f t="shared" ref="L185:L187" si="27">IFERROR(K185-I185,"-")</f>
        <v>0.76193085445327302</v>
      </c>
      <c r="M185" s="184">
        <v>6.5090579710144931</v>
      </c>
      <c r="N185" s="185">
        <v>0.29242018938537662</v>
      </c>
      <c r="O185" s="185">
        <v>-0.6499944824542041</v>
      </c>
    </row>
    <row r="186" spans="1:16" x14ac:dyDescent="0.25">
      <c r="B186" s="114" t="s">
        <v>73</v>
      </c>
      <c r="C186" s="184">
        <v>8.1317204301075261</v>
      </c>
      <c r="D186" s="185">
        <v>-1.3809058325187369</v>
      </c>
      <c r="E186" s="184">
        <v>6.6892230576441101</v>
      </c>
      <c r="F186" s="185">
        <f t="shared" si="26"/>
        <v>-1.442497372463416</v>
      </c>
      <c r="G186" s="184">
        <v>4.5471698113207548</v>
      </c>
      <c r="H186" s="185">
        <f t="shared" si="26"/>
        <v>-2.1420532463233553</v>
      </c>
      <c r="I186" s="184">
        <v>5.1804635761589406</v>
      </c>
      <c r="J186" s="185">
        <f t="shared" si="26"/>
        <v>0.63329376483818578</v>
      </c>
      <c r="K186" s="184">
        <v>5.8491379310344831</v>
      </c>
      <c r="L186" s="185">
        <f t="shared" si="27"/>
        <v>0.6686743548755425</v>
      </c>
      <c r="M186" s="184">
        <v>6.1761102603369062</v>
      </c>
      <c r="N186" s="185">
        <v>0.32697232930242315</v>
      </c>
      <c r="O186" s="185">
        <v>-1.9556101697706199</v>
      </c>
    </row>
    <row r="187" spans="1:16" x14ac:dyDescent="0.25">
      <c r="B187" s="114" t="s">
        <v>75</v>
      </c>
      <c r="C187" s="184">
        <v>7.5935613682092553</v>
      </c>
      <c r="D187" s="185">
        <v>-0.12043457499561327</v>
      </c>
      <c r="E187" s="184">
        <v>8.0549019607843135</v>
      </c>
      <c r="F187" s="185">
        <f t="shared" si="26"/>
        <v>0.46134059257505822</v>
      </c>
      <c r="G187" s="184">
        <v>4.4814814814814818</v>
      </c>
      <c r="H187" s="185">
        <f t="shared" si="26"/>
        <v>-3.5734204793028317</v>
      </c>
      <c r="I187" s="184">
        <v>5.3488843813387428</v>
      </c>
      <c r="J187" s="185">
        <f t="shared" si="26"/>
        <v>0.86740289985726093</v>
      </c>
      <c r="K187" s="184">
        <v>6.2137404580152671</v>
      </c>
      <c r="L187" s="185">
        <f t="shared" si="27"/>
        <v>0.86485607667652431</v>
      </c>
      <c r="M187" s="184">
        <v>6.0576923076923075</v>
      </c>
      <c r="N187" s="185">
        <v>-0.1560481503229596</v>
      </c>
      <c r="O187" s="185">
        <v>-1.5358690605169478</v>
      </c>
    </row>
    <row r="188" spans="1:16" x14ac:dyDescent="0.25">
      <c r="B188" s="114" t="s">
        <v>77</v>
      </c>
      <c r="C188" s="184">
        <v>7.0707070707070709</v>
      </c>
      <c r="D188" s="185">
        <v>-2.1506044047027828E-2</v>
      </c>
      <c r="E188" s="184" t="s">
        <v>236</v>
      </c>
      <c r="F188" s="185" t="str">
        <f>IFERROR(E188-C188,"-")</f>
        <v>-</v>
      </c>
      <c r="G188" s="184">
        <v>4.3181818181818183</v>
      </c>
      <c r="H188" s="185" t="str">
        <f>IFERROR(G188-E188,"-")</f>
        <v>-</v>
      </c>
      <c r="I188" s="184">
        <v>5.7170172084130018</v>
      </c>
      <c r="J188" s="185">
        <f>IFERROR(I188-G188,"-")</f>
        <v>1.3988353902311834</v>
      </c>
      <c r="K188" s="184">
        <v>6.225609756097561</v>
      </c>
      <c r="L188" s="185">
        <f>IFERROR(K188-I188,"-")</f>
        <v>0.50859254768455919</v>
      </c>
      <c r="M188" s="184">
        <v>7.2930693069306933</v>
      </c>
      <c r="N188" s="185">
        <v>1.0674595508331324</v>
      </c>
      <c r="O188" s="185">
        <v>0.22236223622362239</v>
      </c>
    </row>
    <row r="189" spans="1:16" x14ac:dyDescent="0.25">
      <c r="B189" s="114" t="s">
        <v>79</v>
      </c>
      <c r="C189" s="184">
        <v>7.4046511627906977</v>
      </c>
      <c r="D189" s="185">
        <v>-0.54297975990256919</v>
      </c>
      <c r="E189" s="184" t="s">
        <v>236</v>
      </c>
      <c r="F189" s="185" t="str">
        <f t="shared" ref="F189:J197" si="28">IFERROR(E189-C189,"-")</f>
        <v>-</v>
      </c>
      <c r="G189" s="184">
        <v>3.703846153846154</v>
      </c>
      <c r="H189" s="185" t="str">
        <f t="shared" si="28"/>
        <v>-</v>
      </c>
      <c r="I189" s="184">
        <v>5.3867924528301883</v>
      </c>
      <c r="J189" s="185">
        <f t="shared" si="28"/>
        <v>1.6829462989840343</v>
      </c>
      <c r="K189" s="184">
        <v>6.3229461756373935</v>
      </c>
      <c r="L189" s="185">
        <f t="shared" ref="L189:L197" si="29">IFERROR(K189-I189,"-")</f>
        <v>0.93615372280720521</v>
      </c>
      <c r="M189" s="184">
        <v>6.0445544554455441</v>
      </c>
      <c r="N189" s="185">
        <v>-0.27839172019184932</v>
      </c>
      <c r="O189" s="185">
        <v>-1.3600967073451535</v>
      </c>
    </row>
    <row r="190" spans="1:16" x14ac:dyDescent="0.25">
      <c r="B190" s="114" t="s">
        <v>120</v>
      </c>
      <c r="C190" s="184">
        <v>8.3407707910750499</v>
      </c>
      <c r="D190" s="185">
        <v>0.63426549606748583</v>
      </c>
      <c r="E190" s="184" t="s">
        <v>236</v>
      </c>
      <c r="F190" s="185" t="str">
        <f t="shared" si="28"/>
        <v>-</v>
      </c>
      <c r="G190" s="184">
        <v>6.5076923076923077</v>
      </c>
      <c r="H190" s="185" t="str">
        <f t="shared" si="28"/>
        <v>-</v>
      </c>
      <c r="I190" s="184">
        <v>5.4486215538847116</v>
      </c>
      <c r="J190" s="185">
        <f t="shared" si="28"/>
        <v>-1.0590707538075961</v>
      </c>
      <c r="K190" s="184">
        <v>7.3047858942065496</v>
      </c>
      <c r="L190" s="185">
        <f t="shared" si="29"/>
        <v>1.856164340321838</v>
      </c>
      <c r="M190" s="184">
        <v>6.8105413105413106</v>
      </c>
      <c r="N190" s="185">
        <v>-0.49424458366523893</v>
      </c>
      <c r="O190" s="185">
        <v>-1.5302294805337393</v>
      </c>
    </row>
    <row r="191" spans="1:16" x14ac:dyDescent="0.25">
      <c r="B191" s="114" t="s">
        <v>83</v>
      </c>
      <c r="C191" s="184">
        <v>6.6224489795918364</v>
      </c>
      <c r="D191" s="185">
        <v>-2.8021589818074402</v>
      </c>
      <c r="E191" s="184" t="s">
        <v>236</v>
      </c>
      <c r="F191" s="185" t="str">
        <f t="shared" si="28"/>
        <v>-</v>
      </c>
      <c r="G191" s="184">
        <v>5.8668341708542711</v>
      </c>
      <c r="H191" s="185" t="str">
        <f t="shared" si="28"/>
        <v>-</v>
      </c>
      <c r="I191" s="184">
        <v>6.2380952380952381</v>
      </c>
      <c r="J191" s="185">
        <f t="shared" si="28"/>
        <v>0.37126106724096708</v>
      </c>
      <c r="K191" s="184">
        <v>6.6871088861076347</v>
      </c>
      <c r="L191" s="185">
        <f t="shared" si="29"/>
        <v>0.44901364801239652</v>
      </c>
      <c r="M191" s="184">
        <v>7.3509060955518946</v>
      </c>
      <c r="N191" s="185">
        <v>0.66379720944425991</v>
      </c>
      <c r="O191" s="185">
        <v>0.72845711596005813</v>
      </c>
    </row>
    <row r="192" spans="1:16" x14ac:dyDescent="0.25">
      <c r="B192" s="114" t="s">
        <v>85</v>
      </c>
      <c r="C192" s="184">
        <v>8.7725903614457827</v>
      </c>
      <c r="D192" s="185">
        <v>-0.47078313253012105</v>
      </c>
      <c r="E192" s="184">
        <v>5.3166666666666664</v>
      </c>
      <c r="F192" s="185">
        <f t="shared" si="28"/>
        <v>-3.4559236947791163</v>
      </c>
      <c r="G192" s="184">
        <v>11.090909090909092</v>
      </c>
      <c r="H192" s="185">
        <f t="shared" si="28"/>
        <v>5.7742424242424253</v>
      </c>
      <c r="I192" s="184">
        <v>7</v>
      </c>
      <c r="J192" s="185">
        <f t="shared" si="28"/>
        <v>-4.0909090909090917</v>
      </c>
      <c r="K192" s="184">
        <v>7.7</v>
      </c>
      <c r="L192" s="185">
        <f t="shared" si="29"/>
        <v>0.70000000000000018</v>
      </c>
      <c r="M192" s="184">
        <v>7.4824120603015079</v>
      </c>
      <c r="N192" s="185">
        <v>-0.21758793969849233</v>
      </c>
      <c r="O192" s="185">
        <v>-1.2901783011442749</v>
      </c>
    </row>
    <row r="193" spans="2:16" x14ac:dyDescent="0.25">
      <c r="B193" s="114" t="s">
        <v>87</v>
      </c>
      <c r="C193" s="184">
        <v>7.9200743494423795</v>
      </c>
      <c r="D193" s="185">
        <v>-0.73477927151293709</v>
      </c>
      <c r="E193" s="184">
        <v>7.760089686098655</v>
      </c>
      <c r="F193" s="185">
        <f t="shared" si="28"/>
        <v>-0.15998466334372452</v>
      </c>
      <c r="G193" s="184">
        <v>6.9529120198265177</v>
      </c>
      <c r="H193" s="185">
        <f t="shared" si="28"/>
        <v>-0.80717766627213727</v>
      </c>
      <c r="I193" s="184">
        <v>6.4234800838574424</v>
      </c>
      <c r="J193" s="185">
        <f t="shared" si="28"/>
        <v>-0.52943193596907534</v>
      </c>
      <c r="K193" s="184">
        <v>7.0376506024096388</v>
      </c>
      <c r="L193" s="185">
        <f t="shared" si="29"/>
        <v>0.6141705185521964</v>
      </c>
      <c r="M193" s="184">
        <v>6.6914634146341463</v>
      </c>
      <c r="N193" s="185">
        <v>-0.34618718777549251</v>
      </c>
      <c r="O193" s="185">
        <v>-1.2286109348082332</v>
      </c>
    </row>
    <row r="194" spans="2:16" x14ac:dyDescent="0.25">
      <c r="B194" s="114" t="s">
        <v>89</v>
      </c>
      <c r="C194" s="184">
        <v>7.9693877551020407</v>
      </c>
      <c r="D194" s="185">
        <v>-2.2569401894707077</v>
      </c>
      <c r="E194" s="184">
        <v>10.689922480620154</v>
      </c>
      <c r="F194" s="185">
        <f t="shared" si="28"/>
        <v>2.7205347255181138</v>
      </c>
      <c r="G194" s="184">
        <v>5.4377593360995853</v>
      </c>
      <c r="H194" s="185">
        <f t="shared" si="28"/>
        <v>-5.2521631445205692</v>
      </c>
      <c r="I194" s="184">
        <v>5.0327102803738315</v>
      </c>
      <c r="J194" s="185">
        <f t="shared" si="28"/>
        <v>-0.40504905572575378</v>
      </c>
      <c r="K194" s="184">
        <v>5.7731811697574891</v>
      </c>
      <c r="L194" s="185">
        <f t="shared" si="29"/>
        <v>0.74047088938365757</v>
      </c>
      <c r="M194" s="184"/>
      <c r="N194" s="185" t="s">
        <v>236</v>
      </c>
      <c r="O194" s="185" t="s">
        <v>236</v>
      </c>
    </row>
    <row r="195" spans="2:16" x14ac:dyDescent="0.25">
      <c r="B195" s="114" t="s">
        <v>91</v>
      </c>
      <c r="C195" s="184">
        <v>6.2799145299145298</v>
      </c>
      <c r="D195" s="185">
        <v>-2.4718419103664999</v>
      </c>
      <c r="E195" s="184">
        <v>17.657894736842106</v>
      </c>
      <c r="F195" s="185">
        <f t="shared" si="28"/>
        <v>11.377980206927576</v>
      </c>
      <c r="G195" s="184">
        <v>5.9419862340216323</v>
      </c>
      <c r="H195" s="185">
        <f t="shared" si="28"/>
        <v>-11.715908502820474</v>
      </c>
      <c r="I195" s="184">
        <v>6.1750972762645917</v>
      </c>
      <c r="J195" s="185">
        <f t="shared" si="28"/>
        <v>0.23311104224295942</v>
      </c>
      <c r="K195" s="184">
        <v>6.7342419080068145</v>
      </c>
      <c r="L195" s="185">
        <f t="shared" si="29"/>
        <v>0.55914463174222284</v>
      </c>
      <c r="M195" s="184"/>
      <c r="N195" s="185" t="s">
        <v>236</v>
      </c>
      <c r="O195" s="185" t="s">
        <v>236</v>
      </c>
    </row>
    <row r="196" spans="2:16" x14ac:dyDescent="0.25">
      <c r="B196" s="114" t="s">
        <v>93</v>
      </c>
      <c r="C196" s="184">
        <v>6.922535211267606</v>
      </c>
      <c r="D196" s="185">
        <v>-1.0674647887323943</v>
      </c>
      <c r="E196" s="184">
        <v>3.3366336633663365</v>
      </c>
      <c r="F196" s="185">
        <f t="shared" si="28"/>
        <v>-3.5859015479012695</v>
      </c>
      <c r="G196" s="184">
        <v>5.6928675400291118</v>
      </c>
      <c r="H196" s="185">
        <f t="shared" si="28"/>
        <v>2.3562338766627753</v>
      </c>
      <c r="I196" s="184">
        <v>5.7333333333333334</v>
      </c>
      <c r="J196" s="185">
        <f t="shared" si="28"/>
        <v>4.046579330422162E-2</v>
      </c>
      <c r="K196" s="184">
        <v>5.8972267536704734</v>
      </c>
      <c r="L196" s="185">
        <f t="shared" si="29"/>
        <v>0.16389342033714005</v>
      </c>
      <c r="M196" s="184"/>
      <c r="N196" s="185" t="s">
        <v>236</v>
      </c>
      <c r="O196" s="185" t="s">
        <v>236</v>
      </c>
    </row>
    <row r="197" spans="2:16" ht="15.75" x14ac:dyDescent="0.25">
      <c r="B197" s="117" t="s">
        <v>30</v>
      </c>
      <c r="C197" s="186">
        <v>7.4917586813890225</v>
      </c>
      <c r="D197" s="187">
        <v>-1.1494838220709198</v>
      </c>
      <c r="E197" s="186">
        <v>7.1863592699327565</v>
      </c>
      <c r="F197" s="187">
        <f t="shared" si="28"/>
        <v>-0.30539941145626592</v>
      </c>
      <c r="G197" s="186">
        <v>6.4026148817535091</v>
      </c>
      <c r="H197" s="187">
        <f t="shared" si="28"/>
        <v>-0.78374438817924741</v>
      </c>
      <c r="I197" s="186">
        <v>5.7455722070844688</v>
      </c>
      <c r="J197" s="187">
        <f t="shared" si="28"/>
        <v>-0.65704267466904032</v>
      </c>
      <c r="K197" s="186">
        <v>6.5394661308840414</v>
      </c>
      <c r="L197" s="187">
        <f t="shared" si="29"/>
        <v>0.79389392379957258</v>
      </c>
      <c r="M197" s="186">
        <v>6.7830655129789861</v>
      </c>
      <c r="N197" s="187">
        <v>8.2453711123845252E-2</v>
      </c>
      <c r="O197" s="187">
        <v>-0.83410152308790853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">
        <v>323</v>
      </c>
      <c r="O206" s="112" t="s">
        <v>324</v>
      </c>
    </row>
    <row r="207" spans="2:16" x14ac:dyDescent="0.25">
      <c r="B207" s="114" t="s">
        <v>71</v>
      </c>
      <c r="C207" s="184">
        <v>7.2273425499231951</v>
      </c>
      <c r="D207" s="185">
        <v>-1.0681719619501564</v>
      </c>
      <c r="E207" s="184">
        <v>8.1841620626151013</v>
      </c>
      <c r="F207" s="185">
        <f t="shared" ref="F207:J209" si="30">IFERROR(E207-C207,"-")</f>
        <v>0.95681951269190613</v>
      </c>
      <c r="G207" s="184">
        <v>9.1199999999999992</v>
      </c>
      <c r="H207" s="185">
        <f t="shared" si="30"/>
        <v>0.93583793738489796</v>
      </c>
      <c r="I207" s="184">
        <v>6.1940594059405942</v>
      </c>
      <c r="J207" s="185">
        <f t="shared" si="30"/>
        <v>-2.925940594059405</v>
      </c>
      <c r="K207" s="184">
        <v>7.4954441913439638</v>
      </c>
      <c r="L207" s="185">
        <f t="shared" ref="L207:L209" si="31">IFERROR(K207-I207,"-")</f>
        <v>1.3013847854033695</v>
      </c>
      <c r="M207" s="184">
        <v>6.8130841121495331</v>
      </c>
      <c r="N207" s="185">
        <v>-0.68236007919443065</v>
      </c>
      <c r="O207" s="185">
        <v>-0.414258437773662</v>
      </c>
    </row>
    <row r="208" spans="2:16" x14ac:dyDescent="0.25">
      <c r="B208" s="114" t="s">
        <v>73</v>
      </c>
      <c r="C208" s="184">
        <v>7.7400346620450611</v>
      </c>
      <c r="D208" s="185">
        <v>-0.64183346982307032</v>
      </c>
      <c r="E208" s="184">
        <v>5.9428571428571431</v>
      </c>
      <c r="F208" s="185">
        <f t="shared" si="30"/>
        <v>-1.797177519187918</v>
      </c>
      <c r="G208" s="184">
        <v>5.0677966101694913</v>
      </c>
      <c r="H208" s="185">
        <f t="shared" si="30"/>
        <v>-0.87506053268765172</v>
      </c>
      <c r="I208" s="184">
        <v>6.1375661375661377</v>
      </c>
      <c r="J208" s="185">
        <f t="shared" si="30"/>
        <v>1.0697695273966463</v>
      </c>
      <c r="K208" s="184">
        <v>7.31989247311828</v>
      </c>
      <c r="L208" s="185">
        <f t="shared" si="31"/>
        <v>1.1823263355521423</v>
      </c>
      <c r="M208" s="184">
        <v>6.6363636363636367</v>
      </c>
      <c r="N208" s="185">
        <v>-0.68352883675464327</v>
      </c>
      <c r="O208" s="185">
        <v>-1.1036710256814244</v>
      </c>
    </row>
    <row r="209" spans="2:16" x14ac:dyDescent="0.25">
      <c r="B209" s="114" t="s">
        <v>75</v>
      </c>
      <c r="C209" s="184">
        <v>6.7868852459016393</v>
      </c>
      <c r="D209" s="185">
        <v>-0.89311475409836039</v>
      </c>
      <c r="E209" s="184">
        <v>9.87109375</v>
      </c>
      <c r="F209" s="185">
        <f t="shared" si="30"/>
        <v>3.0842085040983607</v>
      </c>
      <c r="G209" s="184">
        <v>5.1428571428571432</v>
      </c>
      <c r="H209" s="185">
        <f t="shared" si="30"/>
        <v>-4.7282366071428568</v>
      </c>
      <c r="I209" s="184">
        <v>6.5629053177691308</v>
      </c>
      <c r="J209" s="185">
        <f t="shared" si="30"/>
        <v>1.4200481749119875</v>
      </c>
      <c r="K209" s="184">
        <v>6.0713450292397662</v>
      </c>
      <c r="L209" s="185">
        <f t="shared" si="31"/>
        <v>-0.49156028852936462</v>
      </c>
      <c r="M209" s="184">
        <v>7.0371428571428574</v>
      </c>
      <c r="N209" s="185">
        <v>0.96579782790309121</v>
      </c>
      <c r="O209" s="185">
        <v>0.25025761124121804</v>
      </c>
    </row>
    <row r="210" spans="2:16" x14ac:dyDescent="0.25">
      <c r="B210" s="114" t="s">
        <v>77</v>
      </c>
      <c r="C210" s="184">
        <v>8.0730050933786082</v>
      </c>
      <c r="D210" s="185">
        <v>0.92210419247770758</v>
      </c>
      <c r="E210" s="184" t="s">
        <v>236</v>
      </c>
      <c r="F210" s="185" t="str">
        <f>IFERROR(E210-C210,"-")</f>
        <v>-</v>
      </c>
      <c r="G210" s="184">
        <v>3.24</v>
      </c>
      <c r="H210" s="185" t="str">
        <f>IFERROR(G210-E210,"-")</f>
        <v>-</v>
      </c>
      <c r="I210" s="184">
        <v>6.0729281767955801</v>
      </c>
      <c r="J210" s="185">
        <f>IFERROR(I210-G210,"-")</f>
        <v>2.8329281767955798</v>
      </c>
      <c r="K210" s="184">
        <v>6.6473087818696888</v>
      </c>
      <c r="L210" s="185">
        <f>IFERROR(K210-I210,"-")</f>
        <v>0.57438060507410871</v>
      </c>
      <c r="M210" s="184">
        <v>6.7803223070398646</v>
      </c>
      <c r="N210" s="185">
        <v>0.13301352517017584</v>
      </c>
      <c r="O210" s="185">
        <v>-1.2926827863387436</v>
      </c>
    </row>
    <row r="211" spans="2:16" x14ac:dyDescent="0.25">
      <c r="B211" s="114" t="s">
        <v>79</v>
      </c>
      <c r="C211" s="184">
        <v>9.0617529880478092</v>
      </c>
      <c r="D211" s="185">
        <v>0.41386566410414716</v>
      </c>
      <c r="E211" s="184" t="s">
        <v>236</v>
      </c>
      <c r="F211" s="185" t="str">
        <f t="shared" ref="F211:J219" si="32">IFERROR(E211-C211,"-")</f>
        <v>-</v>
      </c>
      <c r="G211" s="184">
        <v>3.4927536231884058</v>
      </c>
      <c r="H211" s="185" t="str">
        <f t="shared" si="32"/>
        <v>-</v>
      </c>
      <c r="I211" s="184">
        <v>6.373608903020668</v>
      </c>
      <c r="J211" s="185">
        <f t="shared" si="32"/>
        <v>2.8808552798322622</v>
      </c>
      <c r="K211" s="184">
        <v>6.8310911808669657</v>
      </c>
      <c r="L211" s="185">
        <f t="shared" ref="L211:L219" si="33">IFERROR(K211-I211,"-")</f>
        <v>0.45748227784629769</v>
      </c>
      <c r="M211" s="184">
        <v>6.5109090909090908</v>
      </c>
      <c r="N211" s="185">
        <v>-0.32018208995787489</v>
      </c>
      <c r="O211" s="185">
        <v>-2.5508438971387184</v>
      </c>
    </row>
    <row r="212" spans="2:16" x14ac:dyDescent="0.25">
      <c r="B212" s="114" t="s">
        <v>81</v>
      </c>
      <c r="C212" s="184">
        <v>8.0533333333333328</v>
      </c>
      <c r="D212" s="185">
        <v>0.31388821873743389</v>
      </c>
      <c r="E212" s="184" t="s">
        <v>236</v>
      </c>
      <c r="F212" s="185" t="str">
        <f t="shared" si="32"/>
        <v>-</v>
      </c>
      <c r="G212" s="184">
        <v>5.0040983606557381</v>
      </c>
      <c r="H212" s="185" t="str">
        <f t="shared" si="32"/>
        <v>-</v>
      </c>
      <c r="I212" s="184">
        <v>7.4421641791044779</v>
      </c>
      <c r="J212" s="185">
        <f t="shared" si="32"/>
        <v>2.4380658184487398</v>
      </c>
      <c r="K212" s="184">
        <v>6.7452513966480447</v>
      </c>
      <c r="L212" s="185">
        <f t="shared" si="33"/>
        <v>-0.69691278245643318</v>
      </c>
      <c r="M212" s="184">
        <v>7.1186094069529648</v>
      </c>
      <c r="N212" s="185">
        <v>0.37335801030492011</v>
      </c>
      <c r="O212" s="185">
        <v>-0.93472392638036794</v>
      </c>
    </row>
    <row r="213" spans="2:16" x14ac:dyDescent="0.25">
      <c r="B213" s="114" t="s">
        <v>83</v>
      </c>
      <c r="C213" s="184">
        <v>7.5969251336898393</v>
      </c>
      <c r="D213" s="185">
        <v>-0.37959043157504357</v>
      </c>
      <c r="E213" s="184" t="s">
        <v>236</v>
      </c>
      <c r="F213" s="185" t="str">
        <f t="shared" si="32"/>
        <v>-</v>
      </c>
      <c r="G213" s="184">
        <v>7.0204460966542754</v>
      </c>
      <c r="H213" s="185" t="str">
        <f t="shared" si="32"/>
        <v>-</v>
      </c>
      <c r="I213" s="184">
        <v>7.129666011787819</v>
      </c>
      <c r="J213" s="185">
        <f t="shared" si="32"/>
        <v>0.10921991513354357</v>
      </c>
      <c r="K213" s="184">
        <v>8.7765363128491618</v>
      </c>
      <c r="L213" s="185">
        <f t="shared" si="33"/>
        <v>1.6468703010613428</v>
      </c>
      <c r="M213" s="184">
        <v>7.2642276422764231</v>
      </c>
      <c r="N213" s="185">
        <v>-1.5123086705727387</v>
      </c>
      <c r="O213" s="185">
        <v>-0.3326974914134162</v>
      </c>
    </row>
    <row r="214" spans="2:16" x14ac:dyDescent="0.25">
      <c r="B214" s="114" t="s">
        <v>85</v>
      </c>
      <c r="C214" s="184">
        <v>9.3883299798792752</v>
      </c>
      <c r="D214" s="185">
        <v>-1.2900591295932156</v>
      </c>
      <c r="E214" s="184">
        <v>7.2149999999999999</v>
      </c>
      <c r="F214" s="185">
        <f t="shared" si="32"/>
        <v>-2.1733299798792753</v>
      </c>
      <c r="G214" s="184">
        <v>6.7904040404040407</v>
      </c>
      <c r="H214" s="185">
        <f t="shared" si="32"/>
        <v>-0.42459595959595919</v>
      </c>
      <c r="I214" s="184">
        <v>8.3278955954323006</v>
      </c>
      <c r="J214" s="185">
        <f t="shared" si="32"/>
        <v>1.53749155502826</v>
      </c>
      <c r="K214" s="184">
        <v>7.8383545770567791</v>
      </c>
      <c r="L214" s="185">
        <f t="shared" si="33"/>
        <v>-0.48954101837552155</v>
      </c>
      <c r="M214" s="184">
        <v>8.5658653846153854</v>
      </c>
      <c r="N214" s="185">
        <v>0.72751080755860631</v>
      </c>
      <c r="O214" s="185">
        <v>-0.82246459526388982</v>
      </c>
    </row>
    <row r="215" spans="2:16" x14ac:dyDescent="0.25">
      <c r="B215" s="114" t="s">
        <v>87</v>
      </c>
      <c r="C215" s="184">
        <v>8.5882352941176467</v>
      </c>
      <c r="D215" s="185">
        <v>9.5682102628284582E-2</v>
      </c>
      <c r="E215" s="184">
        <v>6.9473684210526319</v>
      </c>
      <c r="F215" s="185">
        <f t="shared" si="32"/>
        <v>-1.6408668730650149</v>
      </c>
      <c r="G215" s="184">
        <v>7.7776096822995457</v>
      </c>
      <c r="H215" s="185">
        <f t="shared" si="32"/>
        <v>0.83024126124691389</v>
      </c>
      <c r="I215" s="184">
        <v>8.568154402895054</v>
      </c>
      <c r="J215" s="185">
        <f t="shared" si="32"/>
        <v>0.79054472059550829</v>
      </c>
      <c r="K215" s="184">
        <v>7.7614607614607616</v>
      </c>
      <c r="L215" s="185">
        <f t="shared" si="33"/>
        <v>-0.80669364143429245</v>
      </c>
      <c r="M215" s="184">
        <v>7.8050389922015597</v>
      </c>
      <c r="N215" s="185">
        <v>4.3578230740798141E-2</v>
      </c>
      <c r="O215" s="185">
        <v>-0.78319630191608702</v>
      </c>
    </row>
    <row r="216" spans="2:16" x14ac:dyDescent="0.25">
      <c r="B216" s="114" t="s">
        <v>89</v>
      </c>
      <c r="C216" s="184">
        <v>7.9839883551673942</v>
      </c>
      <c r="D216" s="185">
        <v>-0.51601164483260575</v>
      </c>
      <c r="E216" s="184">
        <v>4.541666666666667</v>
      </c>
      <c r="F216" s="185">
        <f t="shared" si="32"/>
        <v>-3.4423216885007273</v>
      </c>
      <c r="G216" s="184">
        <v>6.545696539485359</v>
      </c>
      <c r="H216" s="185">
        <f t="shared" si="32"/>
        <v>2.004029872818692</v>
      </c>
      <c r="I216" s="184">
        <v>7.2943820224719103</v>
      </c>
      <c r="J216" s="185">
        <f t="shared" si="32"/>
        <v>0.74868548298655124</v>
      </c>
      <c r="K216" s="184">
        <v>6.5623229461756374</v>
      </c>
      <c r="L216" s="185">
        <f t="shared" si="33"/>
        <v>-0.73205907629627287</v>
      </c>
      <c r="M216" s="184"/>
      <c r="N216" s="185" t="s">
        <v>236</v>
      </c>
      <c r="O216" s="185" t="s">
        <v>236</v>
      </c>
    </row>
    <row r="217" spans="2:16" x14ac:dyDescent="0.25">
      <c r="B217" s="114" t="s">
        <v>91</v>
      </c>
      <c r="C217" s="184">
        <v>7.755627009646302</v>
      </c>
      <c r="D217" s="185">
        <v>0.86364664958083548</v>
      </c>
      <c r="E217" s="184">
        <v>6.6727272727272728</v>
      </c>
      <c r="F217" s="185">
        <f t="shared" si="32"/>
        <v>-1.0828997369190292</v>
      </c>
      <c r="G217" s="184">
        <v>5.6608333333333336</v>
      </c>
      <c r="H217" s="185">
        <f t="shared" si="32"/>
        <v>-1.0118939393939392</v>
      </c>
      <c r="I217" s="184">
        <v>6.7575169738118328</v>
      </c>
      <c r="J217" s="185">
        <f t="shared" si="32"/>
        <v>1.0966836404784992</v>
      </c>
      <c r="K217" s="184">
        <v>6.2689922480620153</v>
      </c>
      <c r="L217" s="185">
        <f t="shared" si="33"/>
        <v>-0.48852472574981753</v>
      </c>
      <c r="M217" s="184"/>
      <c r="N217" s="185" t="s">
        <v>236</v>
      </c>
      <c r="O217" s="185" t="s">
        <v>236</v>
      </c>
    </row>
    <row r="218" spans="2:16" x14ac:dyDescent="0.25">
      <c r="B218" s="114" t="s">
        <v>93</v>
      </c>
      <c r="C218" s="184">
        <v>8.0787671232876708</v>
      </c>
      <c r="D218" s="185">
        <v>0.33912215287347003</v>
      </c>
      <c r="E218" s="184">
        <v>8.0144927536231876</v>
      </c>
      <c r="F218" s="185">
        <f t="shared" si="32"/>
        <v>-6.4274369664483189E-2</v>
      </c>
      <c r="G218" s="184">
        <v>6.4076433121019107</v>
      </c>
      <c r="H218" s="185">
        <f t="shared" si="32"/>
        <v>-1.6068494415212768</v>
      </c>
      <c r="I218" s="184">
        <v>7.4463705308775729</v>
      </c>
      <c r="J218" s="185">
        <f t="shared" si="32"/>
        <v>1.0387272187756622</v>
      </c>
      <c r="K218" s="184">
        <v>5.48</v>
      </c>
      <c r="L218" s="185">
        <f t="shared" si="33"/>
        <v>-1.9663705308775725</v>
      </c>
      <c r="M218" s="184"/>
      <c r="N218" s="185" t="s">
        <v>236</v>
      </c>
      <c r="O218" s="185" t="s">
        <v>236</v>
      </c>
    </row>
    <row r="219" spans="2:16" ht="15.75" x14ac:dyDescent="0.25">
      <c r="B219" s="117" t="s">
        <v>30</v>
      </c>
      <c r="C219" s="186">
        <v>8.0932659208261626</v>
      </c>
      <c r="D219" s="187">
        <v>-0.28291070077233194</v>
      </c>
      <c r="E219" s="186">
        <v>7.2815814850530378</v>
      </c>
      <c r="F219" s="187">
        <f t="shared" si="32"/>
        <v>-0.81168443577312477</v>
      </c>
      <c r="G219" s="186">
        <v>6.3749166110740489</v>
      </c>
      <c r="H219" s="187">
        <f t="shared" si="32"/>
        <v>-0.90666487397898887</v>
      </c>
      <c r="I219" s="186">
        <v>7.0487258471016521</v>
      </c>
      <c r="J219" s="187">
        <f t="shared" si="32"/>
        <v>0.67380923602760312</v>
      </c>
      <c r="K219" s="186">
        <v>6.997908759972117</v>
      </c>
      <c r="L219" s="187">
        <f t="shared" si="33"/>
        <v>-5.0817087129535032E-2</v>
      </c>
      <c r="M219" s="186">
        <v>7.2968657159833628</v>
      </c>
      <c r="N219" s="187">
        <v>-0.11336747396456559</v>
      </c>
      <c r="O219" s="187">
        <v>-0.83605337087331666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">
        <v>323</v>
      </c>
      <c r="O228" s="112" t="s">
        <v>324</v>
      </c>
    </row>
    <row r="229" spans="2:16" x14ac:dyDescent="0.25">
      <c r="B229" s="114" t="s">
        <v>71</v>
      </c>
      <c r="C229" s="184">
        <v>7.1590524534686972</v>
      </c>
      <c r="D229" s="185">
        <v>-1.7502217400796907</v>
      </c>
      <c r="E229" s="184">
        <v>6.6836027713625867</v>
      </c>
      <c r="F229" s="185">
        <f t="shared" ref="F229:J231" si="34">IFERROR(E229-C229,"-")</f>
        <v>-0.47544968210611049</v>
      </c>
      <c r="G229" s="184">
        <v>3.0506329113924049</v>
      </c>
      <c r="H229" s="185">
        <f t="shared" si="34"/>
        <v>-3.6329698599701818</v>
      </c>
      <c r="I229" s="184">
        <v>5.4547069271758435</v>
      </c>
      <c r="J229" s="185">
        <f t="shared" si="34"/>
        <v>2.4040740157834386</v>
      </c>
      <c r="K229" s="184">
        <v>6.2166377816291165</v>
      </c>
      <c r="L229" s="185">
        <f t="shared" ref="L229:L231" si="35">IFERROR(K229-I229,"-")</f>
        <v>0.76193085445327302</v>
      </c>
      <c r="M229" s="184">
        <v>6.5090579710144931</v>
      </c>
      <c r="N229" s="185">
        <v>0.29242018938537662</v>
      </c>
      <c r="O229" s="185">
        <v>-0.6499944824542041</v>
      </c>
    </row>
    <row r="230" spans="2:16" x14ac:dyDescent="0.25">
      <c r="B230" s="114" t="s">
        <v>73</v>
      </c>
      <c r="C230" s="184">
        <v>8.1317204301075261</v>
      </c>
      <c r="D230" s="185">
        <v>-1.3809058325187369</v>
      </c>
      <c r="E230" s="184">
        <v>6.6892230576441101</v>
      </c>
      <c r="F230" s="185">
        <f t="shared" si="34"/>
        <v>-1.442497372463416</v>
      </c>
      <c r="G230" s="184">
        <v>4.5471698113207548</v>
      </c>
      <c r="H230" s="185">
        <f t="shared" si="34"/>
        <v>-2.1420532463233553</v>
      </c>
      <c r="I230" s="184">
        <v>5.1804635761589406</v>
      </c>
      <c r="J230" s="185">
        <f t="shared" si="34"/>
        <v>0.63329376483818578</v>
      </c>
      <c r="K230" s="184">
        <v>5.8491379310344831</v>
      </c>
      <c r="L230" s="185">
        <f t="shared" si="35"/>
        <v>0.6686743548755425</v>
      </c>
      <c r="M230" s="184">
        <v>6.1761102603369062</v>
      </c>
      <c r="N230" s="185">
        <v>0.32697232930242315</v>
      </c>
      <c r="O230" s="185">
        <v>-1.9556101697706199</v>
      </c>
    </row>
    <row r="231" spans="2:16" x14ac:dyDescent="0.25">
      <c r="B231" s="114" t="s">
        <v>75</v>
      </c>
      <c r="C231" s="184">
        <v>7.5935613682092553</v>
      </c>
      <c r="D231" s="185">
        <v>-0.12043457499561327</v>
      </c>
      <c r="E231" s="184">
        <v>8.0549019607843135</v>
      </c>
      <c r="F231" s="185">
        <f t="shared" si="34"/>
        <v>0.46134059257505822</v>
      </c>
      <c r="G231" s="184">
        <v>4.4814814814814818</v>
      </c>
      <c r="H231" s="185">
        <f t="shared" si="34"/>
        <v>-3.5734204793028317</v>
      </c>
      <c r="I231" s="184">
        <v>5.3488843813387428</v>
      </c>
      <c r="J231" s="185">
        <f t="shared" si="34"/>
        <v>0.86740289985726093</v>
      </c>
      <c r="K231" s="184">
        <v>6.2137404580152671</v>
      </c>
      <c r="L231" s="185">
        <f t="shared" si="35"/>
        <v>0.86485607667652431</v>
      </c>
      <c r="M231" s="184">
        <v>6.0576923076923075</v>
      </c>
      <c r="N231" s="185">
        <v>-0.1560481503229596</v>
      </c>
      <c r="O231" s="185">
        <v>-1.5358690605169478</v>
      </c>
    </row>
    <row r="232" spans="2:16" x14ac:dyDescent="0.25">
      <c r="B232" s="114" t="s">
        <v>77</v>
      </c>
      <c r="C232" s="184">
        <v>7.0707070707070709</v>
      </c>
      <c r="D232" s="185">
        <v>-2.1506044047027828E-2</v>
      </c>
      <c r="E232" s="184" t="s">
        <v>236</v>
      </c>
      <c r="F232" s="185" t="str">
        <f>IFERROR(E232-C232,"-")</f>
        <v>-</v>
      </c>
      <c r="G232" s="184">
        <v>4.3181818181818183</v>
      </c>
      <c r="H232" s="185" t="str">
        <f>IFERROR(G232-E232,"-")</f>
        <v>-</v>
      </c>
      <c r="I232" s="184">
        <v>5.7170172084130018</v>
      </c>
      <c r="J232" s="185">
        <f>IFERROR(I232-G232,"-")</f>
        <v>1.3988353902311834</v>
      </c>
      <c r="K232" s="184">
        <v>6.225609756097561</v>
      </c>
      <c r="L232" s="185">
        <f>IFERROR(K232-I232,"-")</f>
        <v>0.50859254768455919</v>
      </c>
      <c r="M232" s="184">
        <v>7.2930693069306933</v>
      </c>
      <c r="N232" s="185">
        <v>1.0674595508331324</v>
      </c>
      <c r="O232" s="185">
        <v>0.22236223622362239</v>
      </c>
    </row>
    <row r="233" spans="2:16" x14ac:dyDescent="0.25">
      <c r="B233" s="114" t="s">
        <v>79</v>
      </c>
      <c r="C233" s="184">
        <v>7.4046511627906977</v>
      </c>
      <c r="D233" s="185">
        <v>-0.54297975990256919</v>
      </c>
      <c r="E233" s="184" t="s">
        <v>236</v>
      </c>
      <c r="F233" s="185" t="str">
        <f t="shared" ref="F233:J241" si="36">IFERROR(E233-C233,"-")</f>
        <v>-</v>
      </c>
      <c r="G233" s="184">
        <v>3.703846153846154</v>
      </c>
      <c r="H233" s="185" t="str">
        <f t="shared" si="36"/>
        <v>-</v>
      </c>
      <c r="I233" s="184">
        <v>5.3867924528301883</v>
      </c>
      <c r="J233" s="185">
        <f t="shared" si="36"/>
        <v>1.6829462989840343</v>
      </c>
      <c r="K233" s="184">
        <v>6.3229461756373935</v>
      </c>
      <c r="L233" s="185">
        <f t="shared" ref="L233:L241" si="37">IFERROR(K233-I233,"-")</f>
        <v>0.93615372280720521</v>
      </c>
      <c r="M233" s="184">
        <v>6.0445544554455441</v>
      </c>
      <c r="N233" s="185">
        <v>-0.27839172019184932</v>
      </c>
      <c r="O233" s="185">
        <v>-1.3600967073451535</v>
      </c>
    </row>
    <row r="234" spans="2:16" x14ac:dyDescent="0.25">
      <c r="B234" s="114" t="s">
        <v>81</v>
      </c>
      <c r="C234" s="184">
        <v>8.3407707910750499</v>
      </c>
      <c r="D234" s="185">
        <v>0.63426549606748583</v>
      </c>
      <c r="E234" s="184" t="s">
        <v>236</v>
      </c>
      <c r="F234" s="185" t="str">
        <f t="shared" si="36"/>
        <v>-</v>
      </c>
      <c r="G234" s="184">
        <v>6.5076923076923077</v>
      </c>
      <c r="H234" s="185" t="str">
        <f t="shared" si="36"/>
        <v>-</v>
      </c>
      <c r="I234" s="184">
        <v>5.4486215538847116</v>
      </c>
      <c r="J234" s="185">
        <f t="shared" si="36"/>
        <v>-1.0590707538075961</v>
      </c>
      <c r="K234" s="184">
        <v>7.3047858942065496</v>
      </c>
      <c r="L234" s="185">
        <f t="shared" si="37"/>
        <v>1.856164340321838</v>
      </c>
      <c r="M234" s="184">
        <v>6.8105413105413106</v>
      </c>
      <c r="N234" s="185">
        <v>-0.49424458366523893</v>
      </c>
      <c r="O234" s="185">
        <v>-1.5302294805337393</v>
      </c>
    </row>
    <row r="235" spans="2:16" x14ac:dyDescent="0.25">
      <c r="B235" s="114" t="s">
        <v>83</v>
      </c>
      <c r="C235" s="184">
        <v>6.6224489795918364</v>
      </c>
      <c r="D235" s="185">
        <v>-2.8021589818074402</v>
      </c>
      <c r="E235" s="184" t="s">
        <v>236</v>
      </c>
      <c r="F235" s="185" t="str">
        <f t="shared" si="36"/>
        <v>-</v>
      </c>
      <c r="G235" s="184">
        <v>5.8668341708542711</v>
      </c>
      <c r="H235" s="185" t="str">
        <f t="shared" si="36"/>
        <v>-</v>
      </c>
      <c r="I235" s="184">
        <v>6.2380952380952381</v>
      </c>
      <c r="J235" s="185">
        <f t="shared" si="36"/>
        <v>0.37126106724096708</v>
      </c>
      <c r="K235" s="184">
        <v>6.6871088861076347</v>
      </c>
      <c r="L235" s="185">
        <f t="shared" si="37"/>
        <v>0.44901364801239652</v>
      </c>
      <c r="M235" s="184">
        <v>7.3509060955518946</v>
      </c>
      <c r="N235" s="185">
        <v>0.66379720944425991</v>
      </c>
      <c r="O235" s="185">
        <v>0.72845711596005813</v>
      </c>
    </row>
    <row r="236" spans="2:16" x14ac:dyDescent="0.25">
      <c r="B236" s="114" t="s">
        <v>85</v>
      </c>
      <c r="C236" s="184">
        <v>8.7725903614457827</v>
      </c>
      <c r="D236" s="185">
        <v>-0.47078313253012105</v>
      </c>
      <c r="E236" s="184">
        <v>5.3166666666666664</v>
      </c>
      <c r="F236" s="185">
        <f t="shared" si="36"/>
        <v>-3.4559236947791163</v>
      </c>
      <c r="G236" s="184">
        <v>11.090909090909092</v>
      </c>
      <c r="H236" s="185">
        <f t="shared" si="36"/>
        <v>5.7742424242424253</v>
      </c>
      <c r="I236" s="184">
        <v>7</v>
      </c>
      <c r="J236" s="185">
        <f t="shared" si="36"/>
        <v>-4.0909090909090917</v>
      </c>
      <c r="K236" s="184">
        <v>7.7</v>
      </c>
      <c r="L236" s="185">
        <f t="shared" si="37"/>
        <v>0.70000000000000018</v>
      </c>
      <c r="M236" s="184">
        <v>7.4824120603015079</v>
      </c>
      <c r="N236" s="185">
        <v>-0.21758793969849233</v>
      </c>
      <c r="O236" s="185">
        <v>-1.2901783011442749</v>
      </c>
    </row>
    <row r="237" spans="2:16" x14ac:dyDescent="0.25">
      <c r="B237" s="114" t="s">
        <v>87</v>
      </c>
      <c r="C237" s="184">
        <v>7.9200743494423795</v>
      </c>
      <c r="D237" s="185">
        <v>-0.73477927151293709</v>
      </c>
      <c r="E237" s="184">
        <v>7.760089686098655</v>
      </c>
      <c r="F237" s="185">
        <f t="shared" si="36"/>
        <v>-0.15998466334372452</v>
      </c>
      <c r="G237" s="184">
        <v>6.9529120198265177</v>
      </c>
      <c r="H237" s="185">
        <f t="shared" si="36"/>
        <v>-0.80717766627213727</v>
      </c>
      <c r="I237" s="184">
        <v>6.4234800838574424</v>
      </c>
      <c r="J237" s="185">
        <f t="shared" si="36"/>
        <v>-0.52943193596907534</v>
      </c>
      <c r="K237" s="184">
        <v>7.0376506024096388</v>
      </c>
      <c r="L237" s="185">
        <f t="shared" si="37"/>
        <v>0.6141705185521964</v>
      </c>
      <c r="M237" s="184">
        <v>6.6914634146341463</v>
      </c>
      <c r="N237" s="185">
        <v>-0.34618718777549251</v>
      </c>
      <c r="O237" s="185">
        <v>-1.2286109348082332</v>
      </c>
    </row>
    <row r="238" spans="2:16" x14ac:dyDescent="0.25">
      <c r="B238" s="114" t="s">
        <v>89</v>
      </c>
      <c r="C238" s="184">
        <v>7.9693877551020407</v>
      </c>
      <c r="D238" s="185">
        <v>-2.2569401894707077</v>
      </c>
      <c r="E238" s="184">
        <v>10.689922480620154</v>
      </c>
      <c r="F238" s="185">
        <f t="shared" si="36"/>
        <v>2.7205347255181138</v>
      </c>
      <c r="G238" s="184">
        <v>5.4377593360995853</v>
      </c>
      <c r="H238" s="185">
        <f t="shared" si="36"/>
        <v>-5.2521631445205692</v>
      </c>
      <c r="I238" s="184">
        <v>5.0327102803738315</v>
      </c>
      <c r="J238" s="185">
        <f t="shared" si="36"/>
        <v>-0.40504905572575378</v>
      </c>
      <c r="K238" s="184">
        <v>5.7731811697574891</v>
      </c>
      <c r="L238" s="185">
        <f t="shared" si="37"/>
        <v>0.74047088938365757</v>
      </c>
      <c r="M238" s="184"/>
      <c r="N238" s="185" t="s">
        <v>236</v>
      </c>
      <c r="O238" s="185" t="s">
        <v>236</v>
      </c>
    </row>
    <row r="239" spans="2:16" x14ac:dyDescent="0.25">
      <c r="B239" s="114" t="s">
        <v>91</v>
      </c>
      <c r="C239" s="184">
        <v>6.2799145299145298</v>
      </c>
      <c r="D239" s="185">
        <v>-2.4718419103664999</v>
      </c>
      <c r="E239" s="184">
        <v>17.657894736842106</v>
      </c>
      <c r="F239" s="185">
        <f t="shared" si="36"/>
        <v>11.377980206927576</v>
      </c>
      <c r="G239" s="184">
        <v>5.9419862340216323</v>
      </c>
      <c r="H239" s="185">
        <f t="shared" si="36"/>
        <v>-11.715908502820474</v>
      </c>
      <c r="I239" s="184">
        <v>6.1750972762645917</v>
      </c>
      <c r="J239" s="185">
        <f t="shared" si="36"/>
        <v>0.23311104224295942</v>
      </c>
      <c r="K239" s="184">
        <v>6.7342419080068145</v>
      </c>
      <c r="L239" s="185">
        <f t="shared" si="37"/>
        <v>0.55914463174222284</v>
      </c>
      <c r="M239" s="184"/>
      <c r="N239" s="185" t="s">
        <v>236</v>
      </c>
      <c r="O239" s="185" t="s">
        <v>236</v>
      </c>
    </row>
    <row r="240" spans="2:16" x14ac:dyDescent="0.25">
      <c r="B240" s="114" t="s">
        <v>93</v>
      </c>
      <c r="C240" s="184">
        <v>6.922535211267606</v>
      </c>
      <c r="D240" s="185">
        <v>-1.0674647887323943</v>
      </c>
      <c r="E240" s="184">
        <v>3.3366336633663365</v>
      </c>
      <c r="F240" s="185">
        <f t="shared" si="36"/>
        <v>-3.5859015479012695</v>
      </c>
      <c r="G240" s="184">
        <v>5.6928675400291118</v>
      </c>
      <c r="H240" s="185">
        <f t="shared" si="36"/>
        <v>2.3562338766627753</v>
      </c>
      <c r="I240" s="184">
        <v>5.7333333333333334</v>
      </c>
      <c r="J240" s="185">
        <f t="shared" si="36"/>
        <v>4.046579330422162E-2</v>
      </c>
      <c r="K240" s="184">
        <v>5.8972267536704734</v>
      </c>
      <c r="L240" s="185">
        <f t="shared" si="37"/>
        <v>0.16389342033714005</v>
      </c>
      <c r="M240" s="184"/>
      <c r="N240" s="185" t="s">
        <v>236</v>
      </c>
      <c r="O240" s="185" t="s">
        <v>236</v>
      </c>
    </row>
    <row r="241" spans="2:16" ht="15.75" x14ac:dyDescent="0.25">
      <c r="B241" s="117" t="s">
        <v>30</v>
      </c>
      <c r="C241" s="186">
        <v>7.4917586813890225</v>
      </c>
      <c r="D241" s="187">
        <v>-1.1494838220709198</v>
      </c>
      <c r="E241" s="186">
        <v>7.1863592699327565</v>
      </c>
      <c r="F241" s="187">
        <f t="shared" si="36"/>
        <v>-0.30539941145626592</v>
      </c>
      <c r="G241" s="186">
        <v>6.4026148817535091</v>
      </c>
      <c r="H241" s="187">
        <f t="shared" si="36"/>
        <v>-0.78374438817924741</v>
      </c>
      <c r="I241" s="186">
        <v>5.7455722070844688</v>
      </c>
      <c r="J241" s="187">
        <f t="shared" si="36"/>
        <v>-0.65704267466904032</v>
      </c>
      <c r="K241" s="186">
        <v>6.5394661308840414</v>
      </c>
      <c r="L241" s="187">
        <f t="shared" si="37"/>
        <v>0.79389392379957258</v>
      </c>
      <c r="M241" s="186">
        <v>6.7830655129789861</v>
      </c>
      <c r="N241" s="187">
        <v>8.2453711123845252E-2</v>
      </c>
      <c r="O241" s="187">
        <v>-0.83410152308790853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">
        <v>323</v>
      </c>
      <c r="O250" s="112" t="s">
        <v>324</v>
      </c>
    </row>
    <row r="251" spans="2:16" x14ac:dyDescent="0.25">
      <c r="B251" s="114" t="s">
        <v>71</v>
      </c>
      <c r="C251" s="184">
        <v>9.1760221760221761</v>
      </c>
      <c r="D251" s="185">
        <v>-1.3427044157381243</v>
      </c>
      <c r="E251" s="184">
        <v>10.133493205435652</v>
      </c>
      <c r="F251" s="185">
        <f t="shared" ref="F251:J253" si="38">IFERROR(E251-C251,"-")</f>
        <v>0.95747102941347606</v>
      </c>
      <c r="G251" s="184">
        <v>14.692307692307692</v>
      </c>
      <c r="H251" s="185">
        <f t="shared" si="38"/>
        <v>4.5588144868720395</v>
      </c>
      <c r="I251" s="184">
        <v>9.5601799775028127</v>
      </c>
      <c r="J251" s="185">
        <f t="shared" si="38"/>
        <v>-5.1321277148048789</v>
      </c>
      <c r="K251" s="184">
        <v>8.4134045077105579</v>
      </c>
      <c r="L251" s="185">
        <f t="shared" ref="L251:L253" si="39">IFERROR(K251-I251,"-")</f>
        <v>-1.1467754697922548</v>
      </c>
      <c r="M251" s="184">
        <v>8.7924667651403254</v>
      </c>
      <c r="N251" s="185">
        <v>0.37906225742976751</v>
      </c>
      <c r="O251" s="185">
        <v>-0.38355541088185063</v>
      </c>
    </row>
    <row r="252" spans="2:16" x14ac:dyDescent="0.25">
      <c r="B252" s="114" t="s">
        <v>73</v>
      </c>
      <c r="C252" s="184">
        <v>9.6782690498588906</v>
      </c>
      <c r="D252" s="185">
        <v>0.37626101773037668</v>
      </c>
      <c r="E252" s="184">
        <v>8.9423728813559329</v>
      </c>
      <c r="F252" s="185">
        <f t="shared" si="38"/>
        <v>-0.73589616850295769</v>
      </c>
      <c r="G252" s="184">
        <v>7.0588235294117645</v>
      </c>
      <c r="H252" s="185">
        <f t="shared" si="38"/>
        <v>-1.8835493519441684</v>
      </c>
      <c r="I252" s="184">
        <v>9.1644144144144146</v>
      </c>
      <c r="J252" s="185">
        <f t="shared" si="38"/>
        <v>2.1055908850026501</v>
      </c>
      <c r="K252" s="184">
        <v>9.496240601503759</v>
      </c>
      <c r="L252" s="185">
        <f t="shared" si="39"/>
        <v>0.33182618708934442</v>
      </c>
      <c r="M252" s="184">
        <v>10.563145353455123</v>
      </c>
      <c r="N252" s="185">
        <v>1.0669047519513644</v>
      </c>
      <c r="O252" s="185">
        <v>0.88487630359623282</v>
      </c>
    </row>
    <row r="253" spans="2:16" x14ac:dyDescent="0.25">
      <c r="B253" s="114" t="s">
        <v>75</v>
      </c>
      <c r="C253" s="184">
        <v>8.2767978290366351</v>
      </c>
      <c r="D253" s="185">
        <v>-2.9441717312790363</v>
      </c>
      <c r="E253" s="184">
        <v>12.185639229422067</v>
      </c>
      <c r="F253" s="185">
        <f t="shared" si="38"/>
        <v>3.9088414003854322</v>
      </c>
      <c r="G253" s="184">
        <v>8.3571428571428577</v>
      </c>
      <c r="H253" s="185">
        <f t="shared" si="38"/>
        <v>-3.8284963722792096</v>
      </c>
      <c r="I253" s="184">
        <v>7.5493107104984096</v>
      </c>
      <c r="J253" s="185">
        <f t="shared" si="38"/>
        <v>-0.80783214664444802</v>
      </c>
      <c r="K253" s="184">
        <v>10.062709030100335</v>
      </c>
      <c r="L253" s="185">
        <f t="shared" si="39"/>
        <v>2.5133983196019249</v>
      </c>
      <c r="M253" s="184">
        <v>10.274442538593481</v>
      </c>
      <c r="N253" s="185">
        <v>0.21173350849314687</v>
      </c>
      <c r="O253" s="185">
        <v>1.9976447095568464</v>
      </c>
    </row>
    <row r="254" spans="2:16" x14ac:dyDescent="0.25">
      <c r="B254" s="114" t="s">
        <v>77</v>
      </c>
      <c r="C254" s="184">
        <v>11.862612612612613</v>
      </c>
      <c r="D254" s="185">
        <v>2.0732663656392472</v>
      </c>
      <c r="E254" s="184" t="s">
        <v>236</v>
      </c>
      <c r="F254" s="185" t="str">
        <f>IFERROR(E254-C254,"-")</f>
        <v>-</v>
      </c>
      <c r="G254" s="184">
        <v>12.714285714285714</v>
      </c>
      <c r="H254" s="185" t="str">
        <f>IFERROR(G254-E254,"-")</f>
        <v>-</v>
      </c>
      <c r="I254" s="184">
        <v>8.5870020964360592</v>
      </c>
      <c r="J254" s="185">
        <f>IFERROR(I254-G254,"-")</f>
        <v>-4.1272836178496544</v>
      </c>
      <c r="K254" s="184">
        <v>8.5347490347490353</v>
      </c>
      <c r="L254" s="185">
        <f>IFERROR(K254-I254,"-")</f>
        <v>-5.2253061687023816E-2</v>
      </c>
      <c r="M254" s="184">
        <v>9.3033333333333328</v>
      </c>
      <c r="N254" s="185">
        <v>0.76858429858429744</v>
      </c>
      <c r="O254" s="185">
        <v>-2.5592792792792807</v>
      </c>
    </row>
    <row r="255" spans="2:16" x14ac:dyDescent="0.25">
      <c r="B255" s="114" t="s">
        <v>79</v>
      </c>
      <c r="C255" s="184">
        <v>9.7226277372262775</v>
      </c>
      <c r="D255" s="185">
        <v>1.4613664759650167</v>
      </c>
      <c r="E255" s="184" t="s">
        <v>236</v>
      </c>
      <c r="F255" s="185" t="str">
        <f t="shared" ref="F255:J263" si="40">IFERROR(E255-C255,"-")</f>
        <v>-</v>
      </c>
      <c r="G255" s="184">
        <v>5.2727272727272725</v>
      </c>
      <c r="H255" s="185" t="str">
        <f t="shared" si="40"/>
        <v>-</v>
      </c>
      <c r="I255" s="184">
        <v>7.4805194805194803</v>
      </c>
      <c r="J255" s="185">
        <f t="shared" si="40"/>
        <v>2.2077922077922079</v>
      </c>
      <c r="K255" s="184">
        <v>7.7313432835820892</v>
      </c>
      <c r="L255" s="185">
        <f t="shared" ref="L255:L263" si="41">IFERROR(K255-I255,"-")</f>
        <v>0.25082380306260887</v>
      </c>
      <c r="M255" s="184">
        <v>12.324324324324325</v>
      </c>
      <c r="N255" s="185">
        <v>4.5929810407422353</v>
      </c>
      <c r="O255" s="185">
        <v>2.6016965870980471</v>
      </c>
    </row>
    <row r="256" spans="2:16" x14ac:dyDescent="0.25">
      <c r="B256" s="114" t="s">
        <v>81</v>
      </c>
      <c r="C256" s="184">
        <v>6.907692307692308</v>
      </c>
      <c r="D256" s="185">
        <v>-0.74855769230769198</v>
      </c>
      <c r="E256" s="184" t="s">
        <v>236</v>
      </c>
      <c r="F256" s="185" t="str">
        <f t="shared" si="40"/>
        <v>-</v>
      </c>
      <c r="G256" s="184">
        <v>7.9523809523809526</v>
      </c>
      <c r="H256" s="185" t="str">
        <f t="shared" si="40"/>
        <v>-</v>
      </c>
      <c r="I256" s="184">
        <v>6.5588235294117645</v>
      </c>
      <c r="J256" s="185">
        <f t="shared" si="40"/>
        <v>-1.3935574229691881</v>
      </c>
      <c r="K256" s="184">
        <v>7.1062500000000002</v>
      </c>
      <c r="L256" s="185">
        <f t="shared" si="41"/>
        <v>0.54742647058823568</v>
      </c>
      <c r="M256" s="184">
        <v>7.359375</v>
      </c>
      <c r="N256" s="185">
        <v>0.25312499999999982</v>
      </c>
      <c r="O256" s="185">
        <v>0.45168269230769198</v>
      </c>
    </row>
    <row r="257" spans="2:16" x14ac:dyDescent="0.25">
      <c r="B257" s="114" t="s">
        <v>83</v>
      </c>
      <c r="C257" s="184">
        <v>7.6974789915966388</v>
      </c>
      <c r="D257" s="185">
        <v>-1.0174968538139888</v>
      </c>
      <c r="E257" s="184" t="s">
        <v>236</v>
      </c>
      <c r="F257" s="185" t="str">
        <f t="shared" si="40"/>
        <v>-</v>
      </c>
      <c r="G257" s="184">
        <v>6.6304347826086953</v>
      </c>
      <c r="H257" s="185" t="str">
        <f t="shared" si="40"/>
        <v>-</v>
      </c>
      <c r="I257" s="184">
        <v>6.9949622166246854</v>
      </c>
      <c r="J257" s="185">
        <f t="shared" si="40"/>
        <v>0.36452743401599008</v>
      </c>
      <c r="K257" s="184">
        <v>8.7642857142857142</v>
      </c>
      <c r="L257" s="185">
        <f t="shared" si="41"/>
        <v>1.7693234976610288</v>
      </c>
      <c r="M257" s="184">
        <v>7.4109589041095889</v>
      </c>
      <c r="N257" s="185">
        <v>-1.3533268101761253</v>
      </c>
      <c r="O257" s="185">
        <v>-0.28652008748704993</v>
      </c>
    </row>
    <row r="258" spans="2:16" x14ac:dyDescent="0.25">
      <c r="B258" s="114" t="s">
        <v>85</v>
      </c>
      <c r="C258" s="184">
        <v>9.0276679841897227</v>
      </c>
      <c r="D258" s="185">
        <v>-0.40781588677801928</v>
      </c>
      <c r="E258" s="184">
        <v>4.5</v>
      </c>
      <c r="F258" s="185">
        <f t="shared" si="40"/>
        <v>-4.5276679841897227</v>
      </c>
      <c r="G258" s="184">
        <v>6.8292682926829267</v>
      </c>
      <c r="H258" s="185">
        <f t="shared" si="40"/>
        <v>2.3292682926829267</v>
      </c>
      <c r="I258" s="184">
        <v>8.3677685950413228</v>
      </c>
      <c r="J258" s="185">
        <f t="shared" si="40"/>
        <v>1.5385003023583961</v>
      </c>
      <c r="K258" s="184">
        <v>7.4968152866242042</v>
      </c>
      <c r="L258" s="185">
        <f t="shared" si="41"/>
        <v>-0.8709533084171186</v>
      </c>
      <c r="M258" s="184">
        <v>7.0512820512820511</v>
      </c>
      <c r="N258" s="185">
        <v>-0.44553323534215306</v>
      </c>
      <c r="O258" s="185">
        <v>-1.9763859329076716</v>
      </c>
    </row>
    <row r="259" spans="2:16" x14ac:dyDescent="0.25">
      <c r="B259" s="114" t="s">
        <v>87</v>
      </c>
      <c r="C259" s="184">
        <v>8.1308016877637126</v>
      </c>
      <c r="D259" s="185">
        <v>0.1399480292271269</v>
      </c>
      <c r="E259" s="184">
        <v>5</v>
      </c>
      <c r="F259" s="185">
        <f t="shared" si="40"/>
        <v>-3.1308016877637126</v>
      </c>
      <c r="G259" s="184">
        <v>6.3693693693693696</v>
      </c>
      <c r="H259" s="185">
        <f t="shared" si="40"/>
        <v>1.3693693693693696</v>
      </c>
      <c r="I259" s="184">
        <v>6.8025210084033612</v>
      </c>
      <c r="J259" s="185">
        <f t="shared" si="40"/>
        <v>0.43315163903399156</v>
      </c>
      <c r="K259" s="184">
        <v>7.2480000000000002</v>
      </c>
      <c r="L259" s="185">
        <f t="shared" si="41"/>
        <v>0.44547899159663906</v>
      </c>
      <c r="M259" s="184">
        <v>9.0243902439024382</v>
      </c>
      <c r="N259" s="185">
        <v>1.7763902439024379</v>
      </c>
      <c r="O259" s="185">
        <v>0.89358855613872556</v>
      </c>
    </row>
    <row r="260" spans="2:16" x14ac:dyDescent="0.25">
      <c r="B260" s="114" t="s">
        <v>89</v>
      </c>
      <c r="C260" s="184">
        <v>7.4550195567144719</v>
      </c>
      <c r="D260" s="185">
        <v>-2.4860657146033578</v>
      </c>
      <c r="E260" s="184">
        <v>2.6</v>
      </c>
      <c r="F260" s="185">
        <f t="shared" si="40"/>
        <v>-4.8550195567144723</v>
      </c>
      <c r="G260" s="184">
        <v>6.5376344086021509</v>
      </c>
      <c r="H260" s="185">
        <f t="shared" si="40"/>
        <v>3.9376344086021509</v>
      </c>
      <c r="I260" s="184">
        <v>7.2698048220436284</v>
      </c>
      <c r="J260" s="185">
        <f t="shared" si="40"/>
        <v>0.73217041344147749</v>
      </c>
      <c r="K260" s="184">
        <v>6.4125560538116595</v>
      </c>
      <c r="L260" s="185">
        <f t="shared" si="41"/>
        <v>-0.85724876823196894</v>
      </c>
      <c r="M260" s="184"/>
      <c r="N260" s="185" t="s">
        <v>236</v>
      </c>
      <c r="O260" s="185" t="s">
        <v>236</v>
      </c>
    </row>
    <row r="261" spans="2:16" x14ac:dyDescent="0.25">
      <c r="B261" s="114" t="s">
        <v>91</v>
      </c>
      <c r="C261" s="184">
        <v>8.7460184409052815</v>
      </c>
      <c r="D261" s="185">
        <v>-0.21619086142029964</v>
      </c>
      <c r="E261" s="184">
        <v>8.3333333333333339</v>
      </c>
      <c r="F261" s="185">
        <f t="shared" si="40"/>
        <v>-0.41268510757194754</v>
      </c>
      <c r="G261" s="184">
        <v>7.9464980544747084</v>
      </c>
      <c r="H261" s="185">
        <f t="shared" si="40"/>
        <v>-0.38683527885862556</v>
      </c>
      <c r="I261" s="184">
        <v>7.8936464088397793</v>
      </c>
      <c r="J261" s="185">
        <f t="shared" si="40"/>
        <v>-5.2851645634929056E-2</v>
      </c>
      <c r="K261" s="184">
        <v>8.7702589807852966</v>
      </c>
      <c r="L261" s="185">
        <f t="shared" si="41"/>
        <v>0.87661257194551734</v>
      </c>
      <c r="M261" s="184"/>
      <c r="N261" s="185" t="s">
        <v>236</v>
      </c>
      <c r="O261" s="185" t="s">
        <v>236</v>
      </c>
    </row>
    <row r="262" spans="2:16" x14ac:dyDescent="0.25">
      <c r="B262" s="114" t="s">
        <v>93</v>
      </c>
      <c r="C262" s="184">
        <v>8.2935420743639927</v>
      </c>
      <c r="D262" s="185">
        <v>0.95942071896604197</v>
      </c>
      <c r="E262" s="184">
        <v>10</v>
      </c>
      <c r="F262" s="185">
        <f t="shared" si="40"/>
        <v>1.7064579256360073</v>
      </c>
      <c r="G262" s="184">
        <v>10.456521739130435</v>
      </c>
      <c r="H262" s="185">
        <f t="shared" si="40"/>
        <v>0.45652173913043548</v>
      </c>
      <c r="I262" s="184">
        <v>10.09217046580773</v>
      </c>
      <c r="J262" s="185">
        <f t="shared" si="40"/>
        <v>-0.36435127332270589</v>
      </c>
      <c r="K262" s="184">
        <v>9.4980237154150196</v>
      </c>
      <c r="L262" s="185">
        <f t="shared" si="41"/>
        <v>-0.59414675039271003</v>
      </c>
      <c r="M262" s="184"/>
      <c r="N262" s="185" t="s">
        <v>236</v>
      </c>
      <c r="O262" s="185" t="s">
        <v>236</v>
      </c>
    </row>
    <row r="263" spans="2:16" ht="15.75" x14ac:dyDescent="0.25">
      <c r="B263" s="117" t="s">
        <v>30</v>
      </c>
      <c r="C263" s="186">
        <v>8.7808685446009385</v>
      </c>
      <c r="D263" s="187">
        <v>-0.51556243183003758</v>
      </c>
      <c r="E263" s="186">
        <v>10</v>
      </c>
      <c r="F263" s="187">
        <f t="shared" si="40"/>
        <v>1.2191314553990615</v>
      </c>
      <c r="G263" s="186">
        <v>8.1052427184466023</v>
      </c>
      <c r="H263" s="187">
        <f t="shared" si="40"/>
        <v>-1.8947572815533977</v>
      </c>
      <c r="I263" s="186">
        <v>8.3713230444532378</v>
      </c>
      <c r="J263" s="187">
        <f t="shared" si="40"/>
        <v>0.26608032600663556</v>
      </c>
      <c r="K263" s="186">
        <v>8.7910605349601134</v>
      </c>
      <c r="L263" s="187">
        <f t="shared" si="41"/>
        <v>0.41973749050687559</v>
      </c>
      <c r="M263" s="186">
        <v>9.5713403335392222</v>
      </c>
      <c r="N263" s="187">
        <v>0.62075584894836133</v>
      </c>
      <c r="O263" s="187">
        <v>0.50940461667392789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">
        <v>323</v>
      </c>
      <c r="O272" s="112" t="s">
        <v>324</v>
      </c>
    </row>
    <row r="273" spans="2:15" x14ac:dyDescent="0.25">
      <c r="B273" s="114" t="s">
        <v>71</v>
      </c>
      <c r="C273" s="184">
        <v>9.2667893284268636</v>
      </c>
      <c r="D273" s="185">
        <v>0.37205248632159993</v>
      </c>
      <c r="E273" s="184">
        <v>10.432530667878238</v>
      </c>
      <c r="F273" s="185">
        <f t="shared" ref="F273:J275" si="42">IFERROR(E273-C273,"-")</f>
        <v>1.1657413394513743</v>
      </c>
      <c r="G273" s="184">
        <v>5.5945945945945947</v>
      </c>
      <c r="H273" s="185">
        <f t="shared" si="42"/>
        <v>-4.8379360732836432</v>
      </c>
      <c r="I273" s="184">
        <v>8.8008705114254617</v>
      </c>
      <c r="J273" s="185">
        <f t="shared" si="42"/>
        <v>3.206275916830867</v>
      </c>
      <c r="K273" s="184">
        <v>8.1389693109438337</v>
      </c>
      <c r="L273" s="185">
        <f t="shared" ref="L273:L275" si="43">IFERROR(K273-I273,"-")</f>
        <v>-0.66190120048162804</v>
      </c>
      <c r="M273" s="184">
        <v>8.8081096516276407</v>
      </c>
      <c r="N273" s="185">
        <v>0.66914034068380701</v>
      </c>
      <c r="O273" s="185">
        <v>-0.45867967679922295</v>
      </c>
    </row>
    <row r="274" spans="2:15" x14ac:dyDescent="0.25">
      <c r="B274" s="114" t="s">
        <v>73</v>
      </c>
      <c r="C274" s="184">
        <v>9.3773119605425403</v>
      </c>
      <c r="D274" s="185">
        <v>-0.99999300399646707</v>
      </c>
      <c r="E274" s="184">
        <v>9.7348002316155178</v>
      </c>
      <c r="F274" s="185">
        <f t="shared" si="42"/>
        <v>0.35748827107297743</v>
      </c>
      <c r="G274" s="184">
        <v>5.2272727272727275</v>
      </c>
      <c r="H274" s="185">
        <f t="shared" si="42"/>
        <v>-4.5075275043427903</v>
      </c>
      <c r="I274" s="184">
        <v>8.0541310541310533</v>
      </c>
      <c r="J274" s="185">
        <f t="shared" si="42"/>
        <v>2.8268583268583258</v>
      </c>
      <c r="K274" s="184">
        <v>8.5094637223974772</v>
      </c>
      <c r="L274" s="185">
        <f t="shared" si="43"/>
        <v>0.45533266826642382</v>
      </c>
      <c r="M274" s="184">
        <v>8.6939151813153046</v>
      </c>
      <c r="N274" s="185">
        <v>0.18445145891782744</v>
      </c>
      <c r="O274" s="185">
        <v>-0.68339677922723574</v>
      </c>
    </row>
    <row r="275" spans="2:15" x14ac:dyDescent="0.25">
      <c r="B275" s="114" t="s">
        <v>75</v>
      </c>
      <c r="C275" s="184">
        <v>7.6190949776230728</v>
      </c>
      <c r="D275" s="185">
        <v>-2.3613855028574076</v>
      </c>
      <c r="E275" s="184">
        <v>12.519774011299434</v>
      </c>
      <c r="F275" s="185">
        <f t="shared" si="42"/>
        <v>4.9006790336763615</v>
      </c>
      <c r="G275" s="184">
        <v>6.3513513513513518</v>
      </c>
      <c r="H275" s="185">
        <f t="shared" si="42"/>
        <v>-6.1684226599480825</v>
      </c>
      <c r="I275" s="184">
        <v>8.6628930817610055</v>
      </c>
      <c r="J275" s="185">
        <f t="shared" si="42"/>
        <v>2.3115417304096537</v>
      </c>
      <c r="K275" s="184">
        <v>8.5167827739075364</v>
      </c>
      <c r="L275" s="185">
        <f t="shared" si="43"/>
        <v>-0.14611030785346912</v>
      </c>
      <c r="M275" s="184">
        <v>7.8153126826417303</v>
      </c>
      <c r="N275" s="185">
        <v>-0.70147009126580606</v>
      </c>
      <c r="O275" s="185">
        <v>0.19621770501865754</v>
      </c>
    </row>
    <row r="276" spans="2:15" x14ac:dyDescent="0.25">
      <c r="B276" s="114" t="s">
        <v>77</v>
      </c>
      <c r="C276" s="184">
        <v>11.323485967503693</v>
      </c>
      <c r="D276" s="185">
        <v>1.2909045138696076</v>
      </c>
      <c r="E276" s="184" t="s">
        <v>236</v>
      </c>
      <c r="F276" s="185" t="str">
        <f>IFERROR(E276-C276,"-")</f>
        <v>-</v>
      </c>
      <c r="G276" s="184">
        <v>11.684210526315789</v>
      </c>
      <c r="H276" s="185" t="str">
        <f>IFERROR(G276-E276,"-")</f>
        <v>-</v>
      </c>
      <c r="I276" s="184">
        <v>8.3247999999999998</v>
      </c>
      <c r="J276" s="185">
        <f>IFERROR(I276-G276,"-")</f>
        <v>-3.3594105263157896</v>
      </c>
      <c r="K276" s="184">
        <v>8.1567436208991495</v>
      </c>
      <c r="L276" s="185">
        <f>IFERROR(K276-I276,"-")</f>
        <v>-0.16805637910085025</v>
      </c>
      <c r="M276" s="184">
        <v>9.968036529680365</v>
      </c>
      <c r="N276" s="185">
        <v>1.8112929087812155</v>
      </c>
      <c r="O276" s="185">
        <v>-1.3554494378233279</v>
      </c>
    </row>
    <row r="277" spans="2:15" x14ac:dyDescent="0.25">
      <c r="B277" s="114" t="s">
        <v>79</v>
      </c>
      <c r="C277" s="184">
        <v>7.6984126984126986</v>
      </c>
      <c r="D277" s="185">
        <v>-5.2593337804605413</v>
      </c>
      <c r="E277" s="184" t="s">
        <v>236</v>
      </c>
      <c r="F277" s="185" t="str">
        <f t="shared" ref="F277:J285" si="44">IFERROR(E277-C277,"-")</f>
        <v>-</v>
      </c>
      <c r="G277" s="184">
        <v>9.1962616822429908</v>
      </c>
      <c r="H277" s="185" t="str">
        <f t="shared" si="44"/>
        <v>-</v>
      </c>
      <c r="I277" s="184">
        <v>10.846153846153847</v>
      </c>
      <c r="J277" s="185">
        <f t="shared" si="44"/>
        <v>1.6498921639108559</v>
      </c>
      <c r="K277" s="184">
        <v>8.5614035087719298</v>
      </c>
      <c r="L277" s="185">
        <f t="shared" ref="L277:L285" si="45">IFERROR(K277-I277,"-")</f>
        <v>-2.2847503373819169</v>
      </c>
      <c r="M277" s="184">
        <v>7.6216216216216219</v>
      </c>
      <c r="N277" s="185">
        <v>-0.93978188715030786</v>
      </c>
      <c r="O277" s="185">
        <v>-7.6791076791076662E-2</v>
      </c>
    </row>
    <row r="278" spans="2:15" x14ac:dyDescent="0.25">
      <c r="B278" s="114" t="s">
        <v>81</v>
      </c>
      <c r="C278" s="184">
        <v>7.9226190476190474</v>
      </c>
      <c r="D278" s="185">
        <v>1.2429315476190474</v>
      </c>
      <c r="E278" s="184" t="s">
        <v>236</v>
      </c>
      <c r="F278" s="185" t="str">
        <f t="shared" si="44"/>
        <v>-</v>
      </c>
      <c r="G278" s="184">
        <v>22.302325581395348</v>
      </c>
      <c r="H278" s="185" t="str">
        <f t="shared" si="44"/>
        <v>-</v>
      </c>
      <c r="I278" s="184">
        <v>6.3466666666666667</v>
      </c>
      <c r="J278" s="185">
        <f t="shared" si="44"/>
        <v>-15.95565891472868</v>
      </c>
      <c r="K278" s="184">
        <v>7.9863945578231297</v>
      </c>
      <c r="L278" s="185">
        <f t="shared" si="45"/>
        <v>1.639727891156463</v>
      </c>
      <c r="M278" s="184">
        <v>6.5042016806722689</v>
      </c>
      <c r="N278" s="185">
        <v>-1.4821928771508608</v>
      </c>
      <c r="O278" s="185">
        <v>-1.4184173669467786</v>
      </c>
    </row>
    <row r="279" spans="2:15" x14ac:dyDescent="0.25">
      <c r="B279" s="114" t="s">
        <v>83</v>
      </c>
      <c r="C279" s="184">
        <v>8.0138408304498263</v>
      </c>
      <c r="D279" s="185">
        <v>0.2285300959865495</v>
      </c>
      <c r="E279" s="184" t="s">
        <v>236</v>
      </c>
      <c r="F279" s="185" t="str">
        <f t="shared" si="44"/>
        <v>-</v>
      </c>
      <c r="G279" s="184">
        <v>5.3</v>
      </c>
      <c r="H279" s="185" t="str">
        <f t="shared" si="44"/>
        <v>-</v>
      </c>
      <c r="I279" s="184">
        <v>6.798657718120805</v>
      </c>
      <c r="J279" s="185">
        <f t="shared" si="44"/>
        <v>1.4986577181208052</v>
      </c>
      <c r="K279" s="184">
        <v>9.247863247863247</v>
      </c>
      <c r="L279" s="185">
        <f t="shared" si="45"/>
        <v>2.449205529742442</v>
      </c>
      <c r="M279" s="184">
        <v>6.2028985507246377</v>
      </c>
      <c r="N279" s="185">
        <v>-3.0449646971386093</v>
      </c>
      <c r="O279" s="185">
        <v>-1.8109422797251886</v>
      </c>
    </row>
    <row r="280" spans="2:15" x14ac:dyDescent="0.25">
      <c r="B280" s="114" t="s">
        <v>85</v>
      </c>
      <c r="C280" s="184">
        <v>8.384615384615385</v>
      </c>
      <c r="D280" s="185">
        <v>1.3701226309921966</v>
      </c>
      <c r="E280" s="184">
        <v>2.9130434782608696</v>
      </c>
      <c r="F280" s="185">
        <f t="shared" si="44"/>
        <v>-5.4715719063545158</v>
      </c>
      <c r="G280" s="184">
        <v>7.1923076923076925</v>
      </c>
      <c r="H280" s="185">
        <f t="shared" si="44"/>
        <v>4.2792642140468224</v>
      </c>
      <c r="I280" s="184">
        <v>6.5476190476190474</v>
      </c>
      <c r="J280" s="185">
        <f t="shared" si="44"/>
        <v>-0.64468864468864506</v>
      </c>
      <c r="K280" s="184">
        <v>6.8297872340425529</v>
      </c>
      <c r="L280" s="185">
        <f t="shared" si="45"/>
        <v>0.2821681864235055</v>
      </c>
      <c r="M280" s="184">
        <v>6.564516129032258</v>
      </c>
      <c r="N280" s="185">
        <v>-0.26527110501029494</v>
      </c>
      <c r="O280" s="185">
        <v>-1.820099255583127</v>
      </c>
    </row>
    <row r="281" spans="2:15" x14ac:dyDescent="0.25">
      <c r="B281" s="114" t="s">
        <v>87</v>
      </c>
      <c r="C281" s="184">
        <v>8.4054054054054053</v>
      </c>
      <c r="D281" s="185">
        <v>0.29889652966576108</v>
      </c>
      <c r="E281" s="184">
        <v>5.583333333333333</v>
      </c>
      <c r="F281" s="185">
        <f t="shared" si="44"/>
        <v>-2.8220720720720722</v>
      </c>
      <c r="G281" s="184">
        <v>7.2073170731707314</v>
      </c>
      <c r="H281" s="185">
        <f t="shared" si="44"/>
        <v>1.6239837398373984</v>
      </c>
      <c r="I281" s="184">
        <v>5.1529411764705886</v>
      </c>
      <c r="J281" s="185">
        <f t="shared" si="44"/>
        <v>-2.0543758967001429</v>
      </c>
      <c r="K281" s="184">
        <v>6.7029702970297027</v>
      </c>
      <c r="L281" s="185">
        <f t="shared" si="45"/>
        <v>1.5500291205591141</v>
      </c>
      <c r="M281" s="184">
        <v>9.7278106508875748</v>
      </c>
      <c r="N281" s="185">
        <v>3.0248403538578721</v>
      </c>
      <c r="O281" s="185">
        <v>1.3224052454821695</v>
      </c>
    </row>
    <row r="282" spans="2:15" x14ac:dyDescent="0.25">
      <c r="B282" s="114" t="s">
        <v>89</v>
      </c>
      <c r="C282" s="184">
        <v>6.5905567300916141</v>
      </c>
      <c r="D282" s="185">
        <v>-0.55217454744142547</v>
      </c>
      <c r="E282" s="184">
        <v>5.2173913043478262</v>
      </c>
      <c r="F282" s="185">
        <f t="shared" si="44"/>
        <v>-1.373165425743788</v>
      </c>
      <c r="G282" s="184">
        <v>5.2435530085959883</v>
      </c>
      <c r="H282" s="185">
        <f t="shared" si="44"/>
        <v>2.616170424816211E-2</v>
      </c>
      <c r="I282" s="184">
        <v>6.176154672395274</v>
      </c>
      <c r="J282" s="185">
        <f t="shared" si="44"/>
        <v>0.93260166379928577</v>
      </c>
      <c r="K282" s="184">
        <v>6.3087885985748215</v>
      </c>
      <c r="L282" s="185">
        <f t="shared" si="45"/>
        <v>0.1326339261795475</v>
      </c>
      <c r="M282" s="184"/>
      <c r="N282" s="185" t="s">
        <v>236</v>
      </c>
      <c r="O282" s="185" t="s">
        <v>236</v>
      </c>
    </row>
    <row r="283" spans="2:15" x14ac:dyDescent="0.25">
      <c r="B283" s="114" t="s">
        <v>91</v>
      </c>
      <c r="C283" s="184">
        <v>8.4270318814548713</v>
      </c>
      <c r="D283" s="185">
        <v>-0.64008221250485953</v>
      </c>
      <c r="E283" s="184">
        <v>9.1702127659574462</v>
      </c>
      <c r="F283" s="185">
        <f t="shared" si="44"/>
        <v>0.74318088450257491</v>
      </c>
      <c r="G283" s="184">
        <v>7.6117886178861784</v>
      </c>
      <c r="H283" s="185">
        <f t="shared" si="44"/>
        <v>-1.5584241480712677</v>
      </c>
      <c r="I283" s="184">
        <v>7.768624641833811</v>
      </c>
      <c r="J283" s="185">
        <f t="shared" si="44"/>
        <v>0.15683602394763252</v>
      </c>
      <c r="K283" s="184">
        <v>9.0835714285714282</v>
      </c>
      <c r="L283" s="185">
        <f t="shared" si="45"/>
        <v>1.3149467867376172</v>
      </c>
      <c r="M283" s="184"/>
      <c r="N283" s="185" t="s">
        <v>236</v>
      </c>
      <c r="O283" s="185" t="s">
        <v>236</v>
      </c>
    </row>
    <row r="284" spans="2:15" x14ac:dyDescent="0.25">
      <c r="B284" s="114" t="s">
        <v>93</v>
      </c>
      <c r="C284" s="184">
        <v>8.8075868372943322</v>
      </c>
      <c r="D284" s="185">
        <v>-0.20784372517455729</v>
      </c>
      <c r="E284" s="184">
        <v>9.0740740740740744</v>
      </c>
      <c r="F284" s="185">
        <f t="shared" si="44"/>
        <v>0.26648723677974218</v>
      </c>
      <c r="G284" s="184">
        <v>9.2411575562700961</v>
      </c>
      <c r="H284" s="185">
        <f t="shared" si="44"/>
        <v>0.16708348219602165</v>
      </c>
      <c r="I284" s="184">
        <v>8.3785276073619634</v>
      </c>
      <c r="J284" s="185">
        <f t="shared" si="44"/>
        <v>-0.8626299489081326</v>
      </c>
      <c r="K284" s="184">
        <v>8.0674671240708982</v>
      </c>
      <c r="L284" s="185">
        <f t="shared" si="45"/>
        <v>-0.31106048329106528</v>
      </c>
      <c r="M284" s="184"/>
      <c r="N284" s="185" t="s">
        <v>236</v>
      </c>
      <c r="O284" s="185" t="s">
        <v>236</v>
      </c>
    </row>
    <row r="285" spans="2:15" ht="15.75" x14ac:dyDescent="0.25">
      <c r="B285" s="117" t="s">
        <v>30</v>
      </c>
      <c r="C285" s="186">
        <v>8.5535998786131557</v>
      </c>
      <c r="D285" s="187">
        <v>-0.67615107494304816</v>
      </c>
      <c r="E285" s="186">
        <v>10.33891299855342</v>
      </c>
      <c r="F285" s="187">
        <f t="shared" si="44"/>
        <v>1.7853131199402643</v>
      </c>
      <c r="G285" s="186">
        <v>7.9606243348705217</v>
      </c>
      <c r="H285" s="187">
        <f t="shared" si="44"/>
        <v>-2.3782886636828984</v>
      </c>
      <c r="I285" s="186">
        <v>7.8920910646137648</v>
      </c>
      <c r="J285" s="187">
        <f t="shared" si="44"/>
        <v>-6.8533270256756929E-2</v>
      </c>
      <c r="K285" s="186">
        <v>8.2016865776528469</v>
      </c>
      <c r="L285" s="187">
        <f t="shared" si="45"/>
        <v>0.30959551303908217</v>
      </c>
      <c r="M285" s="186">
        <v>8.5439974354864567</v>
      </c>
      <c r="N285" s="187">
        <v>0.24282490617322416</v>
      </c>
      <c r="O285" s="187">
        <v>-0.35147010228406117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36AB-F4DB-4255-9CE7-9C3EC4F7ACE6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8.5183170302174336</v>
      </c>
      <c r="D9" s="185">
        <v>-0.4281174843125104</v>
      </c>
      <c r="E9" s="184">
        <v>8.049077653275921</v>
      </c>
      <c r="F9" s="185">
        <f t="shared" ref="F9:J21" si="0">IFERROR(E9-C9,"-")</f>
        <v>-0.46923937694151263</v>
      </c>
      <c r="G9" s="184">
        <v>6.4407994786009128</v>
      </c>
      <c r="H9" s="185">
        <f t="shared" si="0"/>
        <v>-1.6082781746750081</v>
      </c>
      <c r="I9" s="184">
        <v>7.2707658219083227</v>
      </c>
      <c r="J9" s="185">
        <f t="shared" si="0"/>
        <v>0.82996634330740982</v>
      </c>
      <c r="K9" s="184">
        <v>7.6495140460657698</v>
      </c>
      <c r="L9" s="185">
        <f t="shared" ref="L9:L21" si="1">IFERROR(K9-I9,"-")</f>
        <v>0.37874822415744713</v>
      </c>
      <c r="M9" s="184">
        <v>7.4799863525689734</v>
      </c>
      <c r="N9" s="185">
        <f t="shared" ref="N9:N14" si="2">IFERROR(M9-K9,"-")</f>
        <v>-0.16952769349679642</v>
      </c>
      <c r="O9" s="185">
        <f>IFERROR(M9-C9,"-")</f>
        <v>-1.0383306776484602</v>
      </c>
    </row>
    <row r="10" spans="1:16" x14ac:dyDescent="0.25">
      <c r="A10" s="1" t="s">
        <v>72</v>
      </c>
      <c r="B10" s="114" t="s">
        <v>73</v>
      </c>
      <c r="C10" s="184">
        <v>8.2067644338750156</v>
      </c>
      <c r="D10" s="185">
        <v>-2.9044716383719305E-3</v>
      </c>
      <c r="E10" s="184">
        <v>7.4743507451034814</v>
      </c>
      <c r="F10" s="185">
        <f t="shared" si="0"/>
        <v>-0.73241368877153423</v>
      </c>
      <c r="G10" s="184">
        <v>4.1890667960536954</v>
      </c>
      <c r="H10" s="185">
        <f t="shared" si="0"/>
        <v>-3.285283949049786</v>
      </c>
      <c r="I10" s="184">
        <v>5.9475019322618365</v>
      </c>
      <c r="J10" s="185">
        <f t="shared" si="0"/>
        <v>1.7584351362081412</v>
      </c>
      <c r="K10" s="184">
        <v>7.1207352712306973</v>
      </c>
      <c r="L10" s="185">
        <f t="shared" si="1"/>
        <v>1.1732333389688607</v>
      </c>
      <c r="M10" s="184">
        <v>7.130149994765886</v>
      </c>
      <c r="N10" s="185">
        <f t="shared" si="2"/>
        <v>9.4147235351886849E-3</v>
      </c>
      <c r="O10" s="185">
        <f>IFERROR(M10-C10,"-")</f>
        <v>-1.0766144391091297</v>
      </c>
    </row>
    <row r="11" spans="1:16" x14ac:dyDescent="0.25">
      <c r="A11" s="1" t="s">
        <v>74</v>
      </c>
      <c r="B11" s="114" t="s">
        <v>75</v>
      </c>
      <c r="C11" s="184">
        <v>6.8938655708834755</v>
      </c>
      <c r="D11" s="185">
        <v>0.21065307785503151</v>
      </c>
      <c r="E11" s="184">
        <v>9.3527138440398492</v>
      </c>
      <c r="F11" s="185">
        <f t="shared" si="0"/>
        <v>2.4588482731563737</v>
      </c>
      <c r="G11" s="184">
        <v>4.3917310759416024</v>
      </c>
      <c r="H11" s="185">
        <f t="shared" si="0"/>
        <v>-4.9609827680982468</v>
      </c>
      <c r="I11" s="184">
        <v>6.4008498583569402</v>
      </c>
      <c r="J11" s="185">
        <f t="shared" si="0"/>
        <v>2.0091187824153378</v>
      </c>
      <c r="K11" s="184">
        <v>6.5608761101911783</v>
      </c>
      <c r="L11" s="185">
        <f t="shared" si="1"/>
        <v>0.16002625183423813</v>
      </c>
      <c r="M11" s="184">
        <v>6.5438265292744955</v>
      </c>
      <c r="N11" s="185">
        <f t="shared" si="2"/>
        <v>-1.7049580916682849E-2</v>
      </c>
      <c r="O11" s="185">
        <f t="shared" ref="O11:O14" si="3">IFERROR(M11-C11,"-")</f>
        <v>-0.35003904160898003</v>
      </c>
    </row>
    <row r="12" spans="1:16" x14ac:dyDescent="0.25">
      <c r="A12" s="1" t="s">
        <v>76</v>
      </c>
      <c r="B12" s="114" t="s">
        <v>77</v>
      </c>
      <c r="C12" s="184">
        <v>6.6985993429016082</v>
      </c>
      <c r="D12" s="185">
        <v>0.12948967606667594</v>
      </c>
      <c r="E12" s="184" t="s">
        <v>236</v>
      </c>
      <c r="F12" s="185" t="str">
        <f t="shared" si="0"/>
        <v>-</v>
      </c>
      <c r="G12" s="184">
        <v>4.1749260355029589</v>
      </c>
      <c r="H12" s="185" t="str">
        <f t="shared" si="0"/>
        <v>-</v>
      </c>
      <c r="I12" s="184">
        <v>5.741822968081606</v>
      </c>
      <c r="J12" s="185">
        <f t="shared" si="0"/>
        <v>1.566896932578647</v>
      </c>
      <c r="K12" s="184">
        <v>5.8235402468226196</v>
      </c>
      <c r="L12" s="185">
        <f t="shared" si="1"/>
        <v>8.1717278741013644E-2</v>
      </c>
      <c r="M12" s="184">
        <v>6.1835149147193631</v>
      </c>
      <c r="N12" s="185">
        <f t="shared" si="2"/>
        <v>0.35997466789674348</v>
      </c>
      <c r="O12" s="185">
        <f>IFERROR(M12-C12,"-")</f>
        <v>-0.51508442818224509</v>
      </c>
    </row>
    <row r="13" spans="1:16" x14ac:dyDescent="0.25">
      <c r="A13" s="1" t="s">
        <v>78</v>
      </c>
      <c r="B13" s="114" t="s">
        <v>79</v>
      </c>
      <c r="C13" s="184">
        <v>6.283599228343081</v>
      </c>
      <c r="D13" s="185">
        <v>-0.26895038454292042</v>
      </c>
      <c r="E13" s="184" t="s">
        <v>236</v>
      </c>
      <c r="F13" s="185" t="str">
        <f t="shared" si="0"/>
        <v>-</v>
      </c>
      <c r="G13" s="184">
        <v>3.6363131593559133</v>
      </c>
      <c r="H13" s="185" t="str">
        <f t="shared" si="0"/>
        <v>-</v>
      </c>
      <c r="I13" s="184">
        <v>5.7990297602388283</v>
      </c>
      <c r="J13" s="185">
        <f t="shared" si="0"/>
        <v>2.1627166008829151</v>
      </c>
      <c r="K13" s="184">
        <v>5.8624737512478911</v>
      </c>
      <c r="L13" s="185">
        <f t="shared" si="1"/>
        <v>6.3443991009062728E-2</v>
      </c>
      <c r="M13" s="184">
        <v>5.2644131577239994</v>
      </c>
      <c r="N13" s="185">
        <f t="shared" si="2"/>
        <v>-0.59806059352389163</v>
      </c>
      <c r="O13" s="185">
        <f>IFERROR(M13-C13,"-")</f>
        <v>-1.0191860706190816</v>
      </c>
    </row>
    <row r="14" spans="1:16" x14ac:dyDescent="0.25">
      <c r="A14" s="1" t="s">
        <v>80</v>
      </c>
      <c r="B14" s="114" t="s">
        <v>81</v>
      </c>
      <c r="C14" s="184">
        <v>6.3301280243641083</v>
      </c>
      <c r="D14" s="185">
        <v>-0.27077612759687053</v>
      </c>
      <c r="E14" s="184" t="s">
        <v>236</v>
      </c>
      <c r="F14" s="185" t="str">
        <f t="shared" si="0"/>
        <v>-</v>
      </c>
      <c r="G14" s="184">
        <v>4.4208528154098232</v>
      </c>
      <c r="H14" s="185" t="str">
        <f t="shared" si="0"/>
        <v>-</v>
      </c>
      <c r="I14" s="184">
        <v>5.7599316531396836</v>
      </c>
      <c r="J14" s="185">
        <f t="shared" si="0"/>
        <v>1.3390788377298604</v>
      </c>
      <c r="K14" s="184">
        <v>5.5192868356133662</v>
      </c>
      <c r="L14" s="185">
        <f t="shared" si="1"/>
        <v>-0.24064481752631739</v>
      </c>
      <c r="M14" s="184">
        <v>5.5214346527886038</v>
      </c>
      <c r="N14" s="185">
        <f t="shared" si="2"/>
        <v>2.1478171752375985E-3</v>
      </c>
      <c r="O14" s="185">
        <f t="shared" si="3"/>
        <v>-0.80869337157550447</v>
      </c>
    </row>
    <row r="15" spans="1:16" x14ac:dyDescent="0.25">
      <c r="A15" s="1" t="s">
        <v>82</v>
      </c>
      <c r="B15" s="114" t="s">
        <v>83</v>
      </c>
      <c r="C15" s="184">
        <v>6.6953218712514992</v>
      </c>
      <c r="D15" s="185">
        <v>-0.1142893888021197</v>
      </c>
      <c r="E15" s="184" t="s">
        <v>236</v>
      </c>
      <c r="F15" s="185" t="str">
        <f t="shared" si="0"/>
        <v>-</v>
      </c>
      <c r="G15" s="184">
        <v>5.4281900180396869</v>
      </c>
      <c r="H15" s="185" t="str">
        <f t="shared" si="0"/>
        <v>-</v>
      </c>
      <c r="I15" s="184">
        <v>5.6479330349294781</v>
      </c>
      <c r="J15" s="185">
        <f t="shared" si="0"/>
        <v>0.21974301688979114</v>
      </c>
      <c r="K15" s="184">
        <v>6.1112336431001788</v>
      </c>
      <c r="L15" s="185">
        <f t="shared" si="1"/>
        <v>0.46330060817070073</v>
      </c>
      <c r="M15" s="184">
        <v>5.9086820362473347</v>
      </c>
      <c r="N15" s="185">
        <f>IFERROR(M15-K15,"-")</f>
        <v>-0.20255160685284412</v>
      </c>
      <c r="O15" s="185">
        <f>IFERROR(M15-C15,"-")</f>
        <v>-0.78663983500416457</v>
      </c>
    </row>
    <row r="16" spans="1:16" x14ac:dyDescent="0.25">
      <c r="A16" s="1" t="s">
        <v>84</v>
      </c>
      <c r="B16" s="114" t="s">
        <v>85</v>
      </c>
      <c r="C16" s="184">
        <v>6.7390698530378312</v>
      </c>
      <c r="D16" s="185">
        <v>9.9418980219875941E-2</v>
      </c>
      <c r="E16" s="184">
        <v>5.3355448053443908</v>
      </c>
      <c r="F16" s="185">
        <f t="shared" si="0"/>
        <v>-1.4035250476934404</v>
      </c>
      <c r="G16" s="184">
        <v>5.6756335438484289</v>
      </c>
      <c r="H16" s="185">
        <f t="shared" si="0"/>
        <v>0.34008873850403809</v>
      </c>
      <c r="I16" s="184">
        <v>6.327599318610452</v>
      </c>
      <c r="J16" s="185">
        <f t="shared" si="0"/>
        <v>0.65196577476202311</v>
      </c>
      <c r="K16" s="184">
        <v>6.5705482072584172</v>
      </c>
      <c r="L16" s="185">
        <f t="shared" si="1"/>
        <v>0.24294888864796516</v>
      </c>
      <c r="M16" s="184">
        <v>6.1984073500011228</v>
      </c>
      <c r="N16" s="185">
        <f>IFERROR(M16-K16,"-")</f>
        <v>-0.3721408572572944</v>
      </c>
      <c r="O16" s="185">
        <f>IFERROR(M16-C16,"-")</f>
        <v>-0.54066250303670849</v>
      </c>
    </row>
    <row r="17" spans="1:16" x14ac:dyDescent="0.25">
      <c r="A17" s="1" t="s">
        <v>86</v>
      </c>
      <c r="B17" s="114" t="s">
        <v>87</v>
      </c>
      <c r="C17" s="184">
        <v>6.8203205304532881</v>
      </c>
      <c r="D17" s="185">
        <v>-0.24346072736986013</v>
      </c>
      <c r="E17" s="184">
        <v>4.5957519503445132</v>
      </c>
      <c r="F17" s="185">
        <f t="shared" si="0"/>
        <v>-2.2245685801087749</v>
      </c>
      <c r="G17" s="184">
        <v>5.8120697473102769</v>
      </c>
      <c r="H17" s="185">
        <f t="shared" si="0"/>
        <v>1.2163177969657637</v>
      </c>
      <c r="I17" s="184">
        <v>6.0842648738198255</v>
      </c>
      <c r="J17" s="185">
        <f t="shared" si="0"/>
        <v>0.27219512650954858</v>
      </c>
      <c r="K17" s="184">
        <v>6.1392882492936769</v>
      </c>
      <c r="L17" s="185">
        <f t="shared" si="1"/>
        <v>5.5023375473851388E-2</v>
      </c>
      <c r="M17" s="184">
        <v>6.305475355743452</v>
      </c>
      <c r="N17" s="185">
        <f t="shared" ref="N17:N20" si="4">IFERROR(M17-K17,"-")</f>
        <v>0.16618710644977508</v>
      </c>
      <c r="O17" s="185">
        <f t="shared" ref="O17:O20" si="5">IFERROR(M17-C17,"-")</f>
        <v>-0.51484517470983615</v>
      </c>
    </row>
    <row r="18" spans="1:16" x14ac:dyDescent="0.25">
      <c r="A18" s="1" t="s">
        <v>88</v>
      </c>
      <c r="B18" s="114" t="s">
        <v>89</v>
      </c>
      <c r="C18" s="184">
        <v>6.2663492110880563</v>
      </c>
      <c r="D18" s="185">
        <v>-0.52276271464954238</v>
      </c>
      <c r="E18" s="184">
        <v>3.774981495188749</v>
      </c>
      <c r="F18" s="185">
        <f t="shared" si="0"/>
        <v>-2.4913677158993073</v>
      </c>
      <c r="G18" s="184">
        <v>5.4833505174323136</v>
      </c>
      <c r="H18" s="185">
        <f t="shared" si="0"/>
        <v>1.7083690222435646</v>
      </c>
      <c r="I18" s="184">
        <v>5.8589082295741068</v>
      </c>
      <c r="J18" s="185">
        <f t="shared" si="0"/>
        <v>0.37555771214179323</v>
      </c>
      <c r="K18" s="184">
        <v>6.0482481494536486</v>
      </c>
      <c r="L18" s="185">
        <f t="shared" si="1"/>
        <v>0.1893399198795418</v>
      </c>
      <c r="M18" s="184"/>
      <c r="N18" s="185">
        <f t="shared" si="4"/>
        <v>-6.0482481494536486</v>
      </c>
      <c r="O18" s="185">
        <f t="shared" si="5"/>
        <v>-6.2663492110880563</v>
      </c>
    </row>
    <row r="19" spans="1:16" x14ac:dyDescent="0.25">
      <c r="A19" s="1" t="s">
        <v>90</v>
      </c>
      <c r="B19" s="114" t="s">
        <v>91</v>
      </c>
      <c r="C19" s="184">
        <v>6.9515244176634585</v>
      </c>
      <c r="D19" s="185">
        <v>-0.63213594058706324</v>
      </c>
      <c r="E19" s="184">
        <v>5.968881685575365</v>
      </c>
      <c r="F19" s="185">
        <f t="shared" si="0"/>
        <v>-0.9826427320880935</v>
      </c>
      <c r="G19" s="184">
        <v>6.385712479986517</v>
      </c>
      <c r="H19" s="185">
        <f t="shared" si="0"/>
        <v>0.41683079441115201</v>
      </c>
      <c r="I19" s="184">
        <v>6.5084693613162328</v>
      </c>
      <c r="J19" s="185">
        <f t="shared" si="0"/>
        <v>0.12275688132971574</v>
      </c>
      <c r="K19" s="184">
        <v>6.9049731284535616</v>
      </c>
      <c r="L19" s="185">
        <f t="shared" si="1"/>
        <v>0.39650376713732882</v>
      </c>
      <c r="M19" s="184"/>
      <c r="N19" s="185">
        <f t="shared" si="4"/>
        <v>-6.9049731284535616</v>
      </c>
      <c r="O19" s="185">
        <f t="shared" si="5"/>
        <v>-6.9515244176634585</v>
      </c>
    </row>
    <row r="20" spans="1:16" x14ac:dyDescent="0.25">
      <c r="A20" s="1" t="s">
        <v>92</v>
      </c>
      <c r="B20" s="114" t="s">
        <v>93</v>
      </c>
      <c r="C20" s="184">
        <v>7.4343465290655484</v>
      </c>
      <c r="D20" s="185">
        <v>-0.3732646388152574</v>
      </c>
      <c r="E20" s="184">
        <v>5.0320915619389588</v>
      </c>
      <c r="F20" s="185">
        <f t="shared" si="0"/>
        <v>-2.4022549671265896</v>
      </c>
      <c r="G20" s="184">
        <v>6.4343276482978871</v>
      </c>
      <c r="H20" s="185">
        <f t="shared" si="0"/>
        <v>1.4022360863589283</v>
      </c>
      <c r="I20" s="184">
        <v>6.7109165302782321</v>
      </c>
      <c r="J20" s="185">
        <f t="shared" si="0"/>
        <v>0.27658888198034504</v>
      </c>
      <c r="K20" s="184">
        <v>7.0489614480564127</v>
      </c>
      <c r="L20" s="185">
        <f t="shared" si="1"/>
        <v>0.33804491777818058</v>
      </c>
      <c r="M20" s="184"/>
      <c r="N20" s="185">
        <f t="shared" si="4"/>
        <v>-7.0489614480564127</v>
      </c>
      <c r="O20" s="185">
        <f t="shared" si="5"/>
        <v>-7.4343465290655484</v>
      </c>
    </row>
    <row r="21" spans="1:16" ht="15.75" x14ac:dyDescent="0.25">
      <c r="A21" s="1" t="s">
        <v>0</v>
      </c>
      <c r="B21" s="117" t="s">
        <v>30</v>
      </c>
      <c r="C21" s="186">
        <v>6.9374830274806403</v>
      </c>
      <c r="D21" s="187">
        <v>-0.18177606401274549</v>
      </c>
      <c r="E21" s="186">
        <v>6.8485442911860428</v>
      </c>
      <c r="F21" s="187">
        <f t="shared" si="0"/>
        <v>-8.8938736294597476E-2</v>
      </c>
      <c r="G21" s="186">
        <v>5.5543189800228117</v>
      </c>
      <c r="H21" s="187">
        <f t="shared" si="0"/>
        <v>-1.2942253111632311</v>
      </c>
      <c r="I21" s="186">
        <v>6.1281889542046537</v>
      </c>
      <c r="J21" s="187">
        <f t="shared" si="0"/>
        <v>0.57386997418184205</v>
      </c>
      <c r="K21" s="186">
        <v>6.4214324031645127</v>
      </c>
      <c r="L21" s="187">
        <f t="shared" si="1"/>
        <v>0.29324344895985899</v>
      </c>
      <c r="M21" s="186">
        <v>6.2332456238056873</v>
      </c>
      <c r="N21" s="187">
        <v>-0.11344992329298265</v>
      </c>
      <c r="O21" s="187">
        <v>-0.72640209490619423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8.133783992754104</v>
      </c>
      <c r="D31" s="185">
        <v>-0.33309496054283727</v>
      </c>
      <c r="E31" s="184">
        <v>7.5954477961068285</v>
      </c>
      <c r="F31" s="185">
        <f t="shared" ref="F31:J43" si="6">IFERROR(E31-C31,"-")</f>
        <v>-0.5383361966472755</v>
      </c>
      <c r="G31" s="184">
        <v>5.8213649851632043</v>
      </c>
      <c r="H31" s="185">
        <f t="shared" si="6"/>
        <v>-1.7740828109436242</v>
      </c>
      <c r="I31" s="184">
        <v>6.9119119825093449</v>
      </c>
      <c r="J31" s="185">
        <f t="shared" si="6"/>
        <v>1.0905469973461406</v>
      </c>
      <c r="K31" s="184">
        <v>7.2951352442470734</v>
      </c>
      <c r="L31" s="185">
        <f t="shared" ref="L31:L43" si="7">IFERROR(K31-I31,"-")</f>
        <v>0.38322326173772847</v>
      </c>
      <c r="M31" s="184">
        <v>7.1438314612938214</v>
      </c>
      <c r="N31" s="185">
        <f>IFERROR(M31-K31,"-")</f>
        <v>-0.15130378295325198</v>
      </c>
      <c r="O31" s="185">
        <f>IFERROR(M31-C31,"-")</f>
        <v>-0.98995253146028261</v>
      </c>
    </row>
    <row r="32" spans="1:16" x14ac:dyDescent="0.25">
      <c r="B32" s="114" t="s">
        <v>73</v>
      </c>
      <c r="C32" s="184">
        <v>7.7673200168405296</v>
      </c>
      <c r="D32" s="185">
        <v>2.9646716938099615E-2</v>
      </c>
      <c r="E32" s="184">
        <v>6.9212380158399336</v>
      </c>
      <c r="F32" s="185">
        <f t="shared" si="6"/>
        <v>-0.84608200100059605</v>
      </c>
      <c r="G32" s="184">
        <v>3.6173596909793231</v>
      </c>
      <c r="H32" s="185">
        <f t="shared" si="6"/>
        <v>-3.3038783248606105</v>
      </c>
      <c r="I32" s="184">
        <v>5.5299104363235791</v>
      </c>
      <c r="J32" s="185">
        <f t="shared" si="6"/>
        <v>1.9125507453442561</v>
      </c>
      <c r="K32" s="184">
        <v>6.6877820526151606</v>
      </c>
      <c r="L32" s="185">
        <f t="shared" si="7"/>
        <v>1.1578716162915814</v>
      </c>
      <c r="M32" s="184">
        <v>6.8093968971177432</v>
      </c>
      <c r="N32" s="185">
        <f t="shared" ref="N32:N39" si="8">IFERROR(M32-K32,"-")</f>
        <v>0.12161484450258264</v>
      </c>
      <c r="O32" s="185">
        <f t="shared" ref="O32:O42" si="9">IFERROR(M32-C32,"-")</f>
        <v>-0.95792311972278643</v>
      </c>
    </row>
    <row r="33" spans="2:16" x14ac:dyDescent="0.25">
      <c r="B33" s="114" t="s">
        <v>75</v>
      </c>
      <c r="C33" s="184">
        <v>6.7402277394063841</v>
      </c>
      <c r="D33" s="185">
        <v>0.29343905952161897</v>
      </c>
      <c r="E33" s="184">
        <v>8.5903753407422947</v>
      </c>
      <c r="F33" s="185">
        <f t="shared" si="6"/>
        <v>1.8501476013359106</v>
      </c>
      <c r="G33" s="184">
        <v>3.9838980207983896</v>
      </c>
      <c r="H33" s="185">
        <f t="shared" si="6"/>
        <v>-4.6064773199439051</v>
      </c>
      <c r="I33" s="184">
        <v>6.1933873720136523</v>
      </c>
      <c r="J33" s="185">
        <f t="shared" si="6"/>
        <v>2.2094893512152627</v>
      </c>
      <c r="K33" s="184">
        <v>6.3821791406468451</v>
      </c>
      <c r="L33" s="185">
        <f t="shared" si="7"/>
        <v>0.1887917686331928</v>
      </c>
      <c r="M33" s="184">
        <v>6.3870607741853203</v>
      </c>
      <c r="N33" s="185">
        <f t="shared" si="8"/>
        <v>4.8816335384751497E-3</v>
      </c>
      <c r="O33" s="185">
        <f t="shared" si="9"/>
        <v>-0.35316696522106383</v>
      </c>
    </row>
    <row r="34" spans="2:16" x14ac:dyDescent="0.25">
      <c r="B34" s="114" t="s">
        <v>77</v>
      </c>
      <c r="C34" s="184">
        <v>6.5989966954652228</v>
      </c>
      <c r="D34" s="185">
        <v>3.2205827358917638E-2</v>
      </c>
      <c r="E34" s="184" t="s">
        <v>236</v>
      </c>
      <c r="F34" s="185" t="str">
        <f t="shared" si="6"/>
        <v>-</v>
      </c>
      <c r="G34" s="184">
        <v>3.6613133476088509</v>
      </c>
      <c r="H34" s="185" t="str">
        <f t="shared" si="6"/>
        <v>-</v>
      </c>
      <c r="I34" s="184">
        <v>5.6651906319189127</v>
      </c>
      <c r="J34" s="185">
        <f t="shared" si="6"/>
        <v>2.0038772843100618</v>
      </c>
      <c r="K34" s="184">
        <v>5.8500116090085905</v>
      </c>
      <c r="L34" s="185">
        <f t="shared" si="7"/>
        <v>0.18482097708967782</v>
      </c>
      <c r="M34" s="184">
        <v>6.3142779576877581</v>
      </c>
      <c r="N34" s="185">
        <f t="shared" si="8"/>
        <v>0.46426634867916761</v>
      </c>
      <c r="O34" s="185">
        <f t="shared" si="9"/>
        <v>-0.2847187377774647</v>
      </c>
    </row>
    <row r="35" spans="2:16" x14ac:dyDescent="0.25">
      <c r="B35" s="114" t="s">
        <v>79</v>
      </c>
      <c r="C35" s="184">
        <v>6.1684452855219778</v>
      </c>
      <c r="D35" s="185">
        <v>-0.2724833256939494</v>
      </c>
      <c r="E35" s="184" t="s">
        <v>236</v>
      </c>
      <c r="F35" s="185" t="str">
        <f t="shared" si="6"/>
        <v>-</v>
      </c>
      <c r="G35" s="184">
        <v>3.2940076307324007</v>
      </c>
      <c r="H35" s="185" t="str">
        <f t="shared" si="6"/>
        <v>-</v>
      </c>
      <c r="I35" s="184">
        <v>5.8009572649572654</v>
      </c>
      <c r="J35" s="185">
        <f t="shared" si="6"/>
        <v>2.5069496342248647</v>
      </c>
      <c r="K35" s="184">
        <v>5.9152615464228733</v>
      </c>
      <c r="L35" s="185">
        <f t="shared" si="7"/>
        <v>0.11430428146560789</v>
      </c>
      <c r="M35" s="184">
        <v>5.4284928225793401</v>
      </c>
      <c r="N35" s="185">
        <f t="shared" si="8"/>
        <v>-0.4867687238435332</v>
      </c>
      <c r="O35" s="185">
        <f t="shared" si="9"/>
        <v>-0.73995246294263772</v>
      </c>
    </row>
    <row r="36" spans="2:16" x14ac:dyDescent="0.25">
      <c r="B36" s="114" t="s">
        <v>81</v>
      </c>
      <c r="C36" s="184">
        <v>6.3381482487102909</v>
      </c>
      <c r="D36" s="185">
        <v>-0.30979865157727637</v>
      </c>
      <c r="E36" s="184" t="s">
        <v>236</v>
      </c>
      <c r="F36" s="185" t="str">
        <f t="shared" si="6"/>
        <v>-</v>
      </c>
      <c r="G36" s="184">
        <v>4.3794594594594596</v>
      </c>
      <c r="H36" s="185" t="str">
        <f t="shared" si="6"/>
        <v>-</v>
      </c>
      <c r="I36" s="184">
        <v>5.7954434531362864</v>
      </c>
      <c r="J36" s="185">
        <f t="shared" si="6"/>
        <v>1.4159839936768268</v>
      </c>
      <c r="K36" s="184">
        <v>5.5275941664043646</v>
      </c>
      <c r="L36" s="185">
        <f t="shared" si="7"/>
        <v>-0.26784928673192177</v>
      </c>
      <c r="M36" s="184">
        <v>5.6843582161607626</v>
      </c>
      <c r="N36" s="185">
        <f t="shared" si="8"/>
        <v>0.15676404975639802</v>
      </c>
      <c r="O36" s="185">
        <f t="shared" si="9"/>
        <v>-0.65379003254952828</v>
      </c>
    </row>
    <row r="37" spans="2:16" x14ac:dyDescent="0.25">
      <c r="B37" s="114" t="s">
        <v>83</v>
      </c>
      <c r="C37" s="184">
        <v>6.527745965642894</v>
      </c>
      <c r="D37" s="185">
        <v>-0.16334469083504999</v>
      </c>
      <c r="E37" s="184" t="s">
        <v>236</v>
      </c>
      <c r="F37" s="185" t="str">
        <f t="shared" si="6"/>
        <v>-</v>
      </c>
      <c r="G37" s="184">
        <v>5.2023697794462693</v>
      </c>
      <c r="H37" s="185" t="str">
        <f t="shared" si="6"/>
        <v>-</v>
      </c>
      <c r="I37" s="184">
        <v>5.6538348920925268</v>
      </c>
      <c r="J37" s="185">
        <f t="shared" si="6"/>
        <v>0.45146511264625744</v>
      </c>
      <c r="K37" s="184">
        <v>5.9000261028452101</v>
      </c>
      <c r="L37" s="185">
        <f t="shared" si="7"/>
        <v>0.24619121075268335</v>
      </c>
      <c r="M37" s="184">
        <v>5.9975975975975979</v>
      </c>
      <c r="N37" s="185">
        <f t="shared" si="8"/>
        <v>9.75714947523878E-2</v>
      </c>
      <c r="O37" s="185">
        <f t="shared" si="9"/>
        <v>-0.53014836804529608</v>
      </c>
    </row>
    <row r="38" spans="2:16" x14ac:dyDescent="0.25">
      <c r="B38" s="114" t="s">
        <v>85</v>
      </c>
      <c r="C38" s="184">
        <v>6.6000425156163125</v>
      </c>
      <c r="D38" s="185">
        <v>1.8046339708090997E-2</v>
      </c>
      <c r="E38" s="184">
        <v>5.0789443289443286</v>
      </c>
      <c r="F38" s="185">
        <f t="shared" si="6"/>
        <v>-1.5210981866719839</v>
      </c>
      <c r="G38" s="184">
        <v>5.5314553990610325</v>
      </c>
      <c r="H38" s="185">
        <f t="shared" si="6"/>
        <v>0.45251107011670388</v>
      </c>
      <c r="I38" s="184">
        <v>6.3208030592734223</v>
      </c>
      <c r="J38" s="185">
        <f t="shared" si="6"/>
        <v>0.78934766021238989</v>
      </c>
      <c r="K38" s="184">
        <v>6.5134050880626226</v>
      </c>
      <c r="L38" s="185">
        <f t="shared" si="7"/>
        <v>0.1926020287892003</v>
      </c>
      <c r="M38" s="184">
        <v>6.1746327130264449</v>
      </c>
      <c r="N38" s="185">
        <f t="shared" si="8"/>
        <v>-0.33877237503617774</v>
      </c>
      <c r="O38" s="185">
        <f t="shared" si="9"/>
        <v>-0.4254098025898676</v>
      </c>
    </row>
    <row r="39" spans="2:16" x14ac:dyDescent="0.25">
      <c r="B39" s="114" t="s">
        <v>87</v>
      </c>
      <c r="C39" s="184">
        <v>6.6955531223509466</v>
      </c>
      <c r="D39" s="185">
        <v>-0.316734477705225</v>
      </c>
      <c r="E39" s="184">
        <v>4.4273724983860552</v>
      </c>
      <c r="F39" s="185">
        <f t="shared" si="6"/>
        <v>-2.2681806239648914</v>
      </c>
      <c r="G39" s="184">
        <v>5.693527794146533</v>
      </c>
      <c r="H39" s="185">
        <f t="shared" si="6"/>
        <v>1.2661552957604778</v>
      </c>
      <c r="I39" s="184">
        <v>6.0728080637094601</v>
      </c>
      <c r="J39" s="185">
        <f t="shared" si="6"/>
        <v>0.37928026956292715</v>
      </c>
      <c r="K39" s="184">
        <v>6.2223256455338367</v>
      </c>
      <c r="L39" s="185">
        <f t="shared" si="7"/>
        <v>0.14951758182437658</v>
      </c>
      <c r="M39" s="184">
        <v>6.434873568898773</v>
      </c>
      <c r="N39" s="185">
        <f t="shared" si="8"/>
        <v>0.21254792336493633</v>
      </c>
      <c r="O39" s="185">
        <f t="shared" si="9"/>
        <v>-0.26067955345217353</v>
      </c>
    </row>
    <row r="40" spans="2:16" x14ac:dyDescent="0.25">
      <c r="B40" s="114" t="s">
        <v>89</v>
      </c>
      <c r="C40" s="184">
        <v>6.0229738585888004</v>
      </c>
      <c r="D40" s="185">
        <v>-0.78977262837371409</v>
      </c>
      <c r="E40" s="184">
        <v>3.842143638352169</v>
      </c>
      <c r="F40" s="185">
        <f t="shared" si="6"/>
        <v>-2.1808302202366314</v>
      </c>
      <c r="G40" s="184">
        <v>5.4093930200782756</v>
      </c>
      <c r="H40" s="185">
        <f t="shared" si="6"/>
        <v>1.5672493817261066</v>
      </c>
      <c r="I40" s="184">
        <v>5.8925504254648597</v>
      </c>
      <c r="J40" s="185">
        <f t="shared" si="6"/>
        <v>0.48315740538658414</v>
      </c>
      <c r="K40" s="184">
        <v>5.9883141112618725</v>
      </c>
      <c r="L40" s="185">
        <f t="shared" si="7"/>
        <v>9.5763685797012776E-2</v>
      </c>
      <c r="M40" s="184"/>
      <c r="N40" s="185">
        <f>IFERROR(M40-K40,"-")</f>
        <v>-5.9883141112618725</v>
      </c>
      <c r="O40" s="185">
        <f t="shared" si="9"/>
        <v>-6.0229738585888004</v>
      </c>
    </row>
    <row r="41" spans="2:16" x14ac:dyDescent="0.25">
      <c r="B41" s="114" t="s">
        <v>91</v>
      </c>
      <c r="C41" s="184">
        <v>6.6276748554381051</v>
      </c>
      <c r="D41" s="185">
        <v>-0.72715810140412529</v>
      </c>
      <c r="E41" s="184">
        <v>6.1645193260654114</v>
      </c>
      <c r="F41" s="185">
        <f t="shared" si="6"/>
        <v>-0.46315552937269366</v>
      </c>
      <c r="G41" s="184">
        <v>6.1288739735082505</v>
      </c>
      <c r="H41" s="185">
        <f t="shared" si="6"/>
        <v>-3.5645352557160948E-2</v>
      </c>
      <c r="I41" s="184">
        <v>6.2818283121741549</v>
      </c>
      <c r="J41" s="185">
        <f t="shared" si="6"/>
        <v>0.15295433866590447</v>
      </c>
      <c r="K41" s="184">
        <v>6.5813258435058151</v>
      </c>
      <c r="L41" s="185">
        <f t="shared" si="7"/>
        <v>0.29949753133166013</v>
      </c>
      <c r="M41" s="184"/>
      <c r="N41" s="185">
        <f>IFERROR(M41-K41,"-")</f>
        <v>-6.5813258435058151</v>
      </c>
      <c r="O41" s="185">
        <f t="shared" si="9"/>
        <v>-6.6276748554381051</v>
      </c>
    </row>
    <row r="42" spans="2:16" x14ac:dyDescent="0.25">
      <c r="B42" s="114" t="s">
        <v>93</v>
      </c>
      <c r="C42" s="184">
        <v>7.0996168582375478</v>
      </c>
      <c r="D42" s="185">
        <v>-0.51894289165154994</v>
      </c>
      <c r="E42" s="184">
        <v>5.060939794419971</v>
      </c>
      <c r="F42" s="185">
        <f t="shared" si="6"/>
        <v>-2.0386770638175769</v>
      </c>
      <c r="G42" s="184">
        <v>6.1506012109497146</v>
      </c>
      <c r="H42" s="185">
        <f t="shared" si="6"/>
        <v>1.0896614165297436</v>
      </c>
      <c r="I42" s="184">
        <v>6.3477289055639821</v>
      </c>
      <c r="J42" s="185">
        <f t="shared" si="6"/>
        <v>0.19712769461426749</v>
      </c>
      <c r="K42" s="184">
        <v>6.8286991646731243</v>
      </c>
      <c r="L42" s="185">
        <f t="shared" si="7"/>
        <v>0.48097025910914226</v>
      </c>
      <c r="M42" s="184"/>
      <c r="N42" s="185">
        <f>IFERROR(M42-K42,"-")</f>
        <v>-6.8286991646731243</v>
      </c>
      <c r="O42" s="185">
        <f t="shared" si="9"/>
        <v>-7.0996168582375478</v>
      </c>
    </row>
    <row r="43" spans="2:16" ht="15.75" x14ac:dyDescent="0.25">
      <c r="B43" s="117" t="s">
        <v>30</v>
      </c>
      <c r="C43" s="186">
        <v>6.7360246237900334</v>
      </c>
      <c r="D43" s="187">
        <v>-0.24432668651126477</v>
      </c>
      <c r="E43" s="186">
        <v>6.5331335331335332</v>
      </c>
      <c r="F43" s="187">
        <f t="shared" si="6"/>
        <v>-0.20289109065650024</v>
      </c>
      <c r="G43" s="186">
        <v>5.3807667498667859</v>
      </c>
      <c r="H43" s="187">
        <f t="shared" si="6"/>
        <v>-1.1523667832667472</v>
      </c>
      <c r="I43" s="186">
        <v>6.0107846207376481</v>
      </c>
      <c r="J43" s="187">
        <f t="shared" si="6"/>
        <v>0.63001787087086214</v>
      </c>
      <c r="K43" s="186">
        <v>6.292885291918461</v>
      </c>
      <c r="L43" s="187">
        <f t="shared" si="7"/>
        <v>0.28210067118081295</v>
      </c>
      <c r="M43" s="186">
        <v>6.2351720771296071</v>
      </c>
      <c r="N43" s="187">
        <v>-5.5966420276103435E-3</v>
      </c>
      <c r="O43" s="187">
        <v>-0.55789366637678395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8.4101365305185869</v>
      </c>
      <c r="D53" s="185">
        <v>-0.39018195893144991</v>
      </c>
      <c r="E53" s="184">
        <v>7.8575377202992263</v>
      </c>
      <c r="F53" s="185">
        <f t="shared" ref="F53:J65" si="10">IFERROR(E53-C53,"-")</f>
        <v>-0.55259881021936064</v>
      </c>
      <c r="G53" s="184">
        <v>6.7388571428571424</v>
      </c>
      <c r="H53" s="185">
        <f t="shared" si="10"/>
        <v>-1.1186805774420838</v>
      </c>
      <c r="I53" s="184">
        <v>7.3537526837513134</v>
      </c>
      <c r="J53" s="185">
        <f t="shared" si="10"/>
        <v>0.61489554089417098</v>
      </c>
      <c r="K53" s="184">
        <v>7.4522752628955304</v>
      </c>
      <c r="L53" s="185">
        <f t="shared" ref="L53:L65" si="11">IFERROR(K53-I53,"-")</f>
        <v>9.8522579144217026E-2</v>
      </c>
      <c r="M53" s="184">
        <v>7.2061604213434638</v>
      </c>
      <c r="N53" s="185">
        <f>IFERROR(M53-K53,"-")</f>
        <v>-0.24611484155206664</v>
      </c>
      <c r="O53" s="185">
        <f>IFERROR(M53-C53,"-")</f>
        <v>-1.2039761091751231</v>
      </c>
    </row>
    <row r="54" spans="1:16" x14ac:dyDescent="0.25">
      <c r="A54" s="1"/>
      <c r="B54" s="114" t="s">
        <v>73</v>
      </c>
      <c r="C54" s="184">
        <v>7.9652919927754366</v>
      </c>
      <c r="D54" s="185">
        <v>5.6091699305150122E-2</v>
      </c>
      <c r="E54" s="184">
        <v>7.1317147822478146</v>
      </c>
      <c r="F54" s="185">
        <f t="shared" si="10"/>
        <v>-0.83357721052762201</v>
      </c>
      <c r="G54" s="184">
        <v>3.9739895958383356</v>
      </c>
      <c r="H54" s="185">
        <f t="shared" si="10"/>
        <v>-3.1577251864094791</v>
      </c>
      <c r="I54" s="184">
        <v>5.9991786188159475</v>
      </c>
      <c r="J54" s="185">
        <f t="shared" si="10"/>
        <v>2.0251890229776119</v>
      </c>
      <c r="K54" s="184">
        <v>6.8233836393824499</v>
      </c>
      <c r="L54" s="185">
        <f t="shared" si="11"/>
        <v>0.82420502056650236</v>
      </c>
      <c r="M54" s="184">
        <v>6.9122049926699844</v>
      </c>
      <c r="N54" s="185">
        <f t="shared" ref="N54:N64" si="12">IFERROR(M54-K54,"-")</f>
        <v>8.8821353287534599E-2</v>
      </c>
      <c r="O54" s="185">
        <f t="shared" ref="O54:O64" si="13">IFERROR(M54-C54,"-")</f>
        <v>-1.0530870001054522</v>
      </c>
    </row>
    <row r="55" spans="1:16" x14ac:dyDescent="0.25">
      <c r="A55" s="1"/>
      <c r="B55" s="114" t="s">
        <v>75</v>
      </c>
      <c r="C55" s="184">
        <v>7.0266923632859548</v>
      </c>
      <c r="D55" s="185">
        <v>0.46212172199260415</v>
      </c>
      <c r="E55" s="184">
        <v>8.9422952096585746</v>
      </c>
      <c r="F55" s="185">
        <f t="shared" si="10"/>
        <v>1.9156028463726198</v>
      </c>
      <c r="G55" s="184">
        <v>4.8597499155119976</v>
      </c>
      <c r="H55" s="185">
        <f t="shared" si="10"/>
        <v>-4.082545294146577</v>
      </c>
      <c r="I55" s="184">
        <v>6.6894059676977831</v>
      </c>
      <c r="J55" s="185">
        <f t="shared" si="10"/>
        <v>1.8296560521857854</v>
      </c>
      <c r="K55" s="184">
        <v>6.649440715883669</v>
      </c>
      <c r="L55" s="185">
        <f t="shared" si="11"/>
        <v>-3.9965251814114033E-2</v>
      </c>
      <c r="M55" s="184">
        <v>6.5643052542213001</v>
      </c>
      <c r="N55" s="185">
        <f t="shared" si="12"/>
        <v>-8.5135461662368961E-2</v>
      </c>
      <c r="O55" s="185">
        <f t="shared" si="13"/>
        <v>-0.46238710906465474</v>
      </c>
    </row>
    <row r="56" spans="1:16" x14ac:dyDescent="0.25">
      <c r="A56" s="1"/>
      <c r="B56" s="114" t="s">
        <v>77</v>
      </c>
      <c r="C56" s="184">
        <v>6.7685224359772036</v>
      </c>
      <c r="D56" s="185">
        <v>-1.4466123230540973E-3</v>
      </c>
      <c r="E56" s="184" t="s">
        <v>236</v>
      </c>
      <c r="F56" s="185" t="str">
        <f t="shared" si="10"/>
        <v>-</v>
      </c>
      <c r="G56" s="184">
        <v>3.6185723584291605</v>
      </c>
      <c r="H56" s="185" t="str">
        <f t="shared" si="10"/>
        <v>-</v>
      </c>
      <c r="I56" s="184">
        <v>6.0060613557644729</v>
      </c>
      <c r="J56" s="185">
        <f t="shared" si="10"/>
        <v>2.3874889973353124</v>
      </c>
      <c r="K56" s="184">
        <v>6.0809907379465633</v>
      </c>
      <c r="L56" s="185">
        <f t="shared" si="11"/>
        <v>7.4929382182090443E-2</v>
      </c>
      <c r="M56" s="184">
        <v>6.674921068752651</v>
      </c>
      <c r="N56" s="185">
        <f t="shared" si="12"/>
        <v>0.5939303308060877</v>
      </c>
      <c r="O56" s="185">
        <f t="shared" si="13"/>
        <v>-9.360136722455259E-2</v>
      </c>
    </row>
    <row r="57" spans="1:16" x14ac:dyDescent="0.25">
      <c r="A57" s="1"/>
      <c r="B57" s="114" t="s">
        <v>79</v>
      </c>
      <c r="C57" s="184">
        <v>6.4127248664281167</v>
      </c>
      <c r="D57" s="185">
        <v>-0.19057173922320736</v>
      </c>
      <c r="E57" s="184" t="s">
        <v>236</v>
      </c>
      <c r="F57" s="185" t="str">
        <f t="shared" si="10"/>
        <v>-</v>
      </c>
      <c r="G57" s="184">
        <v>4.1149956659924873</v>
      </c>
      <c r="H57" s="185" t="str">
        <f t="shared" si="10"/>
        <v>-</v>
      </c>
      <c r="I57" s="184">
        <v>6.1274882823269916</v>
      </c>
      <c r="J57" s="185">
        <f t="shared" si="10"/>
        <v>2.0124926163345043</v>
      </c>
      <c r="K57" s="184">
        <v>6.1505074160811866</v>
      </c>
      <c r="L57" s="185">
        <f t="shared" si="11"/>
        <v>2.3019133754194954E-2</v>
      </c>
      <c r="M57" s="184">
        <v>5.7345799120519905</v>
      </c>
      <c r="N57" s="185">
        <f t="shared" si="12"/>
        <v>-0.41592750402919609</v>
      </c>
      <c r="O57" s="185">
        <f t="shared" si="13"/>
        <v>-0.67814495437612621</v>
      </c>
    </row>
    <row r="58" spans="1:16" x14ac:dyDescent="0.25">
      <c r="A58" s="1"/>
      <c r="B58" s="114" t="s">
        <v>81</v>
      </c>
      <c r="C58" s="184">
        <v>6.5926338271380533</v>
      </c>
      <c r="D58" s="185">
        <v>-0.30064160658707628</v>
      </c>
      <c r="E58" s="184" t="s">
        <v>236</v>
      </c>
      <c r="F58" s="185" t="str">
        <f t="shared" si="10"/>
        <v>-</v>
      </c>
      <c r="G58" s="184">
        <v>5.0995921696574227</v>
      </c>
      <c r="H58" s="185" t="str">
        <f t="shared" si="10"/>
        <v>-</v>
      </c>
      <c r="I58" s="184">
        <v>6.0414866831443028</v>
      </c>
      <c r="J58" s="185">
        <f t="shared" si="10"/>
        <v>0.94189451348688014</v>
      </c>
      <c r="K58" s="184">
        <v>5.7960487723120755</v>
      </c>
      <c r="L58" s="185">
        <f t="shared" si="11"/>
        <v>-0.24543791083222732</v>
      </c>
      <c r="M58" s="184">
        <v>6.0057444356407119</v>
      </c>
      <c r="N58" s="185">
        <f t="shared" si="12"/>
        <v>0.20969566332863643</v>
      </c>
      <c r="O58" s="185">
        <f t="shared" si="13"/>
        <v>-0.58688939149734143</v>
      </c>
    </row>
    <row r="59" spans="1:16" x14ac:dyDescent="0.25">
      <c r="A59" s="1"/>
      <c r="B59" s="114" t="s">
        <v>83</v>
      </c>
      <c r="C59" s="184">
        <v>6.8911155644622575</v>
      </c>
      <c r="D59" s="185">
        <v>-6.6547083522971562E-2</v>
      </c>
      <c r="E59" s="184" t="s">
        <v>236</v>
      </c>
      <c r="F59" s="185" t="str">
        <f t="shared" si="10"/>
        <v>-</v>
      </c>
      <c r="G59" s="184">
        <v>5.5323207732277169</v>
      </c>
      <c r="H59" s="185" t="str">
        <f t="shared" si="10"/>
        <v>-</v>
      </c>
      <c r="I59" s="184">
        <v>5.830469000963701</v>
      </c>
      <c r="J59" s="185">
        <f t="shared" si="10"/>
        <v>0.29814822773598415</v>
      </c>
      <c r="K59" s="184">
        <v>6.2268733148410371</v>
      </c>
      <c r="L59" s="185">
        <f t="shared" si="11"/>
        <v>0.3964043138773361</v>
      </c>
      <c r="M59" s="184">
        <v>6.2800901752117628</v>
      </c>
      <c r="N59" s="185">
        <f t="shared" si="12"/>
        <v>5.3216860370725705E-2</v>
      </c>
      <c r="O59" s="185">
        <f t="shared" si="13"/>
        <v>-0.61102538925049465</v>
      </c>
    </row>
    <row r="60" spans="1:16" x14ac:dyDescent="0.25">
      <c r="A60" s="1"/>
      <c r="B60" s="114" t="s">
        <v>85</v>
      </c>
      <c r="C60" s="184">
        <v>7.023291222583433</v>
      </c>
      <c r="D60" s="185">
        <v>0.18643567438553266</v>
      </c>
      <c r="E60" s="184">
        <v>5.2951926897099719</v>
      </c>
      <c r="F60" s="185">
        <f t="shared" si="10"/>
        <v>-1.728098532873461</v>
      </c>
      <c r="G60" s="184">
        <v>5.8371572467823167</v>
      </c>
      <c r="H60" s="185">
        <f t="shared" si="10"/>
        <v>0.54196455707234481</v>
      </c>
      <c r="I60" s="184">
        <v>6.6544105936156175</v>
      </c>
      <c r="J60" s="185">
        <f t="shared" si="10"/>
        <v>0.81725334683330075</v>
      </c>
      <c r="K60" s="184">
        <v>6.8111707717883556</v>
      </c>
      <c r="L60" s="185">
        <f t="shared" si="11"/>
        <v>0.15676017817273813</v>
      </c>
      <c r="M60" s="184">
        <v>6.3516104231756989</v>
      </c>
      <c r="N60" s="185">
        <f t="shared" si="12"/>
        <v>-0.45956034861265671</v>
      </c>
      <c r="O60" s="185">
        <f t="shared" si="13"/>
        <v>-0.67168079940773406</v>
      </c>
    </row>
    <row r="61" spans="1:16" x14ac:dyDescent="0.25">
      <c r="A61" s="1"/>
      <c r="B61" s="114" t="s">
        <v>87</v>
      </c>
      <c r="C61" s="184">
        <v>6.9763059535463201</v>
      </c>
      <c r="D61" s="185">
        <v>-0.2818399044548201</v>
      </c>
      <c r="E61" s="184">
        <v>4.6933310591847182</v>
      </c>
      <c r="F61" s="185">
        <f t="shared" si="10"/>
        <v>-2.2829748943616019</v>
      </c>
      <c r="G61" s="184">
        <v>6.1426823529411765</v>
      </c>
      <c r="H61" s="185">
        <f t="shared" si="10"/>
        <v>1.4493512937564583</v>
      </c>
      <c r="I61" s="184">
        <v>6.2479502657897106</v>
      </c>
      <c r="J61" s="185">
        <f t="shared" si="10"/>
        <v>0.1052679128485341</v>
      </c>
      <c r="K61" s="184">
        <v>6.4222709551656916</v>
      </c>
      <c r="L61" s="185">
        <f t="shared" si="11"/>
        <v>0.174320689375981</v>
      </c>
      <c r="M61" s="184">
        <v>6.665046939687846</v>
      </c>
      <c r="N61" s="185">
        <f t="shared" si="12"/>
        <v>0.24277598452215443</v>
      </c>
      <c r="O61" s="185">
        <f t="shared" si="13"/>
        <v>-0.3112590138584741</v>
      </c>
    </row>
    <row r="62" spans="1:16" x14ac:dyDescent="0.25">
      <c r="A62" s="1"/>
      <c r="B62" s="114" t="s">
        <v>89</v>
      </c>
      <c r="C62" s="184">
        <v>6.2493775654397412</v>
      </c>
      <c r="D62" s="185">
        <v>-0.83316112079737348</v>
      </c>
      <c r="E62" s="184">
        <v>4.0031424581005588</v>
      </c>
      <c r="F62" s="185">
        <f t="shared" si="10"/>
        <v>-2.2462351073391824</v>
      </c>
      <c r="G62" s="184">
        <v>5.8492952656306469</v>
      </c>
      <c r="H62" s="185">
        <f t="shared" si="10"/>
        <v>1.8461528075300881</v>
      </c>
      <c r="I62" s="184">
        <v>6.0814325500034521</v>
      </c>
      <c r="J62" s="185">
        <f t="shared" si="10"/>
        <v>0.23213728437280512</v>
      </c>
      <c r="K62" s="184">
        <v>6.1433065569229548</v>
      </c>
      <c r="L62" s="185">
        <f t="shared" si="11"/>
        <v>6.1874006919502733E-2</v>
      </c>
      <c r="M62" s="184"/>
      <c r="N62" s="185">
        <f t="shared" si="12"/>
        <v>-6.1433065569229548</v>
      </c>
      <c r="O62" s="185">
        <f t="shared" si="13"/>
        <v>-6.2493775654397412</v>
      </c>
    </row>
    <row r="63" spans="1:16" x14ac:dyDescent="0.25">
      <c r="A63" s="1"/>
      <c r="B63" s="114" t="s">
        <v>91</v>
      </c>
      <c r="C63" s="184">
        <v>6.9830768867144108</v>
      </c>
      <c r="D63" s="185">
        <v>-0.72533672921365611</v>
      </c>
      <c r="E63" s="184">
        <v>7.5808177302254487</v>
      </c>
      <c r="F63" s="185">
        <f t="shared" si="10"/>
        <v>0.59774084351103784</v>
      </c>
      <c r="G63" s="184">
        <v>6.5630226495581816</v>
      </c>
      <c r="H63" s="185">
        <f t="shared" si="10"/>
        <v>-1.0177950806672671</v>
      </c>
      <c r="I63" s="184">
        <v>6.5263070024804426</v>
      </c>
      <c r="J63" s="185">
        <f t="shared" si="10"/>
        <v>-3.6715647077739E-2</v>
      </c>
      <c r="K63" s="184">
        <v>6.6964430937807649</v>
      </c>
      <c r="L63" s="185">
        <f t="shared" si="11"/>
        <v>0.17013609130032226</v>
      </c>
      <c r="M63" s="184"/>
      <c r="N63" s="185">
        <f t="shared" si="12"/>
        <v>-6.6964430937807649</v>
      </c>
      <c r="O63" s="185">
        <f t="shared" si="13"/>
        <v>-6.9830768867144108</v>
      </c>
    </row>
    <row r="64" spans="1:16" x14ac:dyDescent="0.25">
      <c r="A64" s="1"/>
      <c r="B64" s="114" t="s">
        <v>93</v>
      </c>
      <c r="C64" s="184">
        <v>7.305640071412407</v>
      </c>
      <c r="D64" s="185">
        <v>-0.56772213757514045</v>
      </c>
      <c r="E64" s="184">
        <v>5.1866415297603012</v>
      </c>
      <c r="F64" s="185">
        <f t="shared" si="10"/>
        <v>-2.1189985416521058</v>
      </c>
      <c r="G64" s="184">
        <v>6.3429773226042432</v>
      </c>
      <c r="H64" s="185">
        <f t="shared" si="10"/>
        <v>1.1563357928439419</v>
      </c>
      <c r="I64" s="184">
        <v>6.4088591608587864</v>
      </c>
      <c r="J64" s="185">
        <f t="shared" si="10"/>
        <v>6.588183825454319E-2</v>
      </c>
      <c r="K64" s="184">
        <v>6.9909702299769556</v>
      </c>
      <c r="L64" s="185">
        <f t="shared" si="11"/>
        <v>0.58211106911816923</v>
      </c>
      <c r="M64" s="184"/>
      <c r="N64" s="185">
        <f t="shared" si="12"/>
        <v>-6.9909702299769556</v>
      </c>
      <c r="O64" s="185">
        <f t="shared" si="13"/>
        <v>-7.305640071412407</v>
      </c>
    </row>
    <row r="65" spans="1:16" ht="15.75" x14ac:dyDescent="0.25">
      <c r="B65" s="117" t="s">
        <v>30</v>
      </c>
      <c r="C65" s="186">
        <v>7.0082480891128816</v>
      </c>
      <c r="D65" s="187">
        <v>-0.20145830189411473</v>
      </c>
      <c r="E65" s="186">
        <v>6.7828565838934614</v>
      </c>
      <c r="F65" s="187">
        <f t="shared" si="10"/>
        <v>-0.2253915052194202</v>
      </c>
      <c r="G65" s="186">
        <v>5.8365146505370076</v>
      </c>
      <c r="H65" s="187">
        <f t="shared" si="10"/>
        <v>-0.94634193335645378</v>
      </c>
      <c r="I65" s="186">
        <v>6.2852371395462105</v>
      </c>
      <c r="J65" s="187">
        <f t="shared" si="10"/>
        <v>0.44872248900920297</v>
      </c>
      <c r="K65" s="186">
        <v>6.5094102291985605</v>
      </c>
      <c r="L65" s="187">
        <f t="shared" si="11"/>
        <v>0.22417308965234994</v>
      </c>
      <c r="M65" s="186">
        <v>6.4635765816173487</v>
      </c>
      <c r="N65" s="187">
        <v>-1.9672310472846455E-2</v>
      </c>
      <c r="O65" s="187">
        <v>-0.6062679768614494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7.2076324137268095</v>
      </c>
      <c r="D75" s="185">
        <v>-0.19307680613134615</v>
      </c>
      <c r="E75" s="184">
        <v>6.5329975328947372</v>
      </c>
      <c r="F75" s="185">
        <f t="shared" ref="F75:J87" si="14">IFERROR(E75-C75,"-")</f>
        <v>-0.67463488083207235</v>
      </c>
      <c r="G75" s="184">
        <v>4.8302469135802468</v>
      </c>
      <c r="H75" s="185">
        <f t="shared" si="14"/>
        <v>-1.7027506193144903</v>
      </c>
      <c r="I75" s="184">
        <v>5.4162672027215093</v>
      </c>
      <c r="J75" s="185">
        <f t="shared" si="14"/>
        <v>0.58602028914126247</v>
      </c>
      <c r="K75" s="184">
        <v>6.402131390799946</v>
      </c>
      <c r="L75" s="185">
        <f t="shared" ref="L75:L87" si="15">IFERROR(K75-I75,"-")</f>
        <v>0.98586418807843668</v>
      </c>
      <c r="M75" s="184">
        <v>6.7859710001239311</v>
      </c>
      <c r="N75" s="185">
        <f>IFERROR(M75-K75,"-")</f>
        <v>0.38383960932398509</v>
      </c>
      <c r="O75" s="185">
        <f>IFERROR(M75-C75,"-")</f>
        <v>-0.42166141360287845</v>
      </c>
    </row>
    <row r="76" spans="1:16" x14ac:dyDescent="0.25">
      <c r="A76" s="1"/>
      <c r="B76" s="114" t="s">
        <v>73</v>
      </c>
      <c r="C76" s="184">
        <v>7.0775120620935601</v>
      </c>
      <c r="D76" s="185">
        <v>-7.5449122380229383E-2</v>
      </c>
      <c r="E76" s="184">
        <v>6.0604646228916943</v>
      </c>
      <c r="F76" s="185">
        <f t="shared" si="14"/>
        <v>-1.0170474392018658</v>
      </c>
      <c r="G76" s="184">
        <v>3.1487907465825447</v>
      </c>
      <c r="H76" s="185">
        <f t="shared" si="14"/>
        <v>-2.9116738763091496</v>
      </c>
      <c r="I76" s="184">
        <v>4.0597783056215357</v>
      </c>
      <c r="J76" s="185">
        <f t="shared" si="14"/>
        <v>0.91098755903899109</v>
      </c>
      <c r="K76" s="184">
        <v>5.980082772891878</v>
      </c>
      <c r="L76" s="185">
        <f t="shared" si="15"/>
        <v>1.9203044672703422</v>
      </c>
      <c r="M76" s="184">
        <v>6.2041089229273041</v>
      </c>
      <c r="N76" s="185">
        <f t="shared" ref="N76:N86" si="16">IFERROR(M76-K76,"-")</f>
        <v>0.22402615003542614</v>
      </c>
      <c r="O76" s="185">
        <f t="shared" ref="O76:O86" si="17">IFERROR(M76-C76,"-")</f>
        <v>-0.873403139166256</v>
      </c>
    </row>
    <row r="77" spans="1:16" x14ac:dyDescent="0.25">
      <c r="A77" s="1"/>
      <c r="B77" s="114" t="s">
        <v>75</v>
      </c>
      <c r="C77" s="184">
        <v>5.7542288557213928</v>
      </c>
      <c r="D77" s="185">
        <v>-0.25684066725384014</v>
      </c>
      <c r="E77" s="184">
        <v>7.1130790190735693</v>
      </c>
      <c r="F77" s="185">
        <f t="shared" si="14"/>
        <v>1.3588501633521766</v>
      </c>
      <c r="G77" s="184">
        <v>3.1208791208791209</v>
      </c>
      <c r="H77" s="185">
        <f t="shared" si="14"/>
        <v>-3.9921998981944484</v>
      </c>
      <c r="I77" s="184">
        <v>4.442705314009662</v>
      </c>
      <c r="J77" s="185">
        <f t="shared" si="14"/>
        <v>1.3218261931305411</v>
      </c>
      <c r="K77" s="184">
        <v>5.0466182224706539</v>
      </c>
      <c r="L77" s="185">
        <f t="shared" si="15"/>
        <v>0.60391290846099199</v>
      </c>
      <c r="M77" s="184">
        <v>5.4204136228006998</v>
      </c>
      <c r="N77" s="185">
        <f t="shared" si="16"/>
        <v>0.37379540033004588</v>
      </c>
      <c r="O77" s="185">
        <f t="shared" si="17"/>
        <v>-0.33381523292069293</v>
      </c>
    </row>
    <row r="78" spans="1:16" x14ac:dyDescent="0.25">
      <c r="A78" s="1"/>
      <c r="B78" s="114" t="s">
        <v>77</v>
      </c>
      <c r="C78" s="184">
        <v>5.9214164925892767</v>
      </c>
      <c r="D78" s="185">
        <v>0.12576002664653263</v>
      </c>
      <c r="E78" s="184" t="s">
        <v>236</v>
      </c>
      <c r="F78" s="185" t="str">
        <f t="shared" si="14"/>
        <v>-</v>
      </c>
      <c r="G78" s="184">
        <v>3.8592964824120601</v>
      </c>
      <c r="H78" s="185" t="str">
        <f t="shared" si="14"/>
        <v>-</v>
      </c>
      <c r="I78" s="184">
        <v>4.1014640789921692</v>
      </c>
      <c r="J78" s="185">
        <f t="shared" si="14"/>
        <v>0.24216759658010911</v>
      </c>
      <c r="K78" s="184">
        <v>4.6936664729808255</v>
      </c>
      <c r="L78" s="185">
        <f t="shared" si="15"/>
        <v>0.59220239398865626</v>
      </c>
      <c r="M78" s="184">
        <v>4.637230196121398</v>
      </c>
      <c r="N78" s="185">
        <f t="shared" si="16"/>
        <v>-5.6436276859427537E-2</v>
      </c>
      <c r="O78" s="185">
        <f t="shared" si="17"/>
        <v>-1.2841862964678787</v>
      </c>
    </row>
    <row r="79" spans="1:16" x14ac:dyDescent="0.25">
      <c r="A79" s="1"/>
      <c r="B79" s="114" t="s">
        <v>79</v>
      </c>
      <c r="C79" s="184">
        <v>5.2151123864179816</v>
      </c>
      <c r="D79" s="185">
        <v>-0.53867157522533926</v>
      </c>
      <c r="E79" s="184" t="s">
        <v>236</v>
      </c>
      <c r="F79" s="185" t="str">
        <f t="shared" si="14"/>
        <v>-</v>
      </c>
      <c r="G79" s="184">
        <v>2.4122575640031032</v>
      </c>
      <c r="H79" s="185" t="str">
        <f t="shared" si="14"/>
        <v>-</v>
      </c>
      <c r="I79" s="184">
        <v>4.2436554898093357</v>
      </c>
      <c r="J79" s="185">
        <f t="shared" si="14"/>
        <v>1.8313979258062325</v>
      </c>
      <c r="K79" s="184">
        <v>4.7778057372924003</v>
      </c>
      <c r="L79" s="185">
        <f t="shared" si="15"/>
        <v>0.53415024748306461</v>
      </c>
      <c r="M79" s="184">
        <v>3.9154563816485526</v>
      </c>
      <c r="N79" s="185">
        <f t="shared" si="16"/>
        <v>-0.86234935564384774</v>
      </c>
      <c r="O79" s="185">
        <f t="shared" si="17"/>
        <v>-1.299656004769429</v>
      </c>
    </row>
    <row r="80" spans="1:16" x14ac:dyDescent="0.25">
      <c r="A80" s="1"/>
      <c r="B80" s="114" t="s">
        <v>81</v>
      </c>
      <c r="C80" s="184">
        <v>5.3410486958069976</v>
      </c>
      <c r="D80" s="185">
        <v>-0.32049751421566697</v>
      </c>
      <c r="E80" s="184" t="s">
        <v>236</v>
      </c>
      <c r="F80" s="185" t="str">
        <f t="shared" si="14"/>
        <v>-</v>
      </c>
      <c r="G80" s="184">
        <v>2.9645833333333331</v>
      </c>
      <c r="H80" s="185" t="str">
        <f t="shared" si="14"/>
        <v>-</v>
      </c>
      <c r="I80" s="184">
        <v>4.4525970751386792</v>
      </c>
      <c r="J80" s="185">
        <f t="shared" si="14"/>
        <v>1.4880137418053461</v>
      </c>
      <c r="K80" s="184">
        <v>4.1722022424370637</v>
      </c>
      <c r="L80" s="185">
        <f t="shared" si="15"/>
        <v>-0.28039483270161547</v>
      </c>
      <c r="M80" s="184">
        <v>4.0244605654761907</v>
      </c>
      <c r="N80" s="185">
        <f t="shared" si="16"/>
        <v>-0.14774167696087304</v>
      </c>
      <c r="O80" s="185">
        <f t="shared" si="17"/>
        <v>-1.3165881303308069</v>
      </c>
    </row>
    <row r="81" spans="1:16" x14ac:dyDescent="0.25">
      <c r="A81" s="1"/>
      <c r="B81" s="114" t="s">
        <v>83</v>
      </c>
      <c r="C81" s="184">
        <v>5.0252160741334757</v>
      </c>
      <c r="D81" s="185">
        <v>-0.60293464046158718</v>
      </c>
      <c r="E81" s="184" t="s">
        <v>236</v>
      </c>
      <c r="F81" s="185" t="str">
        <f t="shared" si="14"/>
        <v>-</v>
      </c>
      <c r="G81" s="184">
        <v>3.8212927756653992</v>
      </c>
      <c r="H81" s="185" t="str">
        <f t="shared" si="14"/>
        <v>-</v>
      </c>
      <c r="I81" s="184">
        <v>4.5875651436189555</v>
      </c>
      <c r="J81" s="185">
        <f t="shared" si="14"/>
        <v>0.76627236795355635</v>
      </c>
      <c r="K81" s="184">
        <v>4.170584009032126</v>
      </c>
      <c r="L81" s="185">
        <f t="shared" si="15"/>
        <v>-0.4169811345868295</v>
      </c>
      <c r="M81" s="184">
        <v>4.4851792687255942</v>
      </c>
      <c r="N81" s="185">
        <f t="shared" si="16"/>
        <v>0.31459525969346824</v>
      </c>
      <c r="O81" s="185">
        <f t="shared" si="17"/>
        <v>-0.54003680540788146</v>
      </c>
    </row>
    <row r="82" spans="1:16" x14ac:dyDescent="0.25">
      <c r="A82" s="1"/>
      <c r="B82" s="114" t="s">
        <v>85</v>
      </c>
      <c r="C82" s="184">
        <v>4.961201402166985</v>
      </c>
      <c r="D82" s="185">
        <v>-0.54486888537295108</v>
      </c>
      <c r="E82" s="184">
        <v>3.6038843721770553</v>
      </c>
      <c r="F82" s="185">
        <f t="shared" si="14"/>
        <v>-1.3573170299899298</v>
      </c>
      <c r="G82" s="184">
        <v>4.1624901081508838</v>
      </c>
      <c r="H82" s="185">
        <f t="shared" si="14"/>
        <v>0.55860573597382857</v>
      </c>
      <c r="I82" s="184">
        <v>4.5646185171876867</v>
      </c>
      <c r="J82" s="185">
        <f t="shared" si="14"/>
        <v>0.40212840903680291</v>
      </c>
      <c r="K82" s="184">
        <v>4.779459218871704</v>
      </c>
      <c r="L82" s="185">
        <f t="shared" si="15"/>
        <v>0.21484070168401725</v>
      </c>
      <c r="M82" s="184">
        <v>5.1279868433781566</v>
      </c>
      <c r="N82" s="185">
        <f t="shared" si="16"/>
        <v>0.34852762450645258</v>
      </c>
      <c r="O82" s="185">
        <f t="shared" si="17"/>
        <v>0.16678544121117156</v>
      </c>
    </row>
    <row r="83" spans="1:16" x14ac:dyDescent="0.25">
      <c r="A83" s="1"/>
      <c r="B83" s="114" t="s">
        <v>87</v>
      </c>
      <c r="C83" s="184">
        <v>5.614765330592669</v>
      </c>
      <c r="D83" s="185">
        <v>-0.41067033214276449</v>
      </c>
      <c r="E83" s="184">
        <v>3.0194130925507903</v>
      </c>
      <c r="F83" s="185">
        <f t="shared" si="14"/>
        <v>-2.5953522380418788</v>
      </c>
      <c r="G83" s="184">
        <v>4.0763582966226135</v>
      </c>
      <c r="H83" s="185">
        <f t="shared" si="14"/>
        <v>1.0569452040718232</v>
      </c>
      <c r="I83" s="184">
        <v>5.0483530961791834</v>
      </c>
      <c r="J83" s="185">
        <f t="shared" si="14"/>
        <v>0.97199479955656987</v>
      </c>
      <c r="K83" s="184">
        <v>5.0990189368012775</v>
      </c>
      <c r="L83" s="185">
        <f t="shared" si="15"/>
        <v>5.0665840622094116E-2</v>
      </c>
      <c r="M83" s="184">
        <v>5.1554667242869492</v>
      </c>
      <c r="N83" s="185">
        <f t="shared" si="16"/>
        <v>5.6447787485671697E-2</v>
      </c>
      <c r="O83" s="185">
        <f t="shared" si="17"/>
        <v>-0.45929860630571984</v>
      </c>
    </row>
    <row r="84" spans="1:16" x14ac:dyDescent="0.25">
      <c r="A84" s="1"/>
      <c r="B84" s="114" t="s">
        <v>89</v>
      </c>
      <c r="C84" s="184">
        <v>5.0476374528939996</v>
      </c>
      <c r="D84" s="185">
        <v>-0.73138391423207594</v>
      </c>
      <c r="E84" s="184">
        <v>3.2609243697478991</v>
      </c>
      <c r="F84" s="185">
        <f t="shared" si="14"/>
        <v>-1.7867130831461004</v>
      </c>
      <c r="G84" s="184">
        <v>3.9453743610303698</v>
      </c>
      <c r="H84" s="185">
        <f t="shared" si="14"/>
        <v>0.68444999128247064</v>
      </c>
      <c r="I84" s="184">
        <v>4.7716158994672861</v>
      </c>
      <c r="J84" s="185">
        <f t="shared" si="14"/>
        <v>0.82624153843691639</v>
      </c>
      <c r="K84" s="184">
        <v>5.0577334283677837</v>
      </c>
      <c r="L84" s="185">
        <f t="shared" si="15"/>
        <v>0.28611752890049758</v>
      </c>
      <c r="M84" s="184"/>
      <c r="N84" s="185">
        <f t="shared" si="16"/>
        <v>-5.0577334283677837</v>
      </c>
      <c r="O84" s="185">
        <f t="shared" si="17"/>
        <v>-5.0476374528939996</v>
      </c>
    </row>
    <row r="85" spans="1:16" x14ac:dyDescent="0.25">
      <c r="A85" s="1"/>
      <c r="B85" s="114" t="s">
        <v>91</v>
      </c>
      <c r="C85" s="184">
        <v>5.3738847661135658</v>
      </c>
      <c r="D85" s="185">
        <v>-0.78840619654131672</v>
      </c>
      <c r="E85" s="184">
        <v>3.5525017618040873</v>
      </c>
      <c r="F85" s="185">
        <f t="shared" si="14"/>
        <v>-1.8213830043094785</v>
      </c>
      <c r="G85" s="184">
        <v>4.8198244181298486</v>
      </c>
      <c r="H85" s="185">
        <f t="shared" si="14"/>
        <v>1.2673226563257614</v>
      </c>
      <c r="I85" s="184">
        <v>5.0506846024501559</v>
      </c>
      <c r="J85" s="185">
        <f t="shared" si="14"/>
        <v>0.2308601843203073</v>
      </c>
      <c r="K85" s="184">
        <v>5.9711887477313974</v>
      </c>
      <c r="L85" s="185">
        <f t="shared" si="15"/>
        <v>0.92050414528124147</v>
      </c>
      <c r="M85" s="184"/>
      <c r="N85" s="185">
        <f t="shared" si="16"/>
        <v>-5.9711887477313974</v>
      </c>
      <c r="O85" s="185">
        <f t="shared" si="17"/>
        <v>-5.3738847661135658</v>
      </c>
    </row>
    <row r="86" spans="1:16" x14ac:dyDescent="0.25">
      <c r="A86" s="1"/>
      <c r="B86" s="114" t="s">
        <v>93</v>
      </c>
      <c r="C86" s="184">
        <v>6.2653497607168314</v>
      </c>
      <c r="D86" s="185">
        <v>-0.44808422332009545</v>
      </c>
      <c r="E86" s="184">
        <v>4.7919308357348704</v>
      </c>
      <c r="F86" s="185">
        <f t="shared" si="14"/>
        <v>-1.4734189249819609</v>
      </c>
      <c r="G86" s="184">
        <v>5.4796530169664495</v>
      </c>
      <c r="H86" s="185">
        <f t="shared" si="14"/>
        <v>0.68772218123157902</v>
      </c>
      <c r="I86" s="184">
        <v>5.992108843537415</v>
      </c>
      <c r="J86" s="185">
        <f t="shared" si="14"/>
        <v>0.51245582657096556</v>
      </c>
      <c r="K86" s="184">
        <v>6.0141643059490084</v>
      </c>
      <c r="L86" s="185">
        <f t="shared" si="15"/>
        <v>2.2055462411593396E-2</v>
      </c>
      <c r="M86" s="184"/>
      <c r="N86" s="185">
        <f t="shared" si="16"/>
        <v>-6.0141643059490084</v>
      </c>
      <c r="O86" s="185">
        <f t="shared" si="17"/>
        <v>-6.2653497607168314</v>
      </c>
    </row>
    <row r="87" spans="1:16" ht="15.75" x14ac:dyDescent="0.25">
      <c r="B87" s="117" t="s">
        <v>30</v>
      </c>
      <c r="C87" s="186">
        <v>5.6972866800657771</v>
      </c>
      <c r="D87" s="187">
        <v>-0.41478170821179372</v>
      </c>
      <c r="E87" s="186">
        <v>5.4836294229922187</v>
      </c>
      <c r="F87" s="187">
        <f t="shared" si="14"/>
        <v>-0.21365725707355843</v>
      </c>
      <c r="G87" s="186">
        <v>4.00098832366188</v>
      </c>
      <c r="H87" s="187">
        <f t="shared" si="14"/>
        <v>-1.4826410993303387</v>
      </c>
      <c r="I87" s="186">
        <v>4.682944665637442</v>
      </c>
      <c r="J87" s="187">
        <f t="shared" si="14"/>
        <v>0.6819563419755621</v>
      </c>
      <c r="K87" s="186">
        <v>5.1413953668476946</v>
      </c>
      <c r="L87" s="187">
        <f t="shared" si="15"/>
        <v>0.45845070121025255</v>
      </c>
      <c r="M87" s="186">
        <v>5.0032931349037879</v>
      </c>
      <c r="N87" s="187">
        <v>4.2394600242156244E-2</v>
      </c>
      <c r="O87" s="187">
        <v>-0.74463254233864795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308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>
        <v>9.9587884806355511</v>
      </c>
      <c r="D97" s="185">
        <v>-1.014026164673373</v>
      </c>
      <c r="E97" s="184">
        <v>9.8849193282844912</v>
      </c>
      <c r="F97" s="185">
        <f t="shared" ref="F97:J109" si="18">IFERROR(E97-C97,"-")</f>
        <v>-7.3869152351059952E-2</v>
      </c>
      <c r="G97" s="184">
        <v>8.1338199513382001</v>
      </c>
      <c r="H97" s="185">
        <f t="shared" si="18"/>
        <v>-1.751099376946291</v>
      </c>
      <c r="I97" s="184">
        <v>8.5843552342842386</v>
      </c>
      <c r="J97" s="185">
        <f t="shared" si="18"/>
        <v>0.45053528294603851</v>
      </c>
      <c r="K97" s="184">
        <v>9.3138983693591211</v>
      </c>
      <c r="L97" s="185">
        <f t="shared" ref="L97:L109" si="19">IFERROR(K97-I97,"-")</f>
        <v>0.72954313507488244</v>
      </c>
      <c r="M97" s="184">
        <v>9.293335977786592</v>
      </c>
      <c r="N97" s="185">
        <f>IFERROR(M97-K97,"-")</f>
        <v>-2.0562391572529037E-2</v>
      </c>
      <c r="O97" s="185">
        <f>IFERROR(M97-C97,"-")</f>
        <v>-0.66545250284895907</v>
      </c>
    </row>
    <row r="98" spans="2:15" x14ac:dyDescent="0.25">
      <c r="B98" s="114" t="s">
        <v>73</v>
      </c>
      <c r="C98" s="184">
        <v>10.043503763808779</v>
      </c>
      <c r="D98" s="185">
        <v>-8.0162044067554561E-2</v>
      </c>
      <c r="E98" s="184">
        <v>10.220738900962434</v>
      </c>
      <c r="F98" s="185">
        <f t="shared" si="18"/>
        <v>0.17723513715365513</v>
      </c>
      <c r="G98" s="184">
        <v>5.6010101010101012</v>
      </c>
      <c r="H98" s="185">
        <f t="shared" si="18"/>
        <v>-4.6197287999523331</v>
      </c>
      <c r="I98" s="184">
        <v>7.9516147569244913</v>
      </c>
      <c r="J98" s="185">
        <f t="shared" si="18"/>
        <v>2.3506046559143901</v>
      </c>
      <c r="K98" s="184">
        <v>9.257286535303777</v>
      </c>
      <c r="L98" s="185">
        <f t="shared" si="19"/>
        <v>1.3056717783792857</v>
      </c>
      <c r="M98" s="184">
        <v>8.9097140618879749</v>
      </c>
      <c r="N98" s="185">
        <f t="shared" ref="N98:N108" si="20">IFERROR(M98-K98,"-")</f>
        <v>-0.34757247341580211</v>
      </c>
      <c r="O98" s="185">
        <f t="shared" ref="O98:O108" si="21">IFERROR(M98-C98,"-")</f>
        <v>-1.1337897019208043</v>
      </c>
    </row>
    <row r="99" spans="2:15" x14ac:dyDescent="0.25">
      <c r="B99" s="114" t="s">
        <v>75</v>
      </c>
      <c r="C99" s="184">
        <v>7.4587508579272477</v>
      </c>
      <c r="D99" s="185">
        <v>-8.0583948160136032E-2</v>
      </c>
      <c r="E99" s="184">
        <v>12.805318138651472</v>
      </c>
      <c r="F99" s="185">
        <f t="shared" si="18"/>
        <v>5.3465672807242246</v>
      </c>
      <c r="G99" s="184">
        <v>5.5025125628140703</v>
      </c>
      <c r="H99" s="185">
        <f t="shared" si="18"/>
        <v>-7.302805575837402</v>
      </c>
      <c r="I99" s="184">
        <v>7.3445565689889385</v>
      </c>
      <c r="J99" s="185">
        <f t="shared" si="18"/>
        <v>1.8420440061748682</v>
      </c>
      <c r="K99" s="184">
        <v>7.3106765741102855</v>
      </c>
      <c r="L99" s="185">
        <f t="shared" si="19"/>
        <v>-3.3879994878653008E-2</v>
      </c>
      <c r="M99" s="184">
        <v>7.2692931975800503</v>
      </c>
      <c r="N99" s="185">
        <f t="shared" si="20"/>
        <v>-4.1383376530235161E-2</v>
      </c>
      <c r="O99" s="185">
        <f t="shared" si="21"/>
        <v>-0.18945766034719735</v>
      </c>
    </row>
    <row r="100" spans="2:15" x14ac:dyDescent="0.25">
      <c r="B100" s="114" t="s">
        <v>77</v>
      </c>
      <c r="C100" s="184">
        <v>7.0725764257418344</v>
      </c>
      <c r="D100" s="185">
        <v>0.49586363465172312</v>
      </c>
      <c r="E100" s="184" t="s">
        <v>236</v>
      </c>
      <c r="F100" s="185" t="str">
        <f t="shared" si="18"/>
        <v>-</v>
      </c>
      <c r="G100" s="184">
        <v>5.3225677830940992</v>
      </c>
      <c r="H100" s="185" t="str">
        <f t="shared" si="18"/>
        <v>-</v>
      </c>
      <c r="I100" s="184">
        <v>6.0684907784223743</v>
      </c>
      <c r="J100" s="185">
        <f t="shared" si="18"/>
        <v>0.74592299532827511</v>
      </c>
      <c r="K100" s="184">
        <v>5.7219251336898393</v>
      </c>
      <c r="L100" s="185">
        <f t="shared" si="19"/>
        <v>-0.34656564473253493</v>
      </c>
      <c r="M100" s="184">
        <v>5.7332398504273501</v>
      </c>
      <c r="N100" s="185">
        <f t="shared" si="20"/>
        <v>1.1314716737510722E-2</v>
      </c>
      <c r="O100" s="185">
        <f t="shared" si="21"/>
        <v>-1.3393365753144844</v>
      </c>
    </row>
    <row r="101" spans="2:15" x14ac:dyDescent="0.25">
      <c r="B101" s="114" t="s">
        <v>79</v>
      </c>
      <c r="C101" s="184">
        <v>6.7034929216760331</v>
      </c>
      <c r="D101" s="185">
        <v>-0.37688773938268039</v>
      </c>
      <c r="E101" s="184" t="s">
        <v>236</v>
      </c>
      <c r="F101" s="185" t="str">
        <f t="shared" si="18"/>
        <v>-</v>
      </c>
      <c r="G101" s="184">
        <v>4.6217962524230023</v>
      </c>
      <c r="H101" s="185" t="str">
        <f t="shared" si="18"/>
        <v>-</v>
      </c>
      <c r="I101" s="184">
        <v>5.7903292181069963</v>
      </c>
      <c r="J101" s="185">
        <f t="shared" si="18"/>
        <v>1.168532965683994</v>
      </c>
      <c r="K101" s="184">
        <v>5.6535836177474401</v>
      </c>
      <c r="L101" s="185">
        <f t="shared" si="19"/>
        <v>-0.13674560035955619</v>
      </c>
      <c r="M101" s="184">
        <v>4.600628519051984</v>
      </c>
      <c r="N101" s="185">
        <f t="shared" si="20"/>
        <v>-1.0529550986954561</v>
      </c>
      <c r="O101" s="185">
        <f t="shared" si="21"/>
        <v>-2.1028644026240491</v>
      </c>
    </row>
    <row r="102" spans="2:15" x14ac:dyDescent="0.25">
      <c r="B102" s="114" t="s">
        <v>81</v>
      </c>
      <c r="C102" s="184">
        <v>6.3018687416289305</v>
      </c>
      <c r="D102" s="185">
        <v>-0.12139030250264327</v>
      </c>
      <c r="E102" s="184" t="s">
        <v>236</v>
      </c>
      <c r="F102" s="185" t="str">
        <f t="shared" si="18"/>
        <v>-</v>
      </c>
      <c r="G102" s="184">
        <v>4.5382492718074507</v>
      </c>
      <c r="H102" s="185" t="str">
        <f t="shared" si="18"/>
        <v>-</v>
      </c>
      <c r="I102" s="184">
        <v>5.6081441922563418</v>
      </c>
      <c r="J102" s="185">
        <f t="shared" si="18"/>
        <v>1.069894920448891</v>
      </c>
      <c r="K102" s="184">
        <v>5.485732448085888</v>
      </c>
      <c r="L102" s="185">
        <f t="shared" si="19"/>
        <v>-0.12241174417045375</v>
      </c>
      <c r="M102" s="184">
        <v>4.8902332105909174</v>
      </c>
      <c r="N102" s="185">
        <f t="shared" si="20"/>
        <v>-0.59549923749497058</v>
      </c>
      <c r="O102" s="185">
        <f t="shared" si="21"/>
        <v>-1.4116355310380131</v>
      </c>
    </row>
    <row r="103" spans="2:15" x14ac:dyDescent="0.25">
      <c r="B103" s="114" t="s">
        <v>83</v>
      </c>
      <c r="C103" s="184">
        <v>7.3435129874488219</v>
      </c>
      <c r="D103" s="185">
        <v>0.1329371942643327</v>
      </c>
      <c r="E103" s="184" t="s">
        <v>236</v>
      </c>
      <c r="F103" s="185" t="str">
        <f t="shared" si="18"/>
        <v>-</v>
      </c>
      <c r="G103" s="184">
        <v>6.4576815082230246</v>
      </c>
      <c r="H103" s="185" t="str">
        <f t="shared" si="18"/>
        <v>-</v>
      </c>
      <c r="I103" s="184">
        <v>5.626368785399622</v>
      </c>
      <c r="J103" s="185">
        <f t="shared" si="18"/>
        <v>-0.83131272282340252</v>
      </c>
      <c r="K103" s="184">
        <v>7.1024423857285051</v>
      </c>
      <c r="L103" s="185">
        <f t="shared" si="19"/>
        <v>1.476073600328883</v>
      </c>
      <c r="M103" s="184">
        <v>5.563702379016962</v>
      </c>
      <c r="N103" s="185">
        <f t="shared" si="20"/>
        <v>-1.5387400067115431</v>
      </c>
      <c r="O103" s="185">
        <f t="shared" si="21"/>
        <v>-1.7798106084318599</v>
      </c>
    </row>
    <row r="104" spans="2:15" x14ac:dyDescent="0.25">
      <c r="B104" s="114" t="s">
        <v>85</v>
      </c>
      <c r="C104" s="184">
        <v>7.3089142091152812</v>
      </c>
      <c r="D104" s="185">
        <v>0.47732078853168947</v>
      </c>
      <c r="E104" s="184">
        <v>6.3479152426520846</v>
      </c>
      <c r="F104" s="185">
        <f t="shared" si="18"/>
        <v>-0.9609989664631966</v>
      </c>
      <c r="G104" s="184">
        <v>6.3800729325961649</v>
      </c>
      <c r="H104" s="185">
        <f t="shared" si="18"/>
        <v>3.2157689944080303E-2</v>
      </c>
      <c r="I104" s="184">
        <v>6.354030339083879</v>
      </c>
      <c r="J104" s="185">
        <f t="shared" si="18"/>
        <v>-2.6042593512285883E-2</v>
      </c>
      <c r="K104" s="184">
        <v>6.8658968307484827</v>
      </c>
      <c r="L104" s="185">
        <f t="shared" si="19"/>
        <v>0.51186649166460363</v>
      </c>
      <c r="M104" s="184">
        <v>6.2951491687542704</v>
      </c>
      <c r="N104" s="185">
        <f t="shared" si="20"/>
        <v>-0.57074766199421223</v>
      </c>
      <c r="O104" s="185">
        <f t="shared" si="21"/>
        <v>-1.0137650403610108</v>
      </c>
    </row>
    <row r="105" spans="2:15" x14ac:dyDescent="0.25">
      <c r="B105" s="114" t="s">
        <v>87</v>
      </c>
      <c r="C105" s="184">
        <v>7.3878223150453852</v>
      </c>
      <c r="D105" s="185">
        <v>0.12761071734885387</v>
      </c>
      <c r="E105" s="184">
        <v>5.2441988950276244</v>
      </c>
      <c r="F105" s="185">
        <f t="shared" si="18"/>
        <v>-2.1436234200177608</v>
      </c>
      <c r="G105" s="184">
        <v>6.4318356867779203</v>
      </c>
      <c r="H105" s="185">
        <f t="shared" si="18"/>
        <v>1.1876367917502959</v>
      </c>
      <c r="I105" s="184">
        <v>6.1427309315794636</v>
      </c>
      <c r="J105" s="185">
        <f t="shared" si="18"/>
        <v>-0.28910475519845669</v>
      </c>
      <c r="K105" s="184">
        <v>5.7911396979113974</v>
      </c>
      <c r="L105" s="185">
        <f t="shared" si="19"/>
        <v>-0.35159123366806622</v>
      </c>
      <c r="M105" s="184">
        <v>5.840097162154156</v>
      </c>
      <c r="N105" s="185">
        <f t="shared" si="20"/>
        <v>4.8957464242758597E-2</v>
      </c>
      <c r="O105" s="185">
        <f t="shared" si="21"/>
        <v>-1.5477251528912292</v>
      </c>
    </row>
    <row r="106" spans="2:15" x14ac:dyDescent="0.25">
      <c r="B106" s="114" t="s">
        <v>89</v>
      </c>
      <c r="C106" s="184">
        <v>7.3749896342980348</v>
      </c>
      <c r="D106" s="185">
        <v>0.66594825409307923</v>
      </c>
      <c r="E106" s="184">
        <v>3.5854975572126513</v>
      </c>
      <c r="F106" s="185">
        <f t="shared" si="18"/>
        <v>-3.7894920770853835</v>
      </c>
      <c r="G106" s="184">
        <v>5.8307407810290437</v>
      </c>
      <c r="H106" s="185">
        <f t="shared" si="18"/>
        <v>2.2452432238163924</v>
      </c>
      <c r="I106" s="184">
        <v>5.7314780273073191</v>
      </c>
      <c r="J106" s="185">
        <f t="shared" si="18"/>
        <v>-9.926275372172455E-2</v>
      </c>
      <c r="K106" s="184">
        <v>6.3435854575846218</v>
      </c>
      <c r="L106" s="185">
        <f t="shared" si="19"/>
        <v>0.61210743027730263</v>
      </c>
      <c r="M106" s="184"/>
      <c r="N106" s="185">
        <f t="shared" si="20"/>
        <v>-6.3435854575846218</v>
      </c>
      <c r="O106" s="185">
        <f t="shared" si="21"/>
        <v>-7.3749896342980348</v>
      </c>
    </row>
    <row r="107" spans="2:15" x14ac:dyDescent="0.25">
      <c r="B107" s="114" t="s">
        <v>91</v>
      </c>
      <c r="C107" s="184">
        <v>8.3683532065742838</v>
      </c>
      <c r="D107" s="185">
        <v>-0.12245590575878751</v>
      </c>
      <c r="E107" s="184">
        <v>5.598875351452671</v>
      </c>
      <c r="F107" s="185">
        <f t="shared" si="18"/>
        <v>-2.7694778551216128</v>
      </c>
      <c r="G107" s="184">
        <v>7.6275353411186231</v>
      </c>
      <c r="H107" s="185">
        <f t="shared" si="18"/>
        <v>2.0286599896659521</v>
      </c>
      <c r="I107" s="184">
        <v>7.4990433118803272</v>
      </c>
      <c r="J107" s="185">
        <f t="shared" si="18"/>
        <v>-0.12849202923829584</v>
      </c>
      <c r="K107" s="184">
        <v>8.6148577951108152</v>
      </c>
      <c r="L107" s="185">
        <f t="shared" si="19"/>
        <v>1.1158144832304879</v>
      </c>
      <c r="M107" s="184"/>
      <c r="N107" s="185">
        <f t="shared" si="20"/>
        <v>-8.6148577951108152</v>
      </c>
      <c r="O107" s="185">
        <f t="shared" si="21"/>
        <v>-8.3683532065742838</v>
      </c>
    </row>
    <row r="108" spans="2:15" x14ac:dyDescent="0.25">
      <c r="B108" s="114" t="s">
        <v>93</v>
      </c>
      <c r="C108" s="184">
        <v>8.7703018108651918</v>
      </c>
      <c r="D108" s="185">
        <v>0.29156165338487661</v>
      </c>
      <c r="E108" s="184">
        <v>4.9867205542725177</v>
      </c>
      <c r="F108" s="185">
        <f t="shared" si="18"/>
        <v>-3.7835812565926741</v>
      </c>
      <c r="G108" s="184">
        <v>7.5468123049487295</v>
      </c>
      <c r="H108" s="185">
        <f t="shared" si="18"/>
        <v>2.5600917506762118</v>
      </c>
      <c r="I108" s="184">
        <v>8.3665393013100431</v>
      </c>
      <c r="J108" s="185">
        <f t="shared" si="18"/>
        <v>0.81972699636131363</v>
      </c>
      <c r="K108" s="184">
        <v>8.0222684342777928</v>
      </c>
      <c r="L108" s="185">
        <f t="shared" si="19"/>
        <v>-0.34427086703225029</v>
      </c>
      <c r="M108" s="184"/>
      <c r="N108" s="185">
        <f t="shared" si="20"/>
        <v>-8.0222684342777928</v>
      </c>
      <c r="O108" s="185">
        <f t="shared" si="21"/>
        <v>-8.7703018108651918</v>
      </c>
    </row>
    <row r="109" spans="2:15" ht="15.75" x14ac:dyDescent="0.25">
      <c r="B109" s="117" t="s">
        <v>30</v>
      </c>
      <c r="C109" s="186">
        <v>7.7381410135585131</v>
      </c>
      <c r="D109" s="187">
        <v>0.10413827140188747</v>
      </c>
      <c r="E109" s="186">
        <v>7.997040568868429</v>
      </c>
      <c r="F109" s="187">
        <f t="shared" si="18"/>
        <v>0.25889955530991582</v>
      </c>
      <c r="G109" s="186">
        <v>6.2723501769449443</v>
      </c>
      <c r="H109" s="187">
        <f t="shared" si="18"/>
        <v>-1.7246903919234846</v>
      </c>
      <c r="I109" s="186">
        <v>6.6265017537382311</v>
      </c>
      <c r="J109" s="187">
        <f t="shared" si="18"/>
        <v>0.35415157679328679</v>
      </c>
      <c r="K109" s="186">
        <v>6.9992286501377414</v>
      </c>
      <c r="L109" s="187">
        <f t="shared" si="19"/>
        <v>0.37272689639951029</v>
      </c>
      <c r="M109" s="186">
        <v>6.2252414153088997</v>
      </c>
      <c r="N109" s="187">
        <v>-0.58558057765752469</v>
      </c>
      <c r="O109" s="187">
        <v>-1.3798491249884846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2FA5-10F4-4F2D-9D0F-19A40D86E015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1E60-EC8D-474A-BD13-88C1781DB68F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70" t="s">
        <v>309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2" t="s">
        <v>152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7" x14ac:dyDescent="0.25">
      <c r="A9" s="1" t="s">
        <v>70</v>
      </c>
      <c r="B9" s="114" t="s">
        <v>71</v>
      </c>
      <c r="C9" s="193">
        <v>0.73620000000000008</v>
      </c>
      <c r="D9" s="116">
        <v>-1.9968051118210872E-2</v>
      </c>
      <c r="E9" s="193">
        <v>0.74319999999999997</v>
      </c>
      <c r="F9" s="116">
        <f t="shared" ref="F9:L20" si="0">IFERROR(E9/C9-1,"-")</f>
        <v>9.5082857919042141E-3</v>
      </c>
      <c r="G9" s="193">
        <v>0.1467</v>
      </c>
      <c r="H9" s="116">
        <f t="shared" si="0"/>
        <v>-0.80261033369214208</v>
      </c>
      <c r="I9" s="193">
        <v>0.46729999999999999</v>
      </c>
      <c r="J9" s="116">
        <f t="shared" si="0"/>
        <v>2.1854124062713018</v>
      </c>
      <c r="K9" s="193">
        <v>0.77790000000000004</v>
      </c>
      <c r="L9" s="116">
        <f t="shared" si="0"/>
        <v>0.66466937727370001</v>
      </c>
      <c r="M9" s="193">
        <v>0.78709999999999991</v>
      </c>
      <c r="N9" s="116">
        <v>1.1826712945108397E-2</v>
      </c>
      <c r="O9" s="116">
        <v>6.9138820972561632E-2</v>
      </c>
    </row>
    <row r="10" spans="1:17" x14ac:dyDescent="0.25">
      <c r="A10" s="1" t="s">
        <v>72</v>
      </c>
      <c r="B10" s="114" t="s">
        <v>73</v>
      </c>
      <c r="C10" s="193">
        <v>0.72540000000000004</v>
      </c>
      <c r="D10" s="116">
        <v>-1.2523822488428871E-2</v>
      </c>
      <c r="E10" s="193">
        <v>0.69359999999999999</v>
      </c>
      <c r="F10" s="116">
        <f t="shared" si="0"/>
        <v>-4.3837882547560048E-2</v>
      </c>
      <c r="G10" s="193">
        <v>0.16760000000000003</v>
      </c>
      <c r="H10" s="116">
        <f t="shared" si="0"/>
        <v>-0.7583621683967704</v>
      </c>
      <c r="I10" s="193">
        <v>0.58499999999999996</v>
      </c>
      <c r="J10" s="116">
        <f t="shared" si="0"/>
        <v>2.4904534606205244</v>
      </c>
      <c r="K10" s="193">
        <v>0.76489999999999991</v>
      </c>
      <c r="L10" s="116">
        <f t="shared" si="0"/>
        <v>0.30752136752136749</v>
      </c>
      <c r="M10" s="193">
        <v>0.83169999999999999</v>
      </c>
      <c r="N10" s="116">
        <v>8.7331677343443603E-2</v>
      </c>
      <c r="O10" s="116">
        <v>0.14653984008822718</v>
      </c>
    </row>
    <row r="11" spans="1:17" x14ac:dyDescent="0.25">
      <c r="A11" s="1" t="s">
        <v>74</v>
      </c>
      <c r="B11" s="114" t="s">
        <v>75</v>
      </c>
      <c r="C11" s="193">
        <v>0.70829999999999993</v>
      </c>
      <c r="D11" s="116">
        <v>-4.1153377555164572E-2</v>
      </c>
      <c r="E11" s="193">
        <v>0.33079999999999998</v>
      </c>
      <c r="F11" s="116">
        <f t="shared" si="0"/>
        <v>-0.53296625723563462</v>
      </c>
      <c r="G11" s="193">
        <v>0.21809999999999999</v>
      </c>
      <c r="H11" s="116">
        <f t="shared" si="0"/>
        <v>-0.34068923821039898</v>
      </c>
      <c r="I11" s="193">
        <v>0.64450000000000007</v>
      </c>
      <c r="J11" s="116">
        <f t="shared" si="0"/>
        <v>1.9550664832645581</v>
      </c>
      <c r="K11" s="193">
        <v>0.73129999999999995</v>
      </c>
      <c r="L11" s="116">
        <f t="shared" si="0"/>
        <v>0.1346780449961209</v>
      </c>
      <c r="M11" s="193">
        <v>0.81389999999999996</v>
      </c>
      <c r="N11" s="116">
        <v>0.11294954191166418</v>
      </c>
      <c r="O11" s="116">
        <v>0.14908936891147828</v>
      </c>
    </row>
    <row r="12" spans="1:17" x14ac:dyDescent="0.25">
      <c r="A12" s="1" t="s">
        <v>76</v>
      </c>
      <c r="B12" s="114" t="s">
        <v>77</v>
      </c>
      <c r="C12" s="193">
        <v>0.6603</v>
      </c>
      <c r="D12" s="116">
        <v>3.4790785143394398E-2</v>
      </c>
      <c r="E12" s="193">
        <v>0</v>
      </c>
      <c r="F12" s="116">
        <f t="shared" si="0"/>
        <v>-1</v>
      </c>
      <c r="G12" s="193">
        <v>0.2036</v>
      </c>
      <c r="H12" s="116" t="str">
        <f t="shared" si="0"/>
        <v>-</v>
      </c>
      <c r="I12" s="193">
        <v>0.61619999999999997</v>
      </c>
      <c r="J12" s="116">
        <f t="shared" si="0"/>
        <v>2.0265225933202355</v>
      </c>
      <c r="K12" s="193">
        <v>0.65780000000000005</v>
      </c>
      <c r="L12" s="116">
        <f t="shared" si="0"/>
        <v>6.7510548523206815E-2</v>
      </c>
      <c r="M12" s="193">
        <v>0.68099999999999994</v>
      </c>
      <c r="N12" s="116">
        <v>3.5269078747339533E-2</v>
      </c>
      <c r="O12" s="116">
        <v>3.1349386642435251E-2</v>
      </c>
    </row>
    <row r="13" spans="1:17" x14ac:dyDescent="0.25">
      <c r="A13" s="1" t="s">
        <v>78</v>
      </c>
      <c r="B13" s="114" t="s">
        <v>79</v>
      </c>
      <c r="C13" s="193">
        <v>0.65040000000000009</v>
      </c>
      <c r="D13" s="116">
        <v>-1.1850501367365207E-2</v>
      </c>
      <c r="E13" s="193">
        <v>0</v>
      </c>
      <c r="F13" s="116">
        <f t="shared" si="0"/>
        <v>-1</v>
      </c>
      <c r="G13" s="193">
        <v>0.35240000000000005</v>
      </c>
      <c r="H13" s="116" t="str">
        <f t="shared" si="0"/>
        <v>-</v>
      </c>
      <c r="I13" s="193">
        <v>0.56340000000000001</v>
      </c>
      <c r="J13" s="116">
        <f t="shared" si="0"/>
        <v>0.59875141884222449</v>
      </c>
      <c r="K13" s="193">
        <v>0.59040000000000004</v>
      </c>
      <c r="L13" s="116">
        <f t="shared" si="0"/>
        <v>4.7923322683706138E-2</v>
      </c>
      <c r="M13" s="193">
        <v>0.64980000000000004</v>
      </c>
      <c r="N13" s="116">
        <v>0.10060975609756095</v>
      </c>
      <c r="O13" s="116">
        <v>-9.2250922509229394E-4</v>
      </c>
    </row>
    <row r="14" spans="1:17" x14ac:dyDescent="0.25">
      <c r="A14" s="1" t="s">
        <v>80</v>
      </c>
      <c r="B14" s="114" t="s">
        <v>81</v>
      </c>
      <c r="C14" s="193">
        <v>0.70819999999999994</v>
      </c>
      <c r="D14" s="116">
        <v>-6.9749113358728576E-2</v>
      </c>
      <c r="E14" s="193">
        <v>0</v>
      </c>
      <c r="F14" s="116">
        <f t="shared" si="0"/>
        <v>-1</v>
      </c>
      <c r="G14" s="193">
        <v>0.3962</v>
      </c>
      <c r="H14" s="116" t="str">
        <f t="shared" si="0"/>
        <v>-</v>
      </c>
      <c r="I14" s="193">
        <v>0.66049999999999998</v>
      </c>
      <c r="J14" s="116">
        <f t="shared" si="0"/>
        <v>0.66708732963149919</v>
      </c>
      <c r="K14" s="193">
        <v>0.70200000000000007</v>
      </c>
      <c r="L14" s="116">
        <f t="shared" si="0"/>
        <v>6.2831188493565726E-2</v>
      </c>
      <c r="M14" s="193">
        <v>0.76209999999999989</v>
      </c>
      <c r="N14" s="116">
        <v>8.5612535612535456E-2</v>
      </c>
      <c r="O14" s="116">
        <v>7.6108443942389137E-2</v>
      </c>
    </row>
    <row r="15" spans="1:17" x14ac:dyDescent="0.25">
      <c r="A15" s="1" t="s">
        <v>82</v>
      </c>
      <c r="B15" s="114" t="s">
        <v>83</v>
      </c>
      <c r="C15" s="193">
        <v>0.72829999999999995</v>
      </c>
      <c r="D15" s="116">
        <v>-2.5424862839555917E-2</v>
      </c>
      <c r="E15" s="193">
        <v>0</v>
      </c>
      <c r="F15" s="116">
        <f t="shared" si="0"/>
        <v>-1</v>
      </c>
      <c r="G15" s="193">
        <v>0.53280000000000005</v>
      </c>
      <c r="H15" s="116" t="str">
        <f t="shared" si="0"/>
        <v>-</v>
      </c>
      <c r="I15" s="193">
        <v>0.7229000000000001</v>
      </c>
      <c r="J15" s="116">
        <f t="shared" si="0"/>
        <v>0.35679429429429432</v>
      </c>
      <c r="K15" s="193">
        <v>0.75970000000000004</v>
      </c>
      <c r="L15" s="116">
        <f t="shared" si="0"/>
        <v>5.0906072762484378E-2</v>
      </c>
      <c r="M15" s="193">
        <v>0.85219999999999996</v>
      </c>
      <c r="N15" s="116">
        <v>0.12175858891667746</v>
      </c>
      <c r="O15" s="116">
        <v>0.17012220238912534</v>
      </c>
    </row>
    <row r="16" spans="1:17" x14ac:dyDescent="0.25">
      <c r="A16" s="1" t="s">
        <v>84</v>
      </c>
      <c r="B16" s="114" t="s">
        <v>85</v>
      </c>
      <c r="C16" s="193">
        <v>0.76890000000000003</v>
      </c>
      <c r="D16" s="116">
        <v>-6.9916535623563481E-2</v>
      </c>
      <c r="E16" s="193">
        <v>0.43159999999999998</v>
      </c>
      <c r="F16" s="116">
        <f t="shared" si="0"/>
        <v>-0.4386786318116791</v>
      </c>
      <c r="G16" s="193">
        <v>0.60020000000000007</v>
      </c>
      <c r="H16" s="116">
        <f t="shared" si="0"/>
        <v>0.39063948100092705</v>
      </c>
      <c r="I16" s="193">
        <v>0.72010000000000007</v>
      </c>
      <c r="J16" s="116">
        <f t="shared" si="0"/>
        <v>0.19976674441852715</v>
      </c>
      <c r="K16" s="193">
        <v>0.79819999999999991</v>
      </c>
      <c r="L16" s="116">
        <f t="shared" si="0"/>
        <v>0.10845715872795414</v>
      </c>
      <c r="M16" s="193">
        <v>0.88090000000000002</v>
      </c>
      <c r="N16" s="116">
        <v>0.10360811826609884</v>
      </c>
      <c r="O16" s="116">
        <v>0.14566263493302123</v>
      </c>
    </row>
    <row r="17" spans="1:30" x14ac:dyDescent="0.25">
      <c r="A17" s="1" t="s">
        <v>86</v>
      </c>
      <c r="B17" s="114" t="s">
        <v>87</v>
      </c>
      <c r="C17" s="193">
        <v>0.73010000000000008</v>
      </c>
      <c r="D17" s="116">
        <v>-5.0214648107193893E-2</v>
      </c>
      <c r="E17" s="193">
        <v>0.29139999999999999</v>
      </c>
      <c r="F17" s="116">
        <f t="shared" si="0"/>
        <v>-0.60087659224763734</v>
      </c>
      <c r="G17" s="193">
        <v>0.60299999999999998</v>
      </c>
      <c r="H17" s="116">
        <f t="shared" si="0"/>
        <v>1.0693205216197668</v>
      </c>
      <c r="I17" s="193">
        <v>0.69769999999999999</v>
      </c>
      <c r="J17" s="116">
        <f t="shared" si="0"/>
        <v>0.15704809286898835</v>
      </c>
      <c r="K17" s="193">
        <v>0.75659999999999994</v>
      </c>
      <c r="L17" s="116">
        <f t="shared" si="0"/>
        <v>8.4420237924609287E-2</v>
      </c>
      <c r="M17" s="193">
        <v>0.80830000000000002</v>
      </c>
      <c r="N17" s="116">
        <v>6.8332011630980904E-2</v>
      </c>
      <c r="O17" s="116">
        <v>0.10710861525818371</v>
      </c>
    </row>
    <row r="18" spans="1:30" x14ac:dyDescent="0.25">
      <c r="A18" s="1" t="s">
        <v>88</v>
      </c>
      <c r="B18" s="114" t="s">
        <v>89</v>
      </c>
      <c r="C18" s="193">
        <v>0.62960000000000005</v>
      </c>
      <c r="D18" s="116">
        <v>-8.4484513596044697E-2</v>
      </c>
      <c r="E18" s="193">
        <v>0.22320000000000001</v>
      </c>
      <c r="F18" s="116">
        <f t="shared" si="0"/>
        <v>-0.64548919949174077</v>
      </c>
      <c r="G18" s="193">
        <v>0.5877</v>
      </c>
      <c r="H18" s="116">
        <f t="shared" si="0"/>
        <v>1.633064516129032</v>
      </c>
      <c r="I18" s="193">
        <v>0.67110000000000003</v>
      </c>
      <c r="J18" s="116">
        <f t="shared" si="0"/>
        <v>0.14190913731495658</v>
      </c>
      <c r="K18" s="193">
        <v>0.71200000000000008</v>
      </c>
      <c r="L18" s="116">
        <f t="shared" si="0"/>
        <v>6.0944717627775313E-2</v>
      </c>
      <c r="M18" s="193"/>
      <c r="N18" s="116" t="s">
        <v>236</v>
      </c>
      <c r="O18" s="116" t="s">
        <v>236</v>
      </c>
      <c r="AC18" s="194"/>
    </row>
    <row r="19" spans="1:30" x14ac:dyDescent="0.25">
      <c r="A19" s="1" t="s">
        <v>90</v>
      </c>
      <c r="B19" s="114" t="s">
        <v>91</v>
      </c>
      <c r="C19" s="193">
        <v>0.72180000000000011</v>
      </c>
      <c r="D19" s="116">
        <v>-2.5779457416655327E-2</v>
      </c>
      <c r="E19" s="193">
        <v>0.18469999999999998</v>
      </c>
      <c r="F19" s="116">
        <f t="shared" si="0"/>
        <v>-0.74411194236630651</v>
      </c>
      <c r="G19" s="193">
        <v>0.59840000000000004</v>
      </c>
      <c r="H19" s="116">
        <f t="shared" si="0"/>
        <v>2.2398484028153769</v>
      </c>
      <c r="I19" s="193">
        <v>0.74129999999999996</v>
      </c>
      <c r="J19" s="116">
        <f t="shared" si="0"/>
        <v>0.23880347593582862</v>
      </c>
      <c r="K19" s="193">
        <v>0.7823</v>
      </c>
      <c r="L19" s="116">
        <f t="shared" si="0"/>
        <v>5.5308242277080755E-2</v>
      </c>
      <c r="M19" s="193"/>
      <c r="N19" s="116" t="s">
        <v>236</v>
      </c>
      <c r="O19" s="116" t="s">
        <v>236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0.69400000000000006</v>
      </c>
      <c r="D20" s="116">
        <v>-2.0742204035557932E-2</v>
      </c>
      <c r="E20" s="193">
        <v>0.2039</v>
      </c>
      <c r="F20" s="116">
        <f t="shared" si="0"/>
        <v>-0.70619596541786744</v>
      </c>
      <c r="G20" s="193">
        <v>0.53079999999999994</v>
      </c>
      <c r="H20" s="116">
        <f t="shared" si="0"/>
        <v>1.6032368808239332</v>
      </c>
      <c r="I20" s="193">
        <v>0.69389999999999996</v>
      </c>
      <c r="J20" s="116">
        <f t="shared" si="0"/>
        <v>0.30727204220045223</v>
      </c>
      <c r="K20" s="193">
        <v>0.73170000000000002</v>
      </c>
      <c r="L20" s="116">
        <f t="shared" si="0"/>
        <v>5.4474708171206254E-2</v>
      </c>
      <c r="M20" s="193"/>
      <c r="N20" s="116" t="s">
        <v>236</v>
      </c>
      <c r="O20" s="116" t="s">
        <v>236</v>
      </c>
      <c r="P20" s="122"/>
    </row>
    <row r="21" spans="1:30" ht="15.75" x14ac:dyDescent="0.25">
      <c r="A21" s="1" t="s">
        <v>0</v>
      </c>
      <c r="B21" s="117" t="s">
        <v>30</v>
      </c>
      <c r="C21" s="195">
        <v>0.70518161483742259</v>
      </c>
      <c r="D21" s="119">
        <v>-3.4555794929021499E-2</v>
      </c>
      <c r="E21" s="195">
        <v>0.48948502261743165</v>
      </c>
      <c r="F21" s="119">
        <v>-0.3058738170162294</v>
      </c>
      <c r="G21" s="195">
        <v>0.48615455783025679</v>
      </c>
      <c r="H21" s="119">
        <v>-6.8040177600651175E-3</v>
      </c>
      <c r="I21" s="195">
        <v>0.6493275173640638</v>
      </c>
      <c r="J21" s="119">
        <v>0.33564008997891492</v>
      </c>
      <c r="K21" s="195">
        <v>0.73071425433679682</v>
      </c>
      <c r="L21" s="119">
        <v>0.12534003995875831</v>
      </c>
      <c r="M21" s="195"/>
      <c r="N21" s="119" t="s">
        <v>236</v>
      </c>
      <c r="O21" s="119" t="s">
        <v>236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30" x14ac:dyDescent="0.25">
      <c r="B31" s="114" t="s">
        <v>71</v>
      </c>
      <c r="C31" s="193">
        <v>0.73069999999999991</v>
      </c>
      <c r="D31" s="116"/>
      <c r="E31" s="193">
        <v>0.74199999999999999</v>
      </c>
      <c r="F31" s="116">
        <f t="shared" ref="F31:J42" si="1">IFERROR(E31/C31-1,"-")</f>
        <v>1.5464622964280972E-2</v>
      </c>
      <c r="G31" s="193">
        <v>0.1583</v>
      </c>
      <c r="H31" s="116">
        <f t="shared" si="1"/>
        <v>-0.78665768194070085</v>
      </c>
      <c r="I31" s="193">
        <v>0.4451</v>
      </c>
      <c r="J31" s="116">
        <f t="shared" si="1"/>
        <v>1.8117498420720151</v>
      </c>
      <c r="K31" s="193">
        <v>0.79239999999999999</v>
      </c>
      <c r="L31" s="116">
        <f t="shared" ref="L31:L42" si="2">IFERROR(K31/I31-1,"-")</f>
        <v>0.78027409570882944</v>
      </c>
      <c r="M31" s="193">
        <v>0.81290000000000007</v>
      </c>
      <c r="N31" s="116">
        <v>2.5870772337203585E-2</v>
      </c>
      <c r="O31" s="116">
        <v>0.11249486793485719</v>
      </c>
    </row>
    <row r="32" spans="1:30" x14ac:dyDescent="0.25">
      <c r="B32" s="114" t="s">
        <v>73</v>
      </c>
      <c r="C32" s="193">
        <v>0.72959999999999992</v>
      </c>
      <c r="D32" s="116"/>
      <c r="E32" s="193">
        <v>0.70540000000000003</v>
      </c>
      <c r="F32" s="116">
        <f t="shared" si="1"/>
        <v>-3.316885964912264E-2</v>
      </c>
      <c r="G32" s="193">
        <v>0.1638</v>
      </c>
      <c r="H32" s="116">
        <f t="shared" si="1"/>
        <v>-0.7677913240714489</v>
      </c>
      <c r="I32" s="193">
        <v>0.57899999999999996</v>
      </c>
      <c r="J32" s="116">
        <f t="shared" si="1"/>
        <v>2.5347985347985347</v>
      </c>
      <c r="K32" s="193">
        <v>0.77190000000000003</v>
      </c>
      <c r="L32" s="116">
        <f t="shared" si="2"/>
        <v>0.33316062176165828</v>
      </c>
      <c r="M32" s="193">
        <v>0.89349999999999996</v>
      </c>
      <c r="N32" s="116">
        <v>0.15753335924342515</v>
      </c>
      <c r="O32" s="116">
        <v>0.22464364035087736</v>
      </c>
    </row>
    <row r="33" spans="2:17" x14ac:dyDescent="0.25">
      <c r="B33" s="114" t="s">
        <v>75</v>
      </c>
      <c r="C33" s="193">
        <v>0.71660000000000001</v>
      </c>
      <c r="D33" s="116"/>
      <c r="E33" s="193">
        <v>0.32929999999999998</v>
      </c>
      <c r="F33" s="116">
        <f t="shared" si="1"/>
        <v>-0.54046888082612332</v>
      </c>
      <c r="G33" s="193">
        <v>0.23600000000000002</v>
      </c>
      <c r="H33" s="116">
        <f t="shared" si="1"/>
        <v>-0.28332827209231692</v>
      </c>
      <c r="I33" s="193">
        <v>0.65749999999999997</v>
      </c>
      <c r="J33" s="116">
        <f t="shared" si="1"/>
        <v>1.7860169491525419</v>
      </c>
      <c r="K33" s="193">
        <v>0.74230000000000007</v>
      </c>
      <c r="L33" s="116">
        <f t="shared" si="2"/>
        <v>0.12897338403041836</v>
      </c>
      <c r="M33" s="193">
        <v>0.83799999999999997</v>
      </c>
      <c r="N33" s="116">
        <v>0.12892361578876455</v>
      </c>
      <c r="O33" s="116">
        <v>0.16941110801004733</v>
      </c>
    </row>
    <row r="34" spans="2:17" x14ac:dyDescent="0.25">
      <c r="B34" s="114" t="s">
        <v>77</v>
      </c>
      <c r="C34" s="193">
        <v>0.68030000000000002</v>
      </c>
      <c r="D34" s="116"/>
      <c r="E34" s="193">
        <v>0</v>
      </c>
      <c r="F34" s="116">
        <f t="shared" si="1"/>
        <v>-1</v>
      </c>
      <c r="G34" s="193">
        <v>0.2</v>
      </c>
      <c r="H34" s="116" t="str">
        <f t="shared" si="1"/>
        <v>-</v>
      </c>
      <c r="I34" s="193">
        <v>0.62850000000000006</v>
      </c>
      <c r="J34" s="116">
        <f t="shared" si="1"/>
        <v>2.1425000000000001</v>
      </c>
      <c r="K34" s="193">
        <v>0.6774</v>
      </c>
      <c r="L34" s="116">
        <f t="shared" si="2"/>
        <v>7.7804295942720758E-2</v>
      </c>
      <c r="M34" s="193">
        <v>0.68799999999999994</v>
      </c>
      <c r="N34" s="116">
        <v>1.5648066135222738E-2</v>
      </c>
      <c r="O34" s="116">
        <v>1.1318535940026297E-2</v>
      </c>
    </row>
    <row r="35" spans="2:17" x14ac:dyDescent="0.25">
      <c r="B35" s="114" t="s">
        <v>79</v>
      </c>
      <c r="C35" s="193">
        <v>0.67610000000000003</v>
      </c>
      <c r="D35" s="116"/>
      <c r="E35" s="193">
        <v>0</v>
      </c>
      <c r="F35" s="116">
        <f t="shared" si="1"/>
        <v>-1</v>
      </c>
      <c r="G35" s="193">
        <v>0.41539999999999999</v>
      </c>
      <c r="H35" s="116" t="str">
        <f t="shared" si="1"/>
        <v>-</v>
      </c>
      <c r="I35" s="193">
        <v>0.59889999999999999</v>
      </c>
      <c r="J35" s="116">
        <f t="shared" si="1"/>
        <v>0.44174289841116998</v>
      </c>
      <c r="K35" s="193">
        <v>0.62049999999999994</v>
      </c>
      <c r="L35" s="116">
        <f t="shared" si="2"/>
        <v>3.6066121222240621E-2</v>
      </c>
      <c r="M35" s="193">
        <v>0.68579999999999997</v>
      </c>
      <c r="N35" s="116">
        <v>0.10523771152296546</v>
      </c>
      <c r="O35" s="116">
        <v>1.4346990090223333E-2</v>
      </c>
    </row>
    <row r="36" spans="2:17" x14ac:dyDescent="0.25">
      <c r="B36" s="114" t="s">
        <v>81</v>
      </c>
      <c r="C36" s="193">
        <v>0.73580000000000001</v>
      </c>
      <c r="D36" s="116"/>
      <c r="E36" s="193">
        <v>0</v>
      </c>
      <c r="F36" s="116">
        <f t="shared" si="1"/>
        <v>-1</v>
      </c>
      <c r="G36" s="193">
        <v>0.41689999999999999</v>
      </c>
      <c r="H36" s="116" t="str">
        <f t="shared" si="1"/>
        <v>-</v>
      </c>
      <c r="I36" s="193">
        <v>0.6926000000000001</v>
      </c>
      <c r="J36" s="116">
        <f t="shared" si="1"/>
        <v>0.66130966658671175</v>
      </c>
      <c r="K36" s="193">
        <v>0.73419999999999996</v>
      </c>
      <c r="L36" s="116">
        <f t="shared" si="2"/>
        <v>6.0063528732312799E-2</v>
      </c>
      <c r="M36" s="193">
        <v>0.79610000000000003</v>
      </c>
      <c r="N36" s="116">
        <v>8.4309452465268331E-2</v>
      </c>
      <c r="O36" s="116">
        <v>8.1951617287306266E-2</v>
      </c>
    </row>
    <row r="37" spans="2:17" x14ac:dyDescent="0.25">
      <c r="B37" s="114" t="s">
        <v>83</v>
      </c>
      <c r="C37" s="193">
        <v>0.75019999999999998</v>
      </c>
      <c r="D37" s="116"/>
      <c r="E37" s="193">
        <v>0</v>
      </c>
      <c r="F37" s="116">
        <f t="shared" si="1"/>
        <v>-1</v>
      </c>
      <c r="G37" s="193">
        <v>0.55659999999999998</v>
      </c>
      <c r="H37" s="116" t="str">
        <f t="shared" si="1"/>
        <v>-</v>
      </c>
      <c r="I37" s="193">
        <v>0.74109999999999998</v>
      </c>
      <c r="J37" s="116">
        <f t="shared" si="1"/>
        <v>0.33147682357168518</v>
      </c>
      <c r="K37" s="193">
        <v>0.78040000000000009</v>
      </c>
      <c r="L37" s="116">
        <f t="shared" si="2"/>
        <v>5.3029280798812639E-2</v>
      </c>
      <c r="M37" s="193">
        <v>0.878</v>
      </c>
      <c r="N37" s="116">
        <v>0.12506406970784201</v>
      </c>
      <c r="O37" s="116">
        <v>0.17035457211410288</v>
      </c>
    </row>
    <row r="38" spans="2:17" x14ac:dyDescent="0.25">
      <c r="B38" s="114" t="s">
        <v>85</v>
      </c>
      <c r="C38" s="193">
        <v>0.80489999999999995</v>
      </c>
      <c r="D38" s="116"/>
      <c r="E38" s="193">
        <v>0.49719999999999998</v>
      </c>
      <c r="F38" s="116">
        <f t="shared" si="1"/>
        <v>-0.38228351347993539</v>
      </c>
      <c r="G38" s="193">
        <v>0.61680000000000001</v>
      </c>
      <c r="H38" s="116">
        <f t="shared" si="1"/>
        <v>0.24054706355591327</v>
      </c>
      <c r="I38" s="193">
        <v>0.74629999999999996</v>
      </c>
      <c r="J38" s="116">
        <f t="shared" si="1"/>
        <v>0.20995460440985725</v>
      </c>
      <c r="K38" s="193">
        <v>0.85400000000000009</v>
      </c>
      <c r="L38" s="116">
        <f t="shared" si="2"/>
        <v>0.14431193889856653</v>
      </c>
      <c r="M38" s="193">
        <v>0.90229999999999999</v>
      </c>
      <c r="N38" s="116">
        <v>5.6557377049180291E-2</v>
      </c>
      <c r="O38" s="116">
        <v>0.12100882097154941</v>
      </c>
    </row>
    <row r="39" spans="2:17" x14ac:dyDescent="0.25">
      <c r="B39" s="114" t="s">
        <v>87</v>
      </c>
      <c r="C39" s="193">
        <v>0.78129999999999999</v>
      </c>
      <c r="D39" s="116"/>
      <c r="E39" s="193">
        <v>0.32750000000000001</v>
      </c>
      <c r="F39" s="116">
        <f t="shared" si="1"/>
        <v>-0.58082682708306665</v>
      </c>
      <c r="G39" s="193">
        <v>0.63070000000000004</v>
      </c>
      <c r="H39" s="116">
        <f t="shared" si="1"/>
        <v>0.92580152671755722</v>
      </c>
      <c r="I39" s="193">
        <v>0.76680000000000004</v>
      </c>
      <c r="J39" s="116">
        <f t="shared" si="1"/>
        <v>0.21579197716822573</v>
      </c>
      <c r="K39" s="193">
        <v>0.79760000000000009</v>
      </c>
      <c r="L39" s="116">
        <f t="shared" si="2"/>
        <v>4.016692749087114E-2</v>
      </c>
      <c r="M39" s="193">
        <v>0.82719999999999994</v>
      </c>
      <c r="N39" s="116">
        <v>3.7111334002005725E-2</v>
      </c>
      <c r="O39" s="116">
        <v>5.8748240112632688E-2</v>
      </c>
    </row>
    <row r="40" spans="2:17" x14ac:dyDescent="0.25">
      <c r="B40" s="114" t="s">
        <v>89</v>
      </c>
      <c r="C40" s="193">
        <v>0.65980000000000005</v>
      </c>
      <c r="D40" s="116"/>
      <c r="E40" s="193">
        <v>0.25489999999999996</v>
      </c>
      <c r="F40" s="116">
        <f t="shared" si="1"/>
        <v>-0.61367080933616258</v>
      </c>
      <c r="G40" s="193">
        <v>0.60609999999999997</v>
      </c>
      <c r="H40" s="116">
        <f t="shared" si="1"/>
        <v>1.3777952138093372</v>
      </c>
      <c r="I40" s="193">
        <v>0.70319999999999994</v>
      </c>
      <c r="J40" s="116">
        <f t="shared" si="1"/>
        <v>0.16020458670186444</v>
      </c>
      <c r="K40" s="193">
        <v>0.7548999999999999</v>
      </c>
      <c r="L40" s="116">
        <f t="shared" si="2"/>
        <v>7.3521046643913568E-2</v>
      </c>
      <c r="M40" s="193"/>
      <c r="N40" s="116" t="s">
        <v>236</v>
      </c>
      <c r="O40" s="116" t="s">
        <v>236</v>
      </c>
    </row>
    <row r="41" spans="2:17" x14ac:dyDescent="0.25">
      <c r="B41" s="114" t="s">
        <v>91</v>
      </c>
      <c r="C41" s="193">
        <v>0.73860000000000003</v>
      </c>
      <c r="D41" s="116"/>
      <c r="E41" s="193">
        <v>0.19</v>
      </c>
      <c r="F41" s="116">
        <f t="shared" si="1"/>
        <v>-0.74275656647711896</v>
      </c>
      <c r="G41" s="193">
        <v>0.61960000000000004</v>
      </c>
      <c r="H41" s="116">
        <f t="shared" si="1"/>
        <v>2.2610526315789476</v>
      </c>
      <c r="I41" s="193">
        <v>0.76680000000000004</v>
      </c>
      <c r="J41" s="116">
        <f t="shared" si="1"/>
        <v>0.2375726275016139</v>
      </c>
      <c r="K41" s="193">
        <v>0.8076000000000001</v>
      </c>
      <c r="L41" s="116">
        <f t="shared" si="2"/>
        <v>5.3208137715180071E-2</v>
      </c>
      <c r="M41" s="193"/>
      <c r="N41" s="116" t="s">
        <v>236</v>
      </c>
      <c r="O41" s="116" t="s">
        <v>236</v>
      </c>
    </row>
    <row r="42" spans="2:17" x14ac:dyDescent="0.25">
      <c r="B42" s="114" t="s">
        <v>93</v>
      </c>
      <c r="C42" s="193">
        <v>0.69920000000000004</v>
      </c>
      <c r="D42" s="116"/>
      <c r="E42" s="193">
        <v>0.20379999999999998</v>
      </c>
      <c r="F42" s="116">
        <f t="shared" si="1"/>
        <v>-0.70852402745995424</v>
      </c>
      <c r="G42" s="193">
        <v>0.52300000000000002</v>
      </c>
      <c r="H42" s="116">
        <f t="shared" si="1"/>
        <v>1.5662414131501476</v>
      </c>
      <c r="I42" s="193">
        <v>0.69739999999999991</v>
      </c>
      <c r="J42" s="116">
        <f t="shared" si="1"/>
        <v>0.33346080305927317</v>
      </c>
      <c r="K42" s="193">
        <v>0.74459999999999993</v>
      </c>
      <c r="L42" s="116">
        <f t="shared" si="2"/>
        <v>6.767995411528549E-2</v>
      </c>
      <c r="M42" s="193"/>
      <c r="N42" s="116" t="s">
        <v>236</v>
      </c>
      <c r="O42" s="116" t="s">
        <v>236</v>
      </c>
    </row>
    <row r="43" spans="2:17" ht="15.75" x14ac:dyDescent="0.25">
      <c r="B43" s="117" t="s">
        <v>30</v>
      </c>
      <c r="C43" s="201">
        <v>0.7253556911866621</v>
      </c>
      <c r="D43" s="119"/>
      <c r="E43" s="201">
        <v>0.51022458290172568</v>
      </c>
      <c r="F43" s="119">
        <v>-0.29658705501157345</v>
      </c>
      <c r="G43" s="201">
        <v>0.51651565552296963</v>
      </c>
      <c r="H43" s="119">
        <v>1.2330006887292022E-2</v>
      </c>
      <c r="I43" s="201">
        <v>0.66840723443186234</v>
      </c>
      <c r="J43" s="119">
        <v>0.29406965168384525</v>
      </c>
      <c r="K43" s="201">
        <v>0.75711049413019116</v>
      </c>
      <c r="L43" s="119">
        <v>0.1327084075828795</v>
      </c>
      <c r="M43" s="195"/>
      <c r="N43" s="119" t="s">
        <v>236</v>
      </c>
      <c r="O43" s="119" t="s">
        <v>236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2:17" x14ac:dyDescent="0.25">
      <c r="B53" s="114" t="s">
        <v>71</v>
      </c>
      <c r="C53" s="193">
        <v>0.72629999999999995</v>
      </c>
      <c r="D53" s="116"/>
      <c r="E53" s="193">
        <v>0</v>
      </c>
      <c r="F53" s="116">
        <f t="shared" ref="F53:J64" si="3">IFERROR(E53/C53-1,"-")</f>
        <v>-1</v>
      </c>
      <c r="G53" s="193">
        <v>0</v>
      </c>
      <c r="H53" s="116" t="str">
        <f t="shared" si="3"/>
        <v>-</v>
      </c>
      <c r="I53" s="193">
        <v>0.43799999999999994</v>
      </c>
      <c r="J53" s="116" t="str">
        <f t="shared" si="3"/>
        <v>-</v>
      </c>
      <c r="K53" s="193">
        <v>0.79079999999999995</v>
      </c>
      <c r="L53" s="116">
        <f t="shared" ref="L53:L64" si="4">IFERROR(K53/I53-1,"-")</f>
        <v>0.80547945205479454</v>
      </c>
      <c r="M53" s="193">
        <v>0.80859999999999999</v>
      </c>
      <c r="N53" s="116">
        <v>2.2508851795649987E-2</v>
      </c>
      <c r="O53" s="116">
        <v>0.11331405755197577</v>
      </c>
    </row>
    <row r="54" spans="2:17" x14ac:dyDescent="0.25">
      <c r="B54" s="114" t="s">
        <v>73</v>
      </c>
      <c r="C54" s="193">
        <v>0.7256999999999999</v>
      </c>
      <c r="D54" s="116"/>
      <c r="E54" s="193">
        <v>0</v>
      </c>
      <c r="F54" s="116">
        <f t="shared" si="3"/>
        <v>-1</v>
      </c>
      <c r="G54" s="193">
        <v>0</v>
      </c>
      <c r="H54" s="116" t="str">
        <f t="shared" si="3"/>
        <v>-</v>
      </c>
      <c r="I54" s="193">
        <v>0.57200000000000006</v>
      </c>
      <c r="J54" s="116" t="str">
        <f t="shared" si="3"/>
        <v>-</v>
      </c>
      <c r="K54" s="193">
        <v>0.76780000000000004</v>
      </c>
      <c r="L54" s="116">
        <f t="shared" si="4"/>
        <v>0.3423076923076922</v>
      </c>
      <c r="M54" s="193">
        <v>0.89769999999999994</v>
      </c>
      <c r="N54" s="116">
        <v>0.16918468351133087</v>
      </c>
      <c r="O54" s="116">
        <v>0.23701253961692159</v>
      </c>
    </row>
    <row r="55" spans="2:17" x14ac:dyDescent="0.25">
      <c r="B55" s="114" t="s">
        <v>75</v>
      </c>
      <c r="C55" s="193">
        <v>0.72250000000000003</v>
      </c>
      <c r="D55" s="116"/>
      <c r="E55" s="193">
        <v>0</v>
      </c>
      <c r="F55" s="116">
        <f t="shared" si="3"/>
        <v>-1</v>
      </c>
      <c r="G55" s="193">
        <v>0</v>
      </c>
      <c r="H55" s="116" t="str">
        <f t="shared" si="3"/>
        <v>-</v>
      </c>
      <c r="I55" s="193">
        <v>0.66480000000000006</v>
      </c>
      <c r="J55" s="116" t="str">
        <f t="shared" si="3"/>
        <v>-</v>
      </c>
      <c r="K55" s="193">
        <v>0.74870000000000003</v>
      </c>
      <c r="L55" s="116">
        <f t="shared" si="4"/>
        <v>0.12620336943441623</v>
      </c>
      <c r="M55" s="193">
        <v>0.84279999999999999</v>
      </c>
      <c r="N55" s="116">
        <v>0.12568451983437945</v>
      </c>
      <c r="O55" s="116">
        <v>0.16650519031141853</v>
      </c>
    </row>
    <row r="56" spans="2:17" x14ac:dyDescent="0.25">
      <c r="B56" s="114" t="s">
        <v>77</v>
      </c>
      <c r="C56" s="193">
        <v>0.69620000000000004</v>
      </c>
      <c r="D56" s="116"/>
      <c r="E56" s="193">
        <v>0</v>
      </c>
      <c r="F56" s="116">
        <f t="shared" si="3"/>
        <v>-1</v>
      </c>
      <c r="G56" s="193">
        <v>0</v>
      </c>
      <c r="H56" s="116" t="str">
        <f t="shared" si="3"/>
        <v>-</v>
      </c>
      <c r="I56" s="193">
        <v>0.65489999999999993</v>
      </c>
      <c r="J56" s="116" t="str">
        <f t="shared" si="3"/>
        <v>-</v>
      </c>
      <c r="K56" s="193">
        <v>0.68180000000000007</v>
      </c>
      <c r="L56" s="116">
        <f t="shared" si="4"/>
        <v>4.1074973278363291E-2</v>
      </c>
      <c r="M56" s="193">
        <v>0.69059999999999999</v>
      </c>
      <c r="N56" s="116">
        <v>1.2907010853622669E-2</v>
      </c>
      <c r="O56" s="116">
        <v>-8.043665613329587E-3</v>
      </c>
    </row>
    <row r="57" spans="2:17" x14ac:dyDescent="0.25">
      <c r="B57" s="114" t="s">
        <v>79</v>
      </c>
      <c r="C57" s="193">
        <v>0.69819999999999993</v>
      </c>
      <c r="D57" s="116"/>
      <c r="E57" s="193">
        <v>0</v>
      </c>
      <c r="F57" s="116">
        <f t="shared" si="3"/>
        <v>-1</v>
      </c>
      <c r="G57" s="193">
        <v>0</v>
      </c>
      <c r="H57" s="116" t="str">
        <f t="shared" si="3"/>
        <v>-</v>
      </c>
      <c r="I57" s="193">
        <v>0.60740000000000005</v>
      </c>
      <c r="J57" s="116" t="str">
        <f t="shared" si="3"/>
        <v>-</v>
      </c>
      <c r="K57" s="193">
        <v>0.62229999999999996</v>
      </c>
      <c r="L57" s="116">
        <f t="shared" si="4"/>
        <v>2.4530786960816453E-2</v>
      </c>
      <c r="M57" s="193">
        <v>0.69530000000000003</v>
      </c>
      <c r="N57" s="116">
        <v>0.11730676522577554</v>
      </c>
      <c r="O57" s="116">
        <v>-4.1535376682897418E-3</v>
      </c>
    </row>
    <row r="58" spans="2:17" x14ac:dyDescent="0.25">
      <c r="B58" s="114" t="s">
        <v>81</v>
      </c>
      <c r="C58" s="193">
        <v>0.7651</v>
      </c>
      <c r="D58" s="116"/>
      <c r="E58" s="193">
        <v>0</v>
      </c>
      <c r="F58" s="116">
        <f t="shared" si="3"/>
        <v>-1</v>
      </c>
      <c r="G58" s="193">
        <v>0</v>
      </c>
      <c r="H58" s="116" t="str">
        <f t="shared" si="3"/>
        <v>-</v>
      </c>
      <c r="I58" s="193">
        <v>0.70400000000000007</v>
      </c>
      <c r="J58" s="116" t="str">
        <f t="shared" si="3"/>
        <v>-</v>
      </c>
      <c r="K58" s="193">
        <v>0.75269999999999992</v>
      </c>
      <c r="L58" s="116">
        <f t="shared" si="4"/>
        <v>6.9176136363636065E-2</v>
      </c>
      <c r="M58" s="193">
        <v>0.81299999999999994</v>
      </c>
      <c r="N58" s="116">
        <v>8.0111598246313198E-2</v>
      </c>
      <c r="O58" s="116">
        <v>6.2606195268592346E-2</v>
      </c>
    </row>
    <row r="59" spans="2:17" x14ac:dyDescent="0.25">
      <c r="B59" s="114" t="s">
        <v>83</v>
      </c>
      <c r="C59" s="193">
        <v>0.79220000000000002</v>
      </c>
      <c r="D59" s="116"/>
      <c r="E59" s="193">
        <v>0</v>
      </c>
      <c r="F59" s="116">
        <f t="shared" si="3"/>
        <v>-1</v>
      </c>
      <c r="G59" s="193">
        <v>0</v>
      </c>
      <c r="H59" s="116" t="str">
        <f t="shared" si="3"/>
        <v>-</v>
      </c>
      <c r="I59" s="193">
        <v>0.75650000000000006</v>
      </c>
      <c r="J59" s="116" t="str">
        <f t="shared" si="3"/>
        <v>-</v>
      </c>
      <c r="K59" s="193">
        <v>0.80590000000000006</v>
      </c>
      <c r="L59" s="116">
        <f t="shared" si="4"/>
        <v>6.5300727032385986E-2</v>
      </c>
      <c r="M59" s="193">
        <v>0.89379999999999993</v>
      </c>
      <c r="N59" s="116">
        <v>0.10907060429333648</v>
      </c>
      <c r="O59" s="116">
        <v>0.12825044180762424</v>
      </c>
    </row>
    <row r="60" spans="2:17" x14ac:dyDescent="0.25">
      <c r="B60" s="114" t="s">
        <v>85</v>
      </c>
      <c r="C60" s="193">
        <v>0.84560000000000002</v>
      </c>
      <c r="D60" s="116"/>
      <c r="E60" s="193">
        <v>0</v>
      </c>
      <c r="F60" s="116">
        <f t="shared" si="3"/>
        <v>-1</v>
      </c>
      <c r="G60" s="193">
        <v>0</v>
      </c>
      <c r="H60" s="116" t="str">
        <f t="shared" si="3"/>
        <v>-</v>
      </c>
      <c r="I60" s="193">
        <v>0.76190000000000002</v>
      </c>
      <c r="J60" s="116" t="str">
        <f t="shared" si="3"/>
        <v>-</v>
      </c>
      <c r="K60" s="193">
        <v>0.88529999999999998</v>
      </c>
      <c r="L60" s="116">
        <f t="shared" si="4"/>
        <v>0.1619635122719516</v>
      </c>
      <c r="M60" s="193">
        <v>0.91599999999999993</v>
      </c>
      <c r="N60" s="116">
        <v>3.4677510448435589E-2</v>
      </c>
      <c r="O60" s="116">
        <v>8.3254493850520195E-2</v>
      </c>
    </row>
    <row r="61" spans="2:17" x14ac:dyDescent="0.25">
      <c r="B61" s="114" t="s">
        <v>87</v>
      </c>
      <c r="C61" s="193">
        <v>0.80269999999999997</v>
      </c>
      <c r="D61" s="116"/>
      <c r="E61" s="193">
        <v>0</v>
      </c>
      <c r="F61" s="116">
        <f t="shared" si="3"/>
        <v>-1</v>
      </c>
      <c r="G61" s="193">
        <v>0</v>
      </c>
      <c r="H61" s="116" t="str">
        <f t="shared" si="3"/>
        <v>-</v>
      </c>
      <c r="I61" s="193">
        <v>0.7823</v>
      </c>
      <c r="J61" s="116" t="str">
        <f t="shared" si="3"/>
        <v>-</v>
      </c>
      <c r="K61" s="193">
        <v>0.81169999999999998</v>
      </c>
      <c r="L61" s="116">
        <f t="shared" si="4"/>
        <v>3.7581490476799262E-2</v>
      </c>
      <c r="M61" s="193">
        <v>0.83810000000000007</v>
      </c>
      <c r="N61" s="116">
        <v>3.2524331649624427E-2</v>
      </c>
      <c r="O61" s="116">
        <v>4.4101158589759715E-2</v>
      </c>
    </row>
    <row r="62" spans="2:17" x14ac:dyDescent="0.25">
      <c r="B62" s="114" t="s">
        <v>89</v>
      </c>
      <c r="C62" s="193">
        <v>0.69019999999999992</v>
      </c>
      <c r="D62" s="116"/>
      <c r="E62" s="193">
        <v>0</v>
      </c>
      <c r="F62" s="116">
        <f t="shared" si="3"/>
        <v>-1</v>
      </c>
      <c r="G62" s="193">
        <v>0</v>
      </c>
      <c r="H62" s="116" t="str">
        <f t="shared" si="3"/>
        <v>-</v>
      </c>
      <c r="I62" s="193">
        <v>0.72109999999999996</v>
      </c>
      <c r="J62" s="116" t="str">
        <f t="shared" si="3"/>
        <v>-</v>
      </c>
      <c r="K62" s="193">
        <v>0.7712</v>
      </c>
      <c r="L62" s="116">
        <f t="shared" si="4"/>
        <v>6.9477187630009762E-2</v>
      </c>
      <c r="M62" s="193"/>
      <c r="N62" s="116" t="s">
        <v>236</v>
      </c>
      <c r="O62" s="116" t="s">
        <v>236</v>
      </c>
    </row>
    <row r="63" spans="2:17" x14ac:dyDescent="0.25">
      <c r="B63" s="114" t="s">
        <v>91</v>
      </c>
      <c r="C63" s="193">
        <v>0.75629999999999997</v>
      </c>
      <c r="D63" s="116"/>
      <c r="E63" s="193">
        <v>0</v>
      </c>
      <c r="F63" s="116">
        <f t="shared" si="3"/>
        <v>-1</v>
      </c>
      <c r="G63" s="193">
        <v>0</v>
      </c>
      <c r="H63" s="116" t="str">
        <f t="shared" si="3"/>
        <v>-</v>
      </c>
      <c r="I63" s="193">
        <v>0.77170000000000005</v>
      </c>
      <c r="J63" s="116" t="str">
        <f t="shared" si="3"/>
        <v>-</v>
      </c>
      <c r="K63" s="193">
        <v>0.80299999999999994</v>
      </c>
      <c r="L63" s="116">
        <f t="shared" si="4"/>
        <v>4.0559803032266251E-2</v>
      </c>
      <c r="M63" s="193"/>
      <c r="N63" s="116" t="s">
        <v>236</v>
      </c>
      <c r="O63" s="116" t="s">
        <v>236</v>
      </c>
    </row>
    <row r="64" spans="2:17" x14ac:dyDescent="0.25">
      <c r="B64" s="114" t="s">
        <v>93</v>
      </c>
      <c r="C64" s="193">
        <v>0.71970000000000001</v>
      </c>
      <c r="D64" s="116"/>
      <c r="E64" s="193">
        <v>0</v>
      </c>
      <c r="F64" s="116">
        <f t="shared" si="3"/>
        <v>-1</v>
      </c>
      <c r="G64" s="193">
        <v>0</v>
      </c>
      <c r="H64" s="116" t="str">
        <f t="shared" si="3"/>
        <v>-</v>
      </c>
      <c r="I64" s="193">
        <v>0.69019999999999992</v>
      </c>
      <c r="J64" s="116" t="str">
        <f t="shared" si="3"/>
        <v>-</v>
      </c>
      <c r="K64" s="193">
        <v>0.73840000000000006</v>
      </c>
      <c r="L64" s="116">
        <f t="shared" si="4"/>
        <v>6.9834830483917809E-2</v>
      </c>
      <c r="M64" s="193"/>
      <c r="N64" s="116" t="s">
        <v>236</v>
      </c>
      <c r="O64" s="116" t="s">
        <v>236</v>
      </c>
    </row>
    <row r="65" spans="2:17" ht="15.75" x14ac:dyDescent="0.25">
      <c r="B65" s="117" t="s">
        <v>30</v>
      </c>
      <c r="C65" s="201">
        <v>0.74534296318442883</v>
      </c>
      <c r="D65" s="119"/>
      <c r="E65" s="201">
        <v>0.51812467109371418</v>
      </c>
      <c r="F65" s="119">
        <v>-0.30485065709876624</v>
      </c>
      <c r="G65" s="201">
        <v>0.52124365322614574</v>
      </c>
      <c r="H65" s="119">
        <v>6.0197522072200638E-3</v>
      </c>
      <c r="I65" s="201">
        <v>0.67804411957207555</v>
      </c>
      <c r="J65" s="119">
        <v>0.3008199051929763</v>
      </c>
      <c r="K65" s="201">
        <v>0.76577549497344044</v>
      </c>
      <c r="L65" s="119">
        <v>0.12938888911348956</v>
      </c>
      <c r="M65" s="200"/>
      <c r="N65" s="199" t="s">
        <v>236</v>
      </c>
      <c r="O65" s="199" t="s">
        <v>236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70" t="s">
        <v>312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2:17" x14ac:dyDescent="0.25">
      <c r="B75" s="114" t="s">
        <v>71</v>
      </c>
      <c r="C75" s="193">
        <v>0.74809999999999999</v>
      </c>
      <c r="D75" s="116"/>
      <c r="E75" s="193">
        <v>0</v>
      </c>
      <c r="F75" s="116">
        <f t="shared" ref="F75:J86" si="5">IFERROR(E75/C75-1,"-")</f>
        <v>-1</v>
      </c>
      <c r="G75" s="193">
        <v>0</v>
      </c>
      <c r="H75" s="116" t="str">
        <f t="shared" si="5"/>
        <v>-</v>
      </c>
      <c r="I75" s="193">
        <v>0.48100000000000004</v>
      </c>
      <c r="J75" s="116" t="str">
        <f t="shared" si="5"/>
        <v>-</v>
      </c>
      <c r="K75" s="193">
        <v>0.80359999999999998</v>
      </c>
      <c r="L75" s="116">
        <f t="shared" ref="L75:L86" si="6">IFERROR(K75/I75-1,"-")</f>
        <v>0.67068607068607045</v>
      </c>
      <c r="M75" s="193">
        <v>0.83989999999999998</v>
      </c>
      <c r="N75" s="116">
        <v>4.517172722747631E-2</v>
      </c>
      <c r="O75" s="116">
        <v>0.12271086753107863</v>
      </c>
    </row>
    <row r="76" spans="2:17" x14ac:dyDescent="0.25">
      <c r="B76" s="114" t="s">
        <v>73</v>
      </c>
      <c r="C76" s="193">
        <v>0.74540000000000006</v>
      </c>
      <c r="D76" s="116"/>
      <c r="E76" s="193">
        <v>0</v>
      </c>
      <c r="F76" s="116">
        <f t="shared" si="5"/>
        <v>-1</v>
      </c>
      <c r="G76" s="193">
        <v>0</v>
      </c>
      <c r="H76" s="116" t="str">
        <f t="shared" si="5"/>
        <v>-</v>
      </c>
      <c r="I76" s="193">
        <v>0.61370000000000002</v>
      </c>
      <c r="J76" s="116" t="str">
        <f t="shared" si="5"/>
        <v>-</v>
      </c>
      <c r="K76" s="193">
        <v>0.79700000000000004</v>
      </c>
      <c r="L76" s="116">
        <f t="shared" si="6"/>
        <v>0.29868013687469452</v>
      </c>
      <c r="M76" s="193">
        <v>0.86670000000000003</v>
      </c>
      <c r="N76" s="116">
        <v>8.7452948557088961E-2</v>
      </c>
      <c r="O76" s="116">
        <v>0.16273141937214919</v>
      </c>
    </row>
    <row r="77" spans="2:17" x14ac:dyDescent="0.25">
      <c r="B77" s="114" t="s">
        <v>75</v>
      </c>
      <c r="C77" s="193">
        <v>0.6923999999999999</v>
      </c>
      <c r="D77" s="116"/>
      <c r="E77" s="193">
        <v>0</v>
      </c>
      <c r="F77" s="116">
        <f t="shared" si="5"/>
        <v>-1</v>
      </c>
      <c r="G77" s="193">
        <v>0</v>
      </c>
      <c r="H77" s="116" t="str">
        <f t="shared" si="5"/>
        <v>-</v>
      </c>
      <c r="I77" s="193">
        <v>0.62139999999999995</v>
      </c>
      <c r="J77" s="116" t="str">
        <f t="shared" si="5"/>
        <v>-</v>
      </c>
      <c r="K77" s="193">
        <v>0.70279999999999998</v>
      </c>
      <c r="L77" s="116">
        <f t="shared" si="6"/>
        <v>0.13099452848406834</v>
      </c>
      <c r="M77" s="193">
        <v>0.80810000000000004</v>
      </c>
      <c r="N77" s="116">
        <v>0.14982925441092787</v>
      </c>
      <c r="O77" s="116">
        <v>0.16709994222992508</v>
      </c>
    </row>
    <row r="78" spans="2:17" x14ac:dyDescent="0.25">
      <c r="B78" s="114" t="s">
        <v>77</v>
      </c>
      <c r="C78" s="193">
        <v>0.61599999999999999</v>
      </c>
      <c r="D78" s="116"/>
      <c r="E78" s="193">
        <v>0</v>
      </c>
      <c r="F78" s="116">
        <f t="shared" si="5"/>
        <v>-1</v>
      </c>
      <c r="G78" s="193">
        <v>0</v>
      </c>
      <c r="H78" s="116" t="str">
        <f t="shared" si="5"/>
        <v>-</v>
      </c>
      <c r="I78" s="193">
        <v>0.49450000000000005</v>
      </c>
      <c r="J78" s="116" t="str">
        <f t="shared" si="5"/>
        <v>-</v>
      </c>
      <c r="K78" s="193">
        <v>0.64980000000000004</v>
      </c>
      <c r="L78" s="116">
        <f t="shared" si="6"/>
        <v>0.31405460060667334</v>
      </c>
      <c r="M78" s="193">
        <v>0.67090000000000005</v>
      </c>
      <c r="N78" s="116">
        <v>3.2471529701446622E-2</v>
      </c>
      <c r="O78" s="116">
        <v>8.9123376623376771E-2</v>
      </c>
    </row>
    <row r="79" spans="2:17" x14ac:dyDescent="0.25">
      <c r="B79" s="114" t="s">
        <v>79</v>
      </c>
      <c r="C79" s="193">
        <v>0.58689999999999998</v>
      </c>
      <c r="D79" s="116"/>
      <c r="E79" s="193">
        <v>0</v>
      </c>
      <c r="F79" s="116">
        <f t="shared" si="5"/>
        <v>-1</v>
      </c>
      <c r="G79" s="193">
        <v>0</v>
      </c>
      <c r="H79" s="116" t="str">
        <f t="shared" si="5"/>
        <v>-</v>
      </c>
      <c r="I79" s="193">
        <v>0.54649999999999999</v>
      </c>
      <c r="J79" s="116" t="str">
        <f t="shared" si="5"/>
        <v>-</v>
      </c>
      <c r="K79" s="193">
        <v>0.60970000000000002</v>
      </c>
      <c r="L79" s="116">
        <f t="shared" si="6"/>
        <v>0.1156450137236964</v>
      </c>
      <c r="M79" s="193">
        <v>0.62439999999999996</v>
      </c>
      <c r="N79" s="116">
        <v>2.4110218140068751E-2</v>
      </c>
      <c r="O79" s="116">
        <v>6.3895041744760572E-2</v>
      </c>
    </row>
    <row r="80" spans="2:17" x14ac:dyDescent="0.25">
      <c r="B80" s="114" t="s">
        <v>81</v>
      </c>
      <c r="C80" s="193">
        <v>0.62090000000000001</v>
      </c>
      <c r="D80" s="116"/>
      <c r="E80" s="193">
        <v>0</v>
      </c>
      <c r="F80" s="116">
        <f t="shared" si="5"/>
        <v>-1</v>
      </c>
      <c r="G80" s="193">
        <v>0</v>
      </c>
      <c r="H80" s="116" t="str">
        <f t="shared" si="5"/>
        <v>-</v>
      </c>
      <c r="I80" s="193">
        <v>0.61799999999999999</v>
      </c>
      <c r="J80" s="116" t="str">
        <f t="shared" si="5"/>
        <v>-</v>
      </c>
      <c r="K80" s="193">
        <v>0.62639999999999996</v>
      </c>
      <c r="L80" s="116">
        <f t="shared" si="6"/>
        <v>1.3592233009708687E-2</v>
      </c>
      <c r="M80" s="193">
        <v>0.68590000000000007</v>
      </c>
      <c r="N80" s="116">
        <v>9.4987228607918528E-2</v>
      </c>
      <c r="O80" s="116">
        <v>0.10468674504751174</v>
      </c>
    </row>
    <row r="81" spans="2:17" x14ac:dyDescent="0.25">
      <c r="B81" s="114" t="s">
        <v>83</v>
      </c>
      <c r="C81" s="193">
        <v>0.57679999999999998</v>
      </c>
      <c r="D81" s="116"/>
      <c r="E81" s="193">
        <v>0</v>
      </c>
      <c r="F81" s="116">
        <f t="shared" si="5"/>
        <v>-1</v>
      </c>
      <c r="G81" s="193">
        <v>0</v>
      </c>
      <c r="H81" s="116" t="str">
        <f t="shared" si="5"/>
        <v>-</v>
      </c>
      <c r="I81" s="193">
        <v>0.6409999999999999</v>
      </c>
      <c r="J81" s="116" t="str">
        <f t="shared" si="5"/>
        <v>-</v>
      </c>
      <c r="K81" s="193">
        <v>0.62450000000000006</v>
      </c>
      <c r="L81" s="116">
        <f t="shared" si="6"/>
        <v>-2.5741029641185409E-2</v>
      </c>
      <c r="M81" s="193">
        <v>0.7752</v>
      </c>
      <c r="N81" s="116">
        <v>0.24131305044035223</v>
      </c>
      <c r="O81" s="116">
        <v>0.3439667128987518</v>
      </c>
    </row>
    <row r="82" spans="2:17" x14ac:dyDescent="0.25">
      <c r="B82" s="114" t="s">
        <v>85</v>
      </c>
      <c r="C82" s="193">
        <v>0.63690000000000002</v>
      </c>
      <c r="D82" s="116"/>
      <c r="E82" s="193">
        <v>0</v>
      </c>
      <c r="F82" s="116">
        <f t="shared" si="5"/>
        <v>-1</v>
      </c>
      <c r="G82" s="193">
        <v>0</v>
      </c>
      <c r="H82" s="116" t="str">
        <f t="shared" si="5"/>
        <v>-</v>
      </c>
      <c r="I82" s="193">
        <v>0.64529999999999998</v>
      </c>
      <c r="J82" s="116" t="str">
        <f t="shared" si="5"/>
        <v>-</v>
      </c>
      <c r="K82" s="193">
        <v>0.66010000000000002</v>
      </c>
      <c r="L82" s="116">
        <f t="shared" si="6"/>
        <v>2.2935068960173721E-2</v>
      </c>
      <c r="M82" s="193">
        <v>0.81310000000000004</v>
      </c>
      <c r="N82" s="116">
        <v>0.23178306317224662</v>
      </c>
      <c r="O82" s="116">
        <v>0.27665253571989323</v>
      </c>
    </row>
    <row r="83" spans="2:17" x14ac:dyDescent="0.25">
      <c r="B83" s="114" t="s">
        <v>87</v>
      </c>
      <c r="C83" s="193">
        <v>0.69290000000000007</v>
      </c>
      <c r="D83" s="116"/>
      <c r="E83" s="193">
        <v>0</v>
      </c>
      <c r="F83" s="116">
        <f t="shared" si="5"/>
        <v>-1</v>
      </c>
      <c r="G83" s="193">
        <v>0</v>
      </c>
      <c r="H83" s="116" t="str">
        <f t="shared" si="5"/>
        <v>-</v>
      </c>
      <c r="I83" s="193">
        <v>0.67049999999999998</v>
      </c>
      <c r="J83" s="116" t="str">
        <f t="shared" si="5"/>
        <v>-</v>
      </c>
      <c r="K83" s="193">
        <v>0.70979999999999999</v>
      </c>
      <c r="L83" s="116">
        <f t="shared" si="6"/>
        <v>5.8612975391498789E-2</v>
      </c>
      <c r="M83" s="193">
        <v>0.75639999999999996</v>
      </c>
      <c r="N83" s="116">
        <v>6.5652296421527145E-2</v>
      </c>
      <c r="O83" s="116">
        <v>9.1643815846442322E-2</v>
      </c>
    </row>
    <row r="84" spans="2:17" x14ac:dyDescent="0.25">
      <c r="B84" s="114" t="s">
        <v>89</v>
      </c>
      <c r="C84" s="193">
        <v>0.5343</v>
      </c>
      <c r="D84" s="116"/>
      <c r="E84" s="193">
        <v>0</v>
      </c>
      <c r="F84" s="116">
        <f t="shared" si="5"/>
        <v>-1</v>
      </c>
      <c r="G84" s="193">
        <v>0</v>
      </c>
      <c r="H84" s="116" t="str">
        <f t="shared" si="5"/>
        <v>-</v>
      </c>
      <c r="I84" s="193">
        <v>0.59150000000000003</v>
      </c>
      <c r="J84" s="116" t="str">
        <f t="shared" si="5"/>
        <v>-</v>
      </c>
      <c r="K84" s="193">
        <v>0.6543000000000001</v>
      </c>
      <c r="L84" s="116">
        <f t="shared" si="6"/>
        <v>0.10617075232459872</v>
      </c>
      <c r="M84" s="193"/>
      <c r="N84" s="116" t="s">
        <v>236</v>
      </c>
      <c r="O84" s="116" t="s">
        <v>236</v>
      </c>
    </row>
    <row r="85" spans="2:17" x14ac:dyDescent="0.25">
      <c r="B85" s="114" t="s">
        <v>91</v>
      </c>
      <c r="C85" s="193">
        <v>0.66700000000000004</v>
      </c>
      <c r="D85" s="116"/>
      <c r="E85" s="193">
        <v>0</v>
      </c>
      <c r="F85" s="116">
        <f t="shared" si="5"/>
        <v>-1</v>
      </c>
      <c r="G85" s="193">
        <v>0</v>
      </c>
      <c r="H85" s="116" t="str">
        <f t="shared" si="5"/>
        <v>-</v>
      </c>
      <c r="I85" s="193">
        <v>0.73580000000000001</v>
      </c>
      <c r="J85" s="116" t="str">
        <f t="shared" si="5"/>
        <v>-</v>
      </c>
      <c r="K85" s="193">
        <v>0.83599999999999997</v>
      </c>
      <c r="L85" s="116">
        <f t="shared" si="6"/>
        <v>0.13617830932318564</v>
      </c>
      <c r="M85" s="193"/>
      <c r="N85" s="116" t="s">
        <v>236</v>
      </c>
      <c r="O85" s="116" t="s">
        <v>236</v>
      </c>
    </row>
    <row r="86" spans="2:17" x14ac:dyDescent="0.25">
      <c r="B86" s="114" t="s">
        <v>93</v>
      </c>
      <c r="C86" s="193">
        <v>0.61619999999999997</v>
      </c>
      <c r="D86" s="116"/>
      <c r="E86" s="193">
        <v>0</v>
      </c>
      <c r="F86" s="116">
        <f t="shared" si="5"/>
        <v>-1</v>
      </c>
      <c r="G86" s="193">
        <v>0</v>
      </c>
      <c r="H86" s="116" t="str">
        <f t="shared" si="5"/>
        <v>-</v>
      </c>
      <c r="I86" s="193">
        <v>0.74580000000000002</v>
      </c>
      <c r="J86" s="116" t="str">
        <f t="shared" si="5"/>
        <v>-</v>
      </c>
      <c r="K86" s="193">
        <v>0.78299999999999992</v>
      </c>
      <c r="L86" s="116">
        <f t="shared" si="6"/>
        <v>4.9879324215607257E-2</v>
      </c>
      <c r="M86" s="193"/>
      <c r="N86" s="116" t="s">
        <v>236</v>
      </c>
      <c r="O86" s="116" t="s">
        <v>236</v>
      </c>
    </row>
    <row r="87" spans="2:17" ht="15.75" x14ac:dyDescent="0.25">
      <c r="B87" s="117" t="s">
        <v>30</v>
      </c>
      <c r="C87" s="201">
        <v>0.64448333333333341</v>
      </c>
      <c r="D87" s="119"/>
      <c r="E87" s="201">
        <v>0</v>
      </c>
      <c r="F87" s="119">
        <v>-1</v>
      </c>
      <c r="G87" s="201">
        <v>0</v>
      </c>
      <c r="H87" s="119" t="s">
        <v>236</v>
      </c>
      <c r="I87" s="201">
        <v>0.61708333333333332</v>
      </c>
      <c r="J87" s="119" t="s">
        <v>236</v>
      </c>
      <c r="K87" s="201">
        <v>0.7047500000000001</v>
      </c>
      <c r="L87" s="119">
        <v>0.14206617150573964</v>
      </c>
      <c r="M87" s="198">
        <v>0.76006666666666667</v>
      </c>
      <c r="N87" s="199">
        <v>0.10934337495984137</v>
      </c>
      <c r="O87" s="199">
        <v>0.1562423729517135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159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160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93">
        <v>0.75349999999999995</v>
      </c>
      <c r="D97" s="116"/>
      <c r="E97" s="193">
        <v>0.74680000000000002</v>
      </c>
      <c r="F97" s="116">
        <f t="shared" ref="F97:J108" si="7">IFERROR(E97/C97-1,"-")</f>
        <v>-8.8918380889182469E-3</v>
      </c>
      <c r="G97" s="193">
        <v>0.12839999999999999</v>
      </c>
      <c r="H97" s="116">
        <f t="shared" si="7"/>
        <v>-0.82806641671130155</v>
      </c>
      <c r="I97" s="193">
        <v>0.54770000000000008</v>
      </c>
      <c r="J97" s="116">
        <f t="shared" si="7"/>
        <v>3.2655763239875402</v>
      </c>
      <c r="K97" s="193">
        <v>0.72870000000000001</v>
      </c>
      <c r="L97" s="116">
        <f t="shared" ref="L97:L108" si="8">IFERROR(K97/I97-1,"-")</f>
        <v>0.33047288661676077</v>
      </c>
      <c r="M97" s="193">
        <v>0.69540000000000002</v>
      </c>
      <c r="N97" s="116">
        <v>-4.5697818032111925E-2</v>
      </c>
      <c r="O97" s="116">
        <v>-7.7106834771068278E-2</v>
      </c>
    </row>
    <row r="98" spans="2:15" x14ac:dyDescent="0.25">
      <c r="B98" s="114" t="s">
        <v>73</v>
      </c>
      <c r="C98" s="193">
        <v>0.71219999999999994</v>
      </c>
      <c r="D98" s="116"/>
      <c r="E98" s="193">
        <v>0.65659999999999996</v>
      </c>
      <c r="F98" s="116">
        <f t="shared" si="7"/>
        <v>-7.8067958438640783E-2</v>
      </c>
      <c r="G98" s="193">
        <v>0.1741</v>
      </c>
      <c r="H98" s="116">
        <f t="shared" si="7"/>
        <v>-0.73484617727688084</v>
      </c>
      <c r="I98" s="193">
        <v>0.60609999999999997</v>
      </c>
      <c r="J98" s="116">
        <f t="shared" si="7"/>
        <v>2.481332567489948</v>
      </c>
      <c r="K98" s="193">
        <v>0.74080000000000001</v>
      </c>
      <c r="L98" s="116">
        <f t="shared" si="8"/>
        <v>0.2222405543639665</v>
      </c>
      <c r="M98" s="193">
        <v>0.74750000000000005</v>
      </c>
      <c r="N98" s="116">
        <v>9.0442764578835266E-3</v>
      </c>
      <c r="O98" s="116">
        <v>4.9564729008705566E-2</v>
      </c>
    </row>
    <row r="99" spans="2:15" x14ac:dyDescent="0.25">
      <c r="B99" s="114" t="s">
        <v>75</v>
      </c>
      <c r="C99" s="193">
        <v>0.68200000000000005</v>
      </c>
      <c r="D99" s="116"/>
      <c r="E99" s="193">
        <v>0.33539999999999998</v>
      </c>
      <c r="F99" s="116">
        <f t="shared" si="7"/>
        <v>-0.50821114369501474</v>
      </c>
      <c r="G99" s="193">
        <v>0.1898</v>
      </c>
      <c r="H99" s="116">
        <f t="shared" si="7"/>
        <v>-0.43410852713178294</v>
      </c>
      <c r="I99" s="193">
        <v>0.59889999999999999</v>
      </c>
      <c r="J99" s="116">
        <f t="shared" si="7"/>
        <v>2.1554267650158061</v>
      </c>
      <c r="K99" s="193">
        <v>0.69359999999999999</v>
      </c>
      <c r="L99" s="116">
        <f t="shared" si="8"/>
        <v>0.15812322591417605</v>
      </c>
      <c r="M99" s="193">
        <v>0.72849999999999993</v>
      </c>
      <c r="N99" s="116">
        <v>5.0317185697808409E-2</v>
      </c>
      <c r="O99" s="116">
        <v>6.8181818181817899E-2</v>
      </c>
    </row>
    <row r="100" spans="2:15" x14ac:dyDescent="0.25">
      <c r="B100" s="114" t="s">
        <v>77</v>
      </c>
      <c r="C100" s="193">
        <v>0.59870000000000001</v>
      </c>
      <c r="D100" s="116"/>
      <c r="E100" s="193">
        <v>0</v>
      </c>
      <c r="F100" s="116">
        <f t="shared" si="7"/>
        <v>-1</v>
      </c>
      <c r="G100" s="193">
        <v>0.20920000000000002</v>
      </c>
      <c r="H100" s="116" t="str">
        <f t="shared" si="7"/>
        <v>-</v>
      </c>
      <c r="I100" s="193">
        <v>0.57189999999999996</v>
      </c>
      <c r="J100" s="116">
        <f t="shared" si="7"/>
        <v>1.7337476099426383</v>
      </c>
      <c r="K100" s="193">
        <v>0.59079999999999999</v>
      </c>
      <c r="L100" s="116">
        <f t="shared" si="8"/>
        <v>3.3047735618115137E-2</v>
      </c>
      <c r="M100" s="193">
        <v>0.65599999999999992</v>
      </c>
      <c r="N100" s="116">
        <v>0.11035883547731884</v>
      </c>
      <c r="O100" s="116">
        <v>9.570736595957885E-2</v>
      </c>
    </row>
    <row r="101" spans="2:15" x14ac:dyDescent="0.25">
      <c r="B101" s="114" t="s">
        <v>79</v>
      </c>
      <c r="C101" s="193">
        <v>0.57700000000000007</v>
      </c>
      <c r="D101" s="116"/>
      <c r="E101" s="193">
        <v>0</v>
      </c>
      <c r="F101" s="116">
        <f t="shared" si="7"/>
        <v>-1</v>
      </c>
      <c r="G101" s="193">
        <v>0.26879999999999998</v>
      </c>
      <c r="H101" s="116" t="str">
        <f t="shared" si="7"/>
        <v>-</v>
      </c>
      <c r="I101" s="193">
        <v>0.44439999999999996</v>
      </c>
      <c r="J101" s="116">
        <f t="shared" si="7"/>
        <v>0.65327380952380953</v>
      </c>
      <c r="K101" s="193">
        <v>0.49170000000000003</v>
      </c>
      <c r="L101" s="116">
        <f t="shared" si="8"/>
        <v>0.10643564356435653</v>
      </c>
      <c r="M101" s="193">
        <v>0.51950000000000007</v>
      </c>
      <c r="N101" s="116">
        <v>5.6538539760016437E-2</v>
      </c>
      <c r="O101" s="116">
        <v>-9.9653379549393351E-2</v>
      </c>
    </row>
    <row r="102" spans="2:15" x14ac:dyDescent="0.25">
      <c r="B102" s="114" t="s">
        <v>81</v>
      </c>
      <c r="C102" s="193">
        <v>0.62519999999999998</v>
      </c>
      <c r="D102" s="116"/>
      <c r="E102" s="193">
        <v>0</v>
      </c>
      <c r="F102" s="116">
        <f t="shared" si="7"/>
        <v>-1</v>
      </c>
      <c r="G102" s="193">
        <v>0.34889999999999999</v>
      </c>
      <c r="H102" s="116" t="str">
        <f t="shared" si="7"/>
        <v>-</v>
      </c>
      <c r="I102" s="193">
        <v>0.5484</v>
      </c>
      <c r="J102" s="116">
        <f t="shared" si="7"/>
        <v>0.57179707652622525</v>
      </c>
      <c r="K102" s="193">
        <v>0.59560000000000002</v>
      </c>
      <c r="L102" s="116">
        <f t="shared" si="8"/>
        <v>8.6068563092633221E-2</v>
      </c>
      <c r="M102" s="193">
        <v>0.63919999999999999</v>
      </c>
      <c r="N102" s="116">
        <v>7.3203492276695759E-2</v>
      </c>
      <c r="O102" s="116">
        <v>2.2392834293026187E-2</v>
      </c>
    </row>
    <row r="103" spans="2:15" x14ac:dyDescent="0.25">
      <c r="B103" s="114" t="s">
        <v>83</v>
      </c>
      <c r="C103" s="193">
        <v>0.66189999999999993</v>
      </c>
      <c r="D103" s="116"/>
      <c r="E103" s="193">
        <v>0</v>
      </c>
      <c r="F103" s="116">
        <f t="shared" si="7"/>
        <v>-1</v>
      </c>
      <c r="G103" s="193">
        <v>0.46039999999999998</v>
      </c>
      <c r="H103" s="116" t="str">
        <f t="shared" si="7"/>
        <v>-</v>
      </c>
      <c r="I103" s="193">
        <v>0.66310000000000002</v>
      </c>
      <c r="J103" s="116">
        <f t="shared" si="7"/>
        <v>0.44026933101650756</v>
      </c>
      <c r="K103" s="193">
        <v>0.68840000000000001</v>
      </c>
      <c r="L103" s="116">
        <f t="shared" si="8"/>
        <v>3.8154124566430303E-2</v>
      </c>
      <c r="M103" s="193">
        <v>0.7591</v>
      </c>
      <c r="N103" s="116">
        <v>0.10270191748983137</v>
      </c>
      <c r="O103" s="116">
        <v>0.14684997733796656</v>
      </c>
    </row>
    <row r="104" spans="2:15" x14ac:dyDescent="0.25">
      <c r="B104" s="114" t="s">
        <v>85</v>
      </c>
      <c r="C104" s="193">
        <v>0.65969999999999995</v>
      </c>
      <c r="D104" s="116"/>
      <c r="E104" s="193">
        <v>0.30469999999999997</v>
      </c>
      <c r="F104" s="116">
        <f t="shared" si="7"/>
        <v>-0.53812338941943305</v>
      </c>
      <c r="G104" s="193">
        <v>0.53900000000000003</v>
      </c>
      <c r="H104" s="116">
        <f t="shared" si="7"/>
        <v>0.76895306859205803</v>
      </c>
      <c r="I104" s="193">
        <v>0.63380000000000003</v>
      </c>
      <c r="J104" s="116">
        <f t="shared" si="7"/>
        <v>0.1758812615955474</v>
      </c>
      <c r="K104" s="193">
        <v>0.60450000000000004</v>
      </c>
      <c r="L104" s="116">
        <f t="shared" si="8"/>
        <v>-4.6229094351530442E-2</v>
      </c>
      <c r="M104" s="193">
        <v>0.80459999999999998</v>
      </c>
      <c r="N104" s="116">
        <v>0.33101736972704709</v>
      </c>
      <c r="O104" s="116">
        <v>0.21964529331514338</v>
      </c>
    </row>
    <row r="105" spans="2:15" x14ac:dyDescent="0.25">
      <c r="B105" s="114" t="s">
        <v>87</v>
      </c>
      <c r="C105" s="193">
        <v>0.57499999999999996</v>
      </c>
      <c r="D105" s="116"/>
      <c r="E105" s="193">
        <v>0.2145</v>
      </c>
      <c r="F105" s="116">
        <f t="shared" si="7"/>
        <v>-0.62695652173913041</v>
      </c>
      <c r="G105" s="193">
        <v>0.50109999999999999</v>
      </c>
      <c r="H105" s="116">
        <f t="shared" si="7"/>
        <v>1.3361305361305362</v>
      </c>
      <c r="I105" s="193">
        <v>0.47960000000000003</v>
      </c>
      <c r="J105" s="116">
        <f t="shared" si="7"/>
        <v>-4.2905607663140999E-2</v>
      </c>
      <c r="K105" s="193">
        <v>0.61450000000000005</v>
      </c>
      <c r="L105" s="116">
        <f t="shared" si="8"/>
        <v>0.28127606338615507</v>
      </c>
      <c r="M105" s="193">
        <v>0.74120000000000008</v>
      </c>
      <c r="N105" s="116">
        <v>0.20618388934092757</v>
      </c>
      <c r="O105" s="116">
        <v>0.28904347826086974</v>
      </c>
    </row>
    <row r="106" spans="2:15" x14ac:dyDescent="0.25">
      <c r="B106" s="114" t="s">
        <v>89</v>
      </c>
      <c r="C106" s="193">
        <v>0.53799999999999992</v>
      </c>
      <c r="D106" s="116"/>
      <c r="E106" s="193">
        <v>0.16219999999999998</v>
      </c>
      <c r="F106" s="116">
        <f t="shared" si="7"/>
        <v>-0.69851301115241626</v>
      </c>
      <c r="G106" s="193">
        <v>0.51880000000000004</v>
      </c>
      <c r="H106" s="116">
        <f t="shared" si="7"/>
        <v>2.1985203452527751</v>
      </c>
      <c r="I106" s="193">
        <v>0.56979999999999997</v>
      </c>
      <c r="J106" s="116">
        <f t="shared" si="7"/>
        <v>9.8303777949113158E-2</v>
      </c>
      <c r="K106" s="193">
        <v>0.56320000000000003</v>
      </c>
      <c r="L106" s="116">
        <f t="shared" si="8"/>
        <v>-1.1583011583011449E-2</v>
      </c>
      <c r="M106" s="193"/>
      <c r="N106" s="116" t="s">
        <v>236</v>
      </c>
      <c r="O106" s="116" t="s">
        <v>236</v>
      </c>
    </row>
    <row r="107" spans="2:15" x14ac:dyDescent="0.25">
      <c r="B107" s="114" t="s">
        <v>91</v>
      </c>
      <c r="C107" s="193">
        <v>0.66900000000000004</v>
      </c>
      <c r="D107" s="116"/>
      <c r="E107" s="193">
        <v>0.1744</v>
      </c>
      <c r="F107" s="116">
        <f t="shared" si="7"/>
        <v>-0.73931240657698061</v>
      </c>
      <c r="G107" s="193">
        <v>0.52800000000000002</v>
      </c>
      <c r="H107" s="116">
        <f t="shared" si="7"/>
        <v>2.0275229357798166</v>
      </c>
      <c r="I107" s="193">
        <v>0.66090000000000004</v>
      </c>
      <c r="J107" s="116">
        <f t="shared" si="7"/>
        <v>0.25170454545454546</v>
      </c>
      <c r="K107" s="193">
        <v>0.69450000000000001</v>
      </c>
      <c r="L107" s="116">
        <f t="shared" si="8"/>
        <v>5.0839763958238748E-2</v>
      </c>
      <c r="M107" s="193"/>
      <c r="N107" s="116" t="s">
        <v>236</v>
      </c>
      <c r="O107" s="116" t="s">
        <v>236</v>
      </c>
    </row>
    <row r="108" spans="2:15" x14ac:dyDescent="0.25">
      <c r="B108" s="114" t="s">
        <v>93</v>
      </c>
      <c r="C108" s="193">
        <v>0.67769999999999997</v>
      </c>
      <c r="D108" s="116"/>
      <c r="E108" s="193">
        <v>0.20399999999999999</v>
      </c>
      <c r="F108" s="116">
        <f t="shared" si="7"/>
        <v>-0.6989818503762727</v>
      </c>
      <c r="G108" s="193">
        <v>0.55759999999999998</v>
      </c>
      <c r="H108" s="116">
        <f t="shared" si="7"/>
        <v>1.7333333333333334</v>
      </c>
      <c r="I108" s="193">
        <v>0.68209999999999993</v>
      </c>
      <c r="J108" s="116">
        <f t="shared" si="7"/>
        <v>0.22327833572453359</v>
      </c>
      <c r="K108" s="193">
        <v>0.68709999999999993</v>
      </c>
      <c r="L108" s="116">
        <f t="shared" si="8"/>
        <v>7.3303034745637596E-3</v>
      </c>
      <c r="M108" s="193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201">
        <v>0.64415833333333339</v>
      </c>
      <c r="D109" s="119"/>
      <c r="E109" s="201">
        <v>0.23321666666666666</v>
      </c>
      <c r="F109" s="119">
        <v>-0.63795133184129171</v>
      </c>
      <c r="G109" s="201">
        <v>0.36867500000000003</v>
      </c>
      <c r="H109" s="119">
        <v>0.5808261273493891</v>
      </c>
      <c r="I109" s="201">
        <v>0.58389166666666659</v>
      </c>
      <c r="J109" s="119">
        <v>0.58375714834655601</v>
      </c>
      <c r="K109" s="201">
        <v>0.64111666666666667</v>
      </c>
      <c r="L109" s="119">
        <v>9.8006194071388997E-2</v>
      </c>
      <c r="M109" s="201">
        <v>0.69899999999999995</v>
      </c>
      <c r="N109" s="119">
        <v>9.5576071597418766E-2</v>
      </c>
      <c r="O109" s="119">
        <v>7.7422406339127781E-2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6D9A-2F4B-4F72-94A5-4E782F957421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AFCB-4AF1-43E3-A5B2-EF84CE8ED5C3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164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262</v>
      </c>
      <c r="D7" s="203" t="s">
        <v>269</v>
      </c>
      <c r="E7" s="203" t="s">
        <v>264</v>
      </c>
      <c r="F7" s="90" t="s">
        <v>265</v>
      </c>
      <c r="G7" s="90" t="s">
        <v>266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234</v>
      </c>
      <c r="K7" s="205" t="s">
        <v>225</v>
      </c>
      <c r="L7" s="205" t="s">
        <v>226</v>
      </c>
      <c r="M7" s="13" t="s">
        <v>227</v>
      </c>
      <c r="N7" s="13" t="s">
        <v>228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262</v>
      </c>
      <c r="T7" s="205" t="s">
        <v>269</v>
      </c>
      <c r="U7" s="205" t="s">
        <v>264</v>
      </c>
      <c r="V7" s="90" t="s">
        <v>265</v>
      </c>
      <c r="W7" s="90" t="s">
        <v>266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234</v>
      </c>
      <c r="AA7" s="203" t="s">
        <v>225</v>
      </c>
      <c r="AB7" s="203" t="s">
        <v>226</v>
      </c>
      <c r="AC7" s="13" t="s">
        <v>227</v>
      </c>
      <c r="AD7" s="13" t="s">
        <v>228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262</v>
      </c>
      <c r="AJ7" s="205" t="s">
        <v>269</v>
      </c>
      <c r="AK7" s="205" t="s">
        <v>264</v>
      </c>
      <c r="AL7" s="90" t="s">
        <v>265</v>
      </c>
      <c r="AM7" s="90" t="s">
        <v>266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234</v>
      </c>
      <c r="AT7" s="205" t="s">
        <v>225</v>
      </c>
      <c r="AU7" s="205" t="s">
        <v>226</v>
      </c>
      <c r="AV7" s="13" t="s">
        <v>227</v>
      </c>
      <c r="AW7" s="13" t="s">
        <v>228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86.837280333461948</v>
      </c>
      <c r="D8" s="209">
        <v>91.069380211097865</v>
      </c>
      <c r="E8" s="209">
        <v>103.29823765091633</v>
      </c>
      <c r="F8" s="210">
        <v>109.9946319260003</v>
      </c>
      <c r="G8" s="209">
        <v>121.66499039316359</v>
      </c>
      <c r="H8" s="132">
        <f>G8/F8-1</f>
        <v>0.1060993456027437</v>
      </c>
      <c r="I8" s="132">
        <f t="shared" ref="I8:I18" si="0">G8/C8-1</f>
        <v>0.40106864155533795</v>
      </c>
      <c r="J8" s="208">
        <v>83.06</v>
      </c>
      <c r="K8" s="211">
        <v>90.79</v>
      </c>
      <c r="L8" s="211">
        <v>95.91</v>
      </c>
      <c r="M8" s="211">
        <v>2490.0100000000002</v>
      </c>
      <c r="N8" s="211">
        <v>114.99</v>
      </c>
      <c r="O8" s="132">
        <f t="shared" ref="O8:O18" si="1">N8/M8-1</f>
        <v>-0.95381946257243944</v>
      </c>
      <c r="P8" s="212">
        <f t="shared" ref="P8:P18" si="2">N8/J8-1</f>
        <v>0.38442090055381639</v>
      </c>
      <c r="R8" s="207" t="s">
        <v>43</v>
      </c>
      <c r="S8" s="208">
        <v>69.440209401728779</v>
      </c>
      <c r="T8" s="210">
        <v>39.070215757544972</v>
      </c>
      <c r="U8" s="210">
        <v>76.933465226428424</v>
      </c>
      <c r="V8" s="210">
        <v>89.062594194965328</v>
      </c>
      <c r="W8" s="210">
        <v>100.79709840889498</v>
      </c>
      <c r="X8" s="132">
        <f t="shared" ref="X8:X18" si="3">W8/V8-1</f>
        <v>0.13175569743950932</v>
      </c>
      <c r="Y8" s="132">
        <f t="shared" ref="Y8:Y18" si="4">W8/S8-1</f>
        <v>0.45156674032704669</v>
      </c>
      <c r="Z8" s="208">
        <v>25.3</v>
      </c>
      <c r="AA8" s="211">
        <v>58.86</v>
      </c>
      <c r="AB8" s="211">
        <v>76.260000000000005</v>
      </c>
      <c r="AC8" s="211">
        <v>2028.6000000000001</v>
      </c>
      <c r="AD8" s="211">
        <v>96.18</v>
      </c>
      <c r="AE8" s="132">
        <f t="shared" ref="AE8:AE18" si="5">AD8/AC8-1</f>
        <v>-0.95258799171842645</v>
      </c>
      <c r="AF8" s="132">
        <f t="shared" ref="AF8:AF18" si="6">AD8/Z8-1</f>
        <v>2.8015810276679844</v>
      </c>
      <c r="AH8" s="63" t="s">
        <v>43</v>
      </c>
      <c r="AI8" s="213">
        <v>1045543907.38</v>
      </c>
      <c r="AJ8" s="131">
        <v>306312245.67000002</v>
      </c>
      <c r="AK8" s="131">
        <v>1085607020.7099998</v>
      </c>
      <c r="AL8" s="131">
        <v>1282076798.0699999</v>
      </c>
      <c r="AM8" s="131">
        <v>1472254155.6700001</v>
      </c>
      <c r="AN8" s="132">
        <f t="shared" ref="AN8:AN18" si="7">AM8/AL8-1</f>
        <v>0.14833538668376756</v>
      </c>
      <c r="AO8" s="131">
        <f t="shared" ref="AO8:AO18" si="8">AM8-AL8</f>
        <v>190177357.60000014</v>
      </c>
      <c r="AP8" s="132">
        <f t="shared" ref="AP8:AP18" si="9">AM8/AI8-1</f>
        <v>0.40812274384466707</v>
      </c>
      <c r="AQ8" s="131">
        <f t="shared" ref="AQ8:AQ18" si="10">AM8-AI8</f>
        <v>426710248.29000008</v>
      </c>
      <c r="AR8" s="133">
        <f t="shared" ref="AR8:AR18" si="11">AM8/AM$8</f>
        <v>1</v>
      </c>
      <c r="AS8" s="214">
        <v>20716474.809999999</v>
      </c>
      <c r="AT8" s="215">
        <v>79488939.680000007</v>
      </c>
      <c r="AU8" s="215">
        <v>119657578.95999999</v>
      </c>
      <c r="AV8" s="215">
        <v>409596343.76000005</v>
      </c>
      <c r="AW8" s="215">
        <v>154898697.19999999</v>
      </c>
      <c r="AX8" s="132">
        <f t="shared" ref="AX8:AX18" si="12">AW8/AV8-1</f>
        <v>-0.62182597681887086</v>
      </c>
      <c r="AY8" s="131">
        <f t="shared" ref="AY8:AY18" si="13">AW8-AV8</f>
        <v>-254697646.56000006</v>
      </c>
      <c r="AZ8" s="132">
        <f t="shared" ref="AZ8:AZ18" si="14">AW8/AS8-1</f>
        <v>6.4770779594812735</v>
      </c>
      <c r="BA8" s="131">
        <f t="shared" ref="BA8:BA18" si="15">AW8-AS8</f>
        <v>134182222.38999999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105.83803653049004</v>
      </c>
      <c r="D9" s="217">
        <v>116.11456663753094</v>
      </c>
      <c r="E9" s="217">
        <v>127.56544838319554</v>
      </c>
      <c r="F9" s="217">
        <v>133.71815371019682</v>
      </c>
      <c r="G9" s="217">
        <v>146.60236764592418</v>
      </c>
      <c r="H9" s="74">
        <f>G9/F9-1</f>
        <v>9.6353513552474901E-2</v>
      </c>
      <c r="I9" s="74">
        <f t="shared" si="0"/>
        <v>0.385157665918062</v>
      </c>
      <c r="J9" s="216">
        <v>96.03</v>
      </c>
      <c r="K9" s="217">
        <v>110.59</v>
      </c>
      <c r="L9" s="217">
        <v>113.51</v>
      </c>
      <c r="M9" s="217">
        <v>121.09</v>
      </c>
      <c r="N9" s="217">
        <v>133.80000000000001</v>
      </c>
      <c r="O9" s="74">
        <f t="shared" si="1"/>
        <v>0.10496325047485344</v>
      </c>
      <c r="P9" s="74">
        <f t="shared" si="2"/>
        <v>0.39331458919087803</v>
      </c>
      <c r="R9" s="15" t="s">
        <v>44</v>
      </c>
      <c r="S9" s="216">
        <v>88.85877070875992</v>
      </c>
      <c r="T9" s="217">
        <v>54.260030644457672</v>
      </c>
      <c r="U9" s="217">
        <v>103.08931734441472</v>
      </c>
      <c r="V9" s="217">
        <v>114.07144773444791</v>
      </c>
      <c r="W9" s="217">
        <v>125.80164989616743</v>
      </c>
      <c r="X9" s="74">
        <f t="shared" si="3"/>
        <v>0.10283206178838711</v>
      </c>
      <c r="Y9" s="74">
        <f t="shared" si="4"/>
        <v>0.41574825864393361</v>
      </c>
      <c r="Z9" s="216">
        <v>28.74</v>
      </c>
      <c r="AA9" s="217">
        <v>81.239999999999995</v>
      </c>
      <c r="AB9" s="217">
        <v>96.8</v>
      </c>
      <c r="AC9" s="217">
        <v>104.87</v>
      </c>
      <c r="AD9" s="217">
        <v>116.86</v>
      </c>
      <c r="AE9" s="74">
        <f t="shared" si="5"/>
        <v>0.114332030132545</v>
      </c>
      <c r="AF9" s="74">
        <f t="shared" si="6"/>
        <v>3.0661099512874044</v>
      </c>
      <c r="AH9" s="15" t="s">
        <v>44</v>
      </c>
      <c r="AI9" s="218">
        <v>468431127.44</v>
      </c>
      <c r="AJ9" s="52">
        <v>159592697.41000003</v>
      </c>
      <c r="AK9" s="52">
        <v>529239752.11999995</v>
      </c>
      <c r="AL9" s="52">
        <v>610441225.04999995</v>
      </c>
      <c r="AM9" s="52">
        <v>682827011.81999993</v>
      </c>
      <c r="AN9" s="74">
        <f t="shared" si="7"/>
        <v>0.11857945335207498</v>
      </c>
      <c r="AO9" s="52">
        <f t="shared" si="8"/>
        <v>72385786.769999981</v>
      </c>
      <c r="AP9" s="74">
        <f t="shared" si="9"/>
        <v>0.45768923502518799</v>
      </c>
      <c r="AQ9" s="52">
        <f t="shared" si="10"/>
        <v>214395884.37999994</v>
      </c>
      <c r="AR9" s="98">
        <f t="shared" si="11"/>
        <v>0.46379696684181265</v>
      </c>
      <c r="AS9" s="219">
        <v>8536263.7100000009</v>
      </c>
      <c r="AT9" s="220">
        <v>40620231.170000002</v>
      </c>
      <c r="AU9" s="220">
        <v>54807801.740000002</v>
      </c>
      <c r="AV9" s="220">
        <v>62550119.329999998</v>
      </c>
      <c r="AW9" s="220">
        <v>69335684.719999999</v>
      </c>
      <c r="AX9" s="74">
        <f t="shared" si="12"/>
        <v>0.10848205347460538</v>
      </c>
      <c r="AY9" s="52">
        <f t="shared" si="13"/>
        <v>6785565.3900000006</v>
      </c>
      <c r="AZ9" s="74">
        <f t="shared" si="14"/>
        <v>7.122486262786742</v>
      </c>
      <c r="BA9" s="52">
        <f t="shared" si="15"/>
        <v>60799421.009999998</v>
      </c>
      <c r="BB9" s="98">
        <f t="shared" si="16"/>
        <v>0.44761954731275821</v>
      </c>
    </row>
    <row r="10" spans="2:54" x14ac:dyDescent="0.25">
      <c r="B10" s="19" t="s">
        <v>45</v>
      </c>
      <c r="C10" s="216">
        <v>83.94854979315879</v>
      </c>
      <c r="D10" s="217">
        <v>77.447569223898185</v>
      </c>
      <c r="E10" s="217">
        <v>91.156906794478274</v>
      </c>
      <c r="F10" s="217">
        <v>98.386754095227644</v>
      </c>
      <c r="G10" s="217">
        <v>112.4581434025299</v>
      </c>
      <c r="H10" s="74">
        <f>G10/F10-1</f>
        <v>0.14302117634333866</v>
      </c>
      <c r="I10" s="74">
        <f t="shared" si="0"/>
        <v>0.33960793461728667</v>
      </c>
      <c r="J10" s="216">
        <v>75.73</v>
      </c>
      <c r="K10" s="217">
        <v>83.36</v>
      </c>
      <c r="L10" s="217">
        <v>92.01</v>
      </c>
      <c r="M10" s="217">
        <v>95.26</v>
      </c>
      <c r="N10" s="217">
        <v>109.97</v>
      </c>
      <c r="O10" s="74">
        <f t="shared" si="1"/>
        <v>0.15441948351879065</v>
      </c>
      <c r="P10" s="74">
        <f t="shared" si="2"/>
        <v>0.45213257625775771</v>
      </c>
      <c r="R10" s="19" t="s">
        <v>45</v>
      </c>
      <c r="S10" s="216">
        <v>67.350854140699994</v>
      </c>
      <c r="T10" s="217">
        <v>28.096422265804478</v>
      </c>
      <c r="U10" s="217">
        <v>67.596043762907556</v>
      </c>
      <c r="V10" s="217">
        <v>80.07520949776405</v>
      </c>
      <c r="W10" s="217">
        <v>93.934784079687773</v>
      </c>
      <c r="X10" s="74">
        <f t="shared" si="3"/>
        <v>0.17308196467860282</v>
      </c>
      <c r="Y10" s="74">
        <f t="shared" si="4"/>
        <v>0.39470813367047053</v>
      </c>
      <c r="Z10" s="216">
        <v>19.190000000000001</v>
      </c>
      <c r="AA10" s="217">
        <v>45.21</v>
      </c>
      <c r="AB10" s="217">
        <v>73.95</v>
      </c>
      <c r="AC10" s="217">
        <v>79.42</v>
      </c>
      <c r="AD10" s="217">
        <v>92.31</v>
      </c>
      <c r="AE10" s="74">
        <f t="shared" si="5"/>
        <v>0.16230168723243521</v>
      </c>
      <c r="AF10" s="74">
        <f t="shared" si="6"/>
        <v>3.810317873892652</v>
      </c>
      <c r="AH10" s="19" t="s">
        <v>45</v>
      </c>
      <c r="AI10" s="218">
        <v>289056270.31999999</v>
      </c>
      <c r="AJ10" s="52">
        <v>54643721.259999998</v>
      </c>
      <c r="AK10" s="52">
        <v>268240407.28</v>
      </c>
      <c r="AL10" s="52">
        <v>313022583.24000001</v>
      </c>
      <c r="AM10" s="52">
        <v>371808488.12</v>
      </c>
      <c r="AN10" s="74">
        <f t="shared" si="7"/>
        <v>0.18780084258306617</v>
      </c>
      <c r="AO10" s="52">
        <f t="shared" si="8"/>
        <v>58785904.879999995</v>
      </c>
      <c r="AP10" s="74">
        <f t="shared" si="9"/>
        <v>0.28628411246152563</v>
      </c>
      <c r="AQ10" s="52">
        <f t="shared" si="10"/>
        <v>82752217.800000012</v>
      </c>
      <c r="AR10" s="98">
        <f t="shared" si="11"/>
        <v>0.25254368390680187</v>
      </c>
      <c r="AS10" s="219">
        <v>4075824.7</v>
      </c>
      <c r="AT10" s="220">
        <v>17332275.870000001</v>
      </c>
      <c r="AU10" s="220">
        <v>33224281.379999999</v>
      </c>
      <c r="AV10" s="220">
        <v>35088456.539999999</v>
      </c>
      <c r="AW10" s="220">
        <v>40692426.149999999</v>
      </c>
      <c r="AX10" s="74">
        <f t="shared" si="12"/>
        <v>0.15970977816056431</v>
      </c>
      <c r="AY10" s="52">
        <f t="shared" si="13"/>
        <v>5603969.6099999994</v>
      </c>
      <c r="AZ10" s="74">
        <f t="shared" si="14"/>
        <v>8.9838509124300643</v>
      </c>
      <c r="BA10" s="52">
        <f t="shared" si="15"/>
        <v>36616601.449999996</v>
      </c>
      <c r="BB10" s="98">
        <f t="shared" si="16"/>
        <v>0.26270347579140257</v>
      </c>
    </row>
    <row r="11" spans="2:54" x14ac:dyDescent="0.25">
      <c r="B11" s="19" t="s">
        <v>46</v>
      </c>
      <c r="C11" s="216">
        <v>67.176998090791216</v>
      </c>
      <c r="D11" s="217">
        <v>62.252206793155345</v>
      </c>
      <c r="E11" s="217">
        <v>73.115820519666087</v>
      </c>
      <c r="F11" s="217">
        <v>77.188792727031</v>
      </c>
      <c r="G11" s="217">
        <v>85.301941675456575</v>
      </c>
      <c r="H11" s="74">
        <f>G11/F11-1</f>
        <v>0.10510786166998054</v>
      </c>
      <c r="I11" s="74">
        <f t="shared" si="0"/>
        <v>0.26980877532171199</v>
      </c>
      <c r="J11" s="216">
        <v>53.28</v>
      </c>
      <c r="K11" s="217">
        <v>66.47</v>
      </c>
      <c r="L11" s="217">
        <v>78.08</v>
      </c>
      <c r="M11" s="217">
        <v>78.900000000000006</v>
      </c>
      <c r="N11" s="217">
        <v>82.41</v>
      </c>
      <c r="O11" s="74">
        <f t="shared" si="1"/>
        <v>4.448669201520894E-2</v>
      </c>
      <c r="P11" s="74">
        <f t="shared" si="2"/>
        <v>0.54673423423423406</v>
      </c>
      <c r="R11" s="19" t="s">
        <v>46</v>
      </c>
      <c r="S11" s="216">
        <v>45.864424342831967</v>
      </c>
      <c r="T11" s="217">
        <v>27.88787801648812</v>
      </c>
      <c r="U11" s="217">
        <v>49.359293251360633</v>
      </c>
      <c r="V11" s="217">
        <v>48.672757237708105</v>
      </c>
      <c r="W11" s="217">
        <v>59.208941638137979</v>
      </c>
      <c r="X11" s="74">
        <f t="shared" si="3"/>
        <v>0.21646984881035691</v>
      </c>
      <c r="Y11" s="74">
        <f t="shared" si="4"/>
        <v>0.29095573500622374</v>
      </c>
      <c r="Z11" s="216">
        <v>9.67</v>
      </c>
      <c r="AA11" s="217">
        <v>41.39</v>
      </c>
      <c r="AB11" s="217">
        <v>52.42</v>
      </c>
      <c r="AC11" s="217">
        <v>46.32</v>
      </c>
      <c r="AD11" s="217">
        <v>56.32</v>
      </c>
      <c r="AE11" s="74">
        <f t="shared" si="5"/>
        <v>0.21588946459412783</v>
      </c>
      <c r="AF11" s="74">
        <f t="shared" si="6"/>
        <v>4.824198552223371</v>
      </c>
      <c r="AH11" s="19" t="s">
        <v>46</v>
      </c>
      <c r="AI11" s="218">
        <v>6473308.3900000006</v>
      </c>
      <c r="AJ11" s="52">
        <v>2313894.2200000002</v>
      </c>
      <c r="AK11" s="52">
        <v>5496393.5700000003</v>
      </c>
      <c r="AL11" s="52">
        <v>5867835.2400000002</v>
      </c>
      <c r="AM11" s="52">
        <v>7172406.2599999998</v>
      </c>
      <c r="AN11" s="74">
        <f t="shared" si="7"/>
        <v>0.22232577545923049</v>
      </c>
      <c r="AO11" s="52">
        <f t="shared" si="8"/>
        <v>1304571.0199999996</v>
      </c>
      <c r="AP11" s="74">
        <f t="shared" si="9"/>
        <v>0.10799699749821423</v>
      </c>
      <c r="AQ11" s="52">
        <f t="shared" si="10"/>
        <v>699097.86999999918</v>
      </c>
      <c r="AR11" s="98">
        <f t="shared" si="11"/>
        <v>4.8717174493122413E-3</v>
      </c>
      <c r="AS11" s="219">
        <v>41779.67</v>
      </c>
      <c r="AT11" s="220">
        <v>481806.9</v>
      </c>
      <c r="AU11" s="220">
        <v>682570.84</v>
      </c>
      <c r="AV11" s="220">
        <v>625306.80000000005</v>
      </c>
      <c r="AW11" s="220">
        <v>763726.75</v>
      </c>
      <c r="AX11" s="74">
        <f t="shared" si="12"/>
        <v>0.22136325720430339</v>
      </c>
      <c r="AY11" s="52">
        <f t="shared" si="13"/>
        <v>138419.94999999995</v>
      </c>
      <c r="AZ11" s="74">
        <f t="shared" si="14"/>
        <v>17.279865542260147</v>
      </c>
      <c r="BA11" s="52">
        <f t="shared" si="15"/>
        <v>721947.08</v>
      </c>
      <c r="BB11" s="98">
        <f t="shared" si="16"/>
        <v>4.9304917588422429E-3</v>
      </c>
    </row>
    <row r="12" spans="2:54" x14ac:dyDescent="0.25">
      <c r="B12" s="19" t="s">
        <v>47</v>
      </c>
      <c r="C12" s="216">
        <v>137.80014866794448</v>
      </c>
      <c r="D12" s="217">
        <v>145.02541470990838</v>
      </c>
      <c r="E12" s="217">
        <v>197.70591627292606</v>
      </c>
      <c r="F12" s="217">
        <v>190.78024471132977</v>
      </c>
      <c r="G12" s="217">
        <v>196.95834405586862</v>
      </c>
      <c r="H12" s="74">
        <f t="shared" ref="H12:H18" si="17">G12/F12-1</f>
        <v>3.238332854581949E-2</v>
      </c>
      <c r="I12" s="74">
        <f t="shared" si="0"/>
        <v>0.42930429291826822</v>
      </c>
      <c r="J12" s="216">
        <v>137.37</v>
      </c>
      <c r="K12" s="217">
        <v>145.12</v>
      </c>
      <c r="L12" s="217">
        <v>117.11</v>
      </c>
      <c r="M12" s="217">
        <v>206.94</v>
      </c>
      <c r="N12" s="217">
        <v>201.77</v>
      </c>
      <c r="O12" s="74">
        <f t="shared" si="1"/>
        <v>-2.4983086885087435E-2</v>
      </c>
      <c r="P12" s="74">
        <f t="shared" si="2"/>
        <v>0.46880687195166337</v>
      </c>
      <c r="R12" s="19" t="s">
        <v>47</v>
      </c>
      <c r="S12" s="216">
        <v>101.6440287574876</v>
      </c>
      <c r="T12" s="217">
        <v>32.24572252464683</v>
      </c>
      <c r="U12" s="217">
        <v>98.304300114448282</v>
      </c>
      <c r="V12" s="217">
        <v>102.10838505580971</v>
      </c>
      <c r="W12" s="217">
        <v>116.31423703748221</v>
      </c>
      <c r="X12" s="74">
        <f t="shared" si="3"/>
        <v>0.13912522437709662</v>
      </c>
      <c r="Y12" s="74">
        <f t="shared" si="4"/>
        <v>0.1443292681264754</v>
      </c>
      <c r="Z12" s="216">
        <v>31.88</v>
      </c>
      <c r="AA12" s="217">
        <v>71.989999999999995</v>
      </c>
      <c r="AB12" s="217">
        <v>61.82</v>
      </c>
      <c r="AC12" s="217">
        <v>97.35</v>
      </c>
      <c r="AD12" s="217">
        <v>109.32</v>
      </c>
      <c r="AE12" s="74">
        <f t="shared" si="5"/>
        <v>0.12295839753466864</v>
      </c>
      <c r="AF12" s="74">
        <f t="shared" si="6"/>
        <v>2.4291091593475533</v>
      </c>
      <c r="AH12" s="19" t="s">
        <v>47</v>
      </c>
      <c r="AI12" s="218">
        <v>43399086.400000006</v>
      </c>
      <c r="AJ12" s="52">
        <v>11528851.700000001</v>
      </c>
      <c r="AK12" s="52">
        <v>43858486.32</v>
      </c>
      <c r="AL12" s="52">
        <v>42685134.180000007</v>
      </c>
      <c r="AM12" s="52">
        <v>41549701.189999998</v>
      </c>
      <c r="AN12" s="74">
        <f t="shared" si="7"/>
        <v>-2.6600197277393378E-2</v>
      </c>
      <c r="AO12" s="52">
        <f t="shared" si="8"/>
        <v>-1135432.9900000095</v>
      </c>
      <c r="AP12" s="74">
        <f t="shared" si="9"/>
        <v>-4.261345948517492E-2</v>
      </c>
      <c r="AQ12" s="52">
        <f t="shared" si="10"/>
        <v>-1849385.2100000083</v>
      </c>
      <c r="AR12" s="98">
        <f t="shared" si="11"/>
        <v>2.8221826394567977E-2</v>
      </c>
      <c r="AS12" s="219">
        <v>1591276.45</v>
      </c>
      <c r="AT12" s="220">
        <v>2984832.55</v>
      </c>
      <c r="AU12" s="220">
        <v>3062020.17</v>
      </c>
      <c r="AV12" s="220">
        <v>4468236.7300000004</v>
      </c>
      <c r="AW12" s="220">
        <v>5073498.01</v>
      </c>
      <c r="AX12" s="74">
        <f t="shared" si="12"/>
        <v>0.13545864209392477</v>
      </c>
      <c r="AY12" s="52">
        <f t="shared" si="13"/>
        <v>605261.27999999933</v>
      </c>
      <c r="AZ12" s="74">
        <f t="shared" si="14"/>
        <v>2.1883196725496692</v>
      </c>
      <c r="BA12" s="52">
        <f t="shared" si="15"/>
        <v>3482221.5599999996</v>
      </c>
      <c r="BB12" s="98">
        <f t="shared" si="16"/>
        <v>3.2753651913865159E-2</v>
      </c>
    </row>
    <row r="13" spans="2:54" x14ac:dyDescent="0.25">
      <c r="B13" s="19" t="s">
        <v>48</v>
      </c>
      <c r="C13" s="216">
        <v>52.345899812926</v>
      </c>
      <c r="D13" s="217">
        <v>45.431996001572195</v>
      </c>
      <c r="E13" s="217">
        <v>57.011049776373788</v>
      </c>
      <c r="F13" s="217">
        <v>64.242639587111185</v>
      </c>
      <c r="G13" s="217">
        <v>72.971924235634589</v>
      </c>
      <c r="H13" s="74">
        <f t="shared" si="17"/>
        <v>0.13587991876776395</v>
      </c>
      <c r="I13" s="74">
        <f t="shared" si="0"/>
        <v>0.39403323844698379</v>
      </c>
      <c r="J13" s="216">
        <v>43.02</v>
      </c>
      <c r="K13" s="217">
        <v>49.5</v>
      </c>
      <c r="L13" s="217">
        <v>56.54</v>
      </c>
      <c r="M13" s="217">
        <v>63.46</v>
      </c>
      <c r="N13" s="217">
        <v>71.25</v>
      </c>
      <c r="O13" s="74">
        <f t="shared" si="1"/>
        <v>0.1227544910179641</v>
      </c>
      <c r="P13" s="74">
        <f t="shared" si="2"/>
        <v>0.65620641562064153</v>
      </c>
      <c r="R13" s="19" t="s">
        <v>48</v>
      </c>
      <c r="S13" s="216">
        <v>41.055269642731616</v>
      </c>
      <c r="T13" s="217">
        <v>22.074445220351141</v>
      </c>
      <c r="U13" s="217">
        <v>39.178031482317891</v>
      </c>
      <c r="V13" s="217">
        <v>50.356831767424417</v>
      </c>
      <c r="W13" s="217">
        <v>59.253101479720442</v>
      </c>
      <c r="X13" s="74">
        <f t="shared" si="3"/>
        <v>0.17666460339252277</v>
      </c>
      <c r="Y13" s="74">
        <f t="shared" si="4"/>
        <v>0.44325203549626546</v>
      </c>
      <c r="Z13" s="216">
        <v>14.52</v>
      </c>
      <c r="AA13" s="217">
        <v>32.75</v>
      </c>
      <c r="AB13" s="217">
        <v>43.87</v>
      </c>
      <c r="AC13" s="217">
        <v>51.13</v>
      </c>
      <c r="AD13" s="217">
        <v>59.56</v>
      </c>
      <c r="AE13" s="74">
        <f t="shared" si="5"/>
        <v>0.16487385096812046</v>
      </c>
      <c r="AF13" s="74">
        <f t="shared" si="6"/>
        <v>3.1019283746556479</v>
      </c>
      <c r="AH13" s="19" t="s">
        <v>48</v>
      </c>
      <c r="AI13" s="218">
        <v>115136718.49000001</v>
      </c>
      <c r="AJ13" s="52">
        <v>26544946.129999999</v>
      </c>
      <c r="AK13" s="52">
        <v>95422144.319999993</v>
      </c>
      <c r="AL13" s="52">
        <v>128217417.26000001</v>
      </c>
      <c r="AM13" s="52">
        <v>158145908.91000003</v>
      </c>
      <c r="AN13" s="74">
        <f t="shared" si="7"/>
        <v>0.23341986049610441</v>
      </c>
      <c r="AO13" s="52">
        <f t="shared" si="8"/>
        <v>29928491.650000021</v>
      </c>
      <c r="AP13" s="74">
        <f t="shared" si="9"/>
        <v>0.3735488642029996</v>
      </c>
      <c r="AQ13" s="52">
        <f t="shared" si="10"/>
        <v>43009190.420000017</v>
      </c>
      <c r="AR13" s="98">
        <f t="shared" si="11"/>
        <v>0.10741753270041222</v>
      </c>
      <c r="AS13" s="219">
        <v>1919548.67</v>
      </c>
      <c r="AT13" s="220">
        <v>7411200.8499999996</v>
      </c>
      <c r="AU13" s="220">
        <v>11547651.800000001</v>
      </c>
      <c r="AV13" s="220">
        <v>14509974.98</v>
      </c>
      <c r="AW13" s="220">
        <v>17443566.960000001</v>
      </c>
      <c r="AX13" s="74">
        <f t="shared" si="12"/>
        <v>0.2021776043062482</v>
      </c>
      <c r="AY13" s="52">
        <f t="shared" si="13"/>
        <v>2933591.9800000004</v>
      </c>
      <c r="AZ13" s="74">
        <f t="shared" si="14"/>
        <v>8.0873272621943997</v>
      </c>
      <c r="BA13" s="52">
        <f t="shared" si="15"/>
        <v>15524018.290000001</v>
      </c>
      <c r="BB13" s="98">
        <f t="shared" si="16"/>
        <v>0.11261274158734501</v>
      </c>
    </row>
    <row r="14" spans="2:54" x14ac:dyDescent="0.25">
      <c r="B14" s="19" t="s">
        <v>49</v>
      </c>
      <c r="C14" s="216">
        <v>80.429611760688061</v>
      </c>
      <c r="D14" s="217">
        <v>78.991272382036271</v>
      </c>
      <c r="E14" s="217">
        <v>85.661357201086574</v>
      </c>
      <c r="F14" s="217">
        <v>93.622227435458925</v>
      </c>
      <c r="G14" s="217">
        <v>105.5707711259422</v>
      </c>
      <c r="H14" s="74">
        <f t="shared" si="17"/>
        <v>0.12762507385033461</v>
      </c>
      <c r="I14" s="74">
        <f t="shared" si="0"/>
        <v>0.31258586004442823</v>
      </c>
      <c r="J14" s="216">
        <v>74.3</v>
      </c>
      <c r="K14" s="217">
        <v>77.52</v>
      </c>
      <c r="L14" s="217">
        <v>83.08</v>
      </c>
      <c r="M14" s="217">
        <v>86.77</v>
      </c>
      <c r="N14" s="217">
        <v>96.5</v>
      </c>
      <c r="O14" s="74">
        <f t="shared" si="1"/>
        <v>0.11213553071338023</v>
      </c>
      <c r="P14" s="74">
        <f t="shared" si="2"/>
        <v>0.29878869448183054</v>
      </c>
      <c r="R14" s="19" t="s">
        <v>49</v>
      </c>
      <c r="S14" s="216">
        <v>50.336852935250718</v>
      </c>
      <c r="T14" s="217">
        <v>36.686693882791289</v>
      </c>
      <c r="U14" s="217">
        <v>61.442744882519797</v>
      </c>
      <c r="V14" s="217">
        <v>68.753626238540946</v>
      </c>
      <c r="W14" s="217">
        <v>77.062558176548762</v>
      </c>
      <c r="X14" s="74">
        <f t="shared" si="3"/>
        <v>0.1208508175144094</v>
      </c>
      <c r="Y14" s="74">
        <f t="shared" si="4"/>
        <v>0.53093715007721776</v>
      </c>
      <c r="Z14" s="216">
        <v>41.37</v>
      </c>
      <c r="AA14" s="217">
        <v>45.93</v>
      </c>
      <c r="AB14" s="217">
        <v>57.49</v>
      </c>
      <c r="AC14" s="217">
        <v>58.36</v>
      </c>
      <c r="AD14" s="217">
        <v>62.89</v>
      </c>
      <c r="AE14" s="74">
        <f t="shared" si="5"/>
        <v>7.7621658670322224E-2</v>
      </c>
      <c r="AF14" s="74">
        <f t="shared" si="6"/>
        <v>0.52018370800096703</v>
      </c>
      <c r="AH14" s="19" t="s">
        <v>49</v>
      </c>
      <c r="AI14" s="218">
        <v>4864541.8199999994</v>
      </c>
      <c r="AJ14" s="52">
        <v>2550448.44</v>
      </c>
      <c r="AK14" s="52">
        <v>5559044.9500000002</v>
      </c>
      <c r="AL14" s="52">
        <v>6320545.1600000001</v>
      </c>
      <c r="AM14" s="52">
        <v>7263595.96</v>
      </c>
      <c r="AN14" s="74">
        <f t="shared" si="7"/>
        <v>0.14920402847022762</v>
      </c>
      <c r="AO14" s="52">
        <f t="shared" si="8"/>
        <v>943050.79999999981</v>
      </c>
      <c r="AP14" s="74">
        <f t="shared" si="9"/>
        <v>0.49317165496174131</v>
      </c>
      <c r="AQ14" s="52">
        <f t="shared" si="10"/>
        <v>2399054.1400000006</v>
      </c>
      <c r="AR14" s="98">
        <f t="shared" si="11"/>
        <v>4.9336562794040474E-3</v>
      </c>
      <c r="AS14" s="219">
        <v>182424.42</v>
      </c>
      <c r="AT14" s="220">
        <v>435462.52</v>
      </c>
      <c r="AU14" s="220">
        <v>584682.71</v>
      </c>
      <c r="AV14" s="220">
        <v>593567.82999999996</v>
      </c>
      <c r="AW14" s="220">
        <v>648994.98</v>
      </c>
      <c r="AX14" s="74">
        <f t="shared" si="12"/>
        <v>9.3379639526623315E-2</v>
      </c>
      <c r="AY14" s="52">
        <f t="shared" si="13"/>
        <v>55427.150000000023</v>
      </c>
      <c r="AZ14" s="74">
        <f t="shared" si="14"/>
        <v>2.5576102146850732</v>
      </c>
      <c r="BA14" s="52">
        <f t="shared" si="15"/>
        <v>466570.55999999994</v>
      </c>
      <c r="BB14" s="98">
        <f t="shared" si="16"/>
        <v>4.1898027015814052E-3</v>
      </c>
    </row>
    <row r="15" spans="2:54" x14ac:dyDescent="0.25">
      <c r="B15" s="19" t="s">
        <v>50</v>
      </c>
      <c r="C15" s="216">
        <v>84.913085272508027</v>
      </c>
      <c r="D15" s="217">
        <v>128.89620347432535</v>
      </c>
      <c r="E15" s="217">
        <v>122.8160418558389</v>
      </c>
      <c r="F15" s="217">
        <v>142.94760608122846</v>
      </c>
      <c r="G15" s="217">
        <v>161.79594661580293</v>
      </c>
      <c r="H15" s="74">
        <f t="shared" si="17"/>
        <v>0.13185488761430619</v>
      </c>
      <c r="I15" s="74">
        <f t="shared" si="0"/>
        <v>0.90543007707890877</v>
      </c>
      <c r="J15" s="216">
        <v>134.34</v>
      </c>
      <c r="K15" s="217">
        <v>125.98</v>
      </c>
      <c r="L15" s="217">
        <v>139.87</v>
      </c>
      <c r="M15" s="217">
        <v>139.94</v>
      </c>
      <c r="N15" s="217">
        <v>154.79</v>
      </c>
      <c r="O15" s="74">
        <f t="shared" si="1"/>
        <v>0.10611690724596246</v>
      </c>
      <c r="P15" s="74">
        <f t="shared" si="2"/>
        <v>0.15222569599523594</v>
      </c>
      <c r="R15" s="19" t="s">
        <v>50</v>
      </c>
      <c r="S15" s="216">
        <v>67.273663638327747</v>
      </c>
      <c r="T15" s="217">
        <v>76.200138860540562</v>
      </c>
      <c r="U15" s="217">
        <v>91.107067991600289</v>
      </c>
      <c r="V15" s="217">
        <v>116.21249856704911</v>
      </c>
      <c r="W15" s="217">
        <v>138.79785121848454</v>
      </c>
      <c r="X15" s="74">
        <f t="shared" si="3"/>
        <v>0.19434529788037169</v>
      </c>
      <c r="Y15" s="74">
        <f t="shared" si="4"/>
        <v>1.0631825845650451</v>
      </c>
      <c r="Z15" s="216">
        <v>89.19</v>
      </c>
      <c r="AA15" s="217">
        <v>99.24</v>
      </c>
      <c r="AB15" s="217">
        <v>105.09</v>
      </c>
      <c r="AC15" s="217">
        <v>121.4</v>
      </c>
      <c r="AD15" s="217">
        <v>137.01</v>
      </c>
      <c r="AE15" s="74">
        <f t="shared" si="5"/>
        <v>0.12858319604612833</v>
      </c>
      <c r="AF15" s="74">
        <f t="shared" si="6"/>
        <v>0.53615876219307101</v>
      </c>
      <c r="AH15" s="19" t="s">
        <v>50</v>
      </c>
      <c r="AI15" s="218">
        <v>31460592.870000001</v>
      </c>
      <c r="AJ15" s="52">
        <v>17746584.68</v>
      </c>
      <c r="AK15" s="52">
        <v>40132076.579999998</v>
      </c>
      <c r="AL15" s="52">
        <v>56631055.870000005</v>
      </c>
      <c r="AM15" s="52">
        <v>67997947.560000002</v>
      </c>
      <c r="AN15" s="74">
        <f t="shared" si="7"/>
        <v>0.200718342884042</v>
      </c>
      <c r="AO15" s="52">
        <f t="shared" si="8"/>
        <v>11366891.689999998</v>
      </c>
      <c r="AP15" s="74">
        <f t="shared" si="9"/>
        <v>1.1613689176481179</v>
      </c>
      <c r="AQ15" s="52">
        <f t="shared" si="10"/>
        <v>36537354.689999998</v>
      </c>
      <c r="AR15" s="98">
        <f t="shared" si="11"/>
        <v>4.618628332487551E-2</v>
      </c>
      <c r="AS15" s="219">
        <v>1795414.56</v>
      </c>
      <c r="AT15" s="220">
        <v>3751303.38</v>
      </c>
      <c r="AU15" s="220">
        <v>5627386.9400000004</v>
      </c>
      <c r="AV15" s="220">
        <v>6501029.0499999998</v>
      </c>
      <c r="AW15" s="220">
        <v>7349095.2000000002</v>
      </c>
      <c r="AX15" s="74">
        <f t="shared" si="12"/>
        <v>0.13045106297440712</v>
      </c>
      <c r="AY15" s="52">
        <f t="shared" si="13"/>
        <v>848066.15000000037</v>
      </c>
      <c r="AZ15" s="74">
        <f t="shared" si="14"/>
        <v>3.0932581052478483</v>
      </c>
      <c r="BA15" s="52">
        <f t="shared" si="15"/>
        <v>5553680.6400000006</v>
      </c>
      <c r="BB15" s="98">
        <f t="shared" si="16"/>
        <v>4.7444525569579808E-2</v>
      </c>
    </row>
    <row r="16" spans="2:54" x14ac:dyDescent="0.25">
      <c r="B16" s="19" t="s">
        <v>51</v>
      </c>
      <c r="C16" s="216">
        <v>63.29684259747895</v>
      </c>
      <c r="D16" s="217">
        <v>64.909324555774006</v>
      </c>
      <c r="E16" s="217">
        <v>75.108727733898903</v>
      </c>
      <c r="F16" s="217">
        <v>84.656473184680365</v>
      </c>
      <c r="G16" s="217">
        <v>93.883759765557116</v>
      </c>
      <c r="H16" s="74">
        <f t="shared" si="17"/>
        <v>0.1089968224963398</v>
      </c>
      <c r="I16" s="74">
        <f t="shared" si="0"/>
        <v>0.48322974595412771</v>
      </c>
      <c r="J16" s="216">
        <v>61.97</v>
      </c>
      <c r="K16" s="217">
        <v>68.05</v>
      </c>
      <c r="L16" s="217">
        <v>72.56</v>
      </c>
      <c r="M16" s="217">
        <v>82.4</v>
      </c>
      <c r="N16" s="217">
        <v>91.02</v>
      </c>
      <c r="O16" s="74">
        <f t="shared" si="1"/>
        <v>0.10461165048543686</v>
      </c>
      <c r="P16" s="74">
        <f t="shared" si="2"/>
        <v>0.46877521381313536</v>
      </c>
      <c r="R16" s="19" t="s">
        <v>51</v>
      </c>
      <c r="S16" s="216">
        <v>42.153454960155749</v>
      </c>
      <c r="T16" s="217">
        <v>30.775807978887137</v>
      </c>
      <c r="U16" s="217">
        <v>51.325970929787438</v>
      </c>
      <c r="V16" s="217">
        <v>58.967543053684317</v>
      </c>
      <c r="W16" s="217">
        <v>65.698341490115709</v>
      </c>
      <c r="X16" s="74">
        <f t="shared" si="3"/>
        <v>0.11414412213687863</v>
      </c>
      <c r="Y16" s="74">
        <f t="shared" si="4"/>
        <v>0.55855176170529885</v>
      </c>
      <c r="Z16" s="216">
        <v>26.13</v>
      </c>
      <c r="AA16" s="217">
        <v>40.89</v>
      </c>
      <c r="AB16" s="217">
        <v>44.25</v>
      </c>
      <c r="AC16" s="217">
        <v>56.46</v>
      </c>
      <c r="AD16" s="217">
        <v>59.57</v>
      </c>
      <c r="AE16" s="74">
        <f t="shared" si="5"/>
        <v>5.508324477506199E-2</v>
      </c>
      <c r="AF16" s="74">
        <f t="shared" si="6"/>
        <v>1.2797550707998471</v>
      </c>
      <c r="AH16" s="19" t="s">
        <v>51</v>
      </c>
      <c r="AI16" s="218">
        <v>16850122.48</v>
      </c>
      <c r="AJ16" s="52">
        <v>9798679.8099999968</v>
      </c>
      <c r="AK16" s="52">
        <v>19595798.870000001</v>
      </c>
      <c r="AL16" s="52">
        <v>23892952.149999995</v>
      </c>
      <c r="AM16" s="52">
        <v>26020653.029999997</v>
      </c>
      <c r="AN16" s="74">
        <f t="shared" si="7"/>
        <v>8.9051401712199274E-2</v>
      </c>
      <c r="AO16" s="52">
        <f t="shared" si="8"/>
        <v>2127700.8800000027</v>
      </c>
      <c r="AP16" s="74">
        <f t="shared" si="9"/>
        <v>0.54424118049496784</v>
      </c>
      <c r="AQ16" s="52">
        <f t="shared" si="10"/>
        <v>9170530.549999997</v>
      </c>
      <c r="AR16" s="98">
        <f t="shared" si="11"/>
        <v>1.7674022470772651E-2</v>
      </c>
      <c r="AS16" s="219">
        <v>710880.42</v>
      </c>
      <c r="AT16" s="220">
        <v>1605890.04</v>
      </c>
      <c r="AU16" s="220">
        <v>2019161.55</v>
      </c>
      <c r="AV16" s="220">
        <v>2477918.77</v>
      </c>
      <c r="AW16" s="220">
        <v>2358907.9</v>
      </c>
      <c r="AX16" s="74">
        <f t="shared" si="12"/>
        <v>-4.8028559870830656E-2</v>
      </c>
      <c r="AY16" s="52">
        <f t="shared" si="13"/>
        <v>-119010.87000000011</v>
      </c>
      <c r="AZ16" s="74">
        <f t="shared" si="14"/>
        <v>2.3182907189932167</v>
      </c>
      <c r="BA16" s="52">
        <f t="shared" si="15"/>
        <v>1648027.48</v>
      </c>
      <c r="BB16" s="98">
        <f t="shared" si="16"/>
        <v>1.5228713621485514E-2</v>
      </c>
    </row>
    <row r="17" spans="2:54" x14ac:dyDescent="0.25">
      <c r="B17" s="19" t="s">
        <v>52</v>
      </c>
      <c r="C17" s="216">
        <v>93.724877655279869</v>
      </c>
      <c r="D17" s="217">
        <v>87.976173759410173</v>
      </c>
      <c r="E17" s="217">
        <v>113.54222224282209</v>
      </c>
      <c r="F17" s="217">
        <v>127.20271219527278</v>
      </c>
      <c r="G17" s="217">
        <v>141.34515008100104</v>
      </c>
      <c r="H17" s="74">
        <f t="shared" si="17"/>
        <v>0.111180317161931</v>
      </c>
      <c r="I17" s="74">
        <f t="shared" si="0"/>
        <v>0.50808572512485473</v>
      </c>
      <c r="J17" s="216">
        <v>97.71</v>
      </c>
      <c r="K17" s="217">
        <v>81.89</v>
      </c>
      <c r="L17" s="217">
        <v>100.88</v>
      </c>
      <c r="M17" s="217">
        <v>114.9</v>
      </c>
      <c r="N17" s="217">
        <v>133.37</v>
      </c>
      <c r="O17" s="74">
        <f t="shared" si="1"/>
        <v>0.16074847693646643</v>
      </c>
      <c r="P17" s="74">
        <f t="shared" si="2"/>
        <v>0.36495752737693188</v>
      </c>
      <c r="R17" s="19" t="s">
        <v>52</v>
      </c>
      <c r="S17" s="216">
        <v>70.808517443568078</v>
      </c>
      <c r="T17" s="217">
        <v>38.30690146288255</v>
      </c>
      <c r="U17" s="217">
        <v>85.768592345001522</v>
      </c>
      <c r="V17" s="217">
        <v>106.23360360033993</v>
      </c>
      <c r="W17" s="217">
        <v>121.4923751774291</v>
      </c>
      <c r="X17" s="74">
        <f t="shared" si="3"/>
        <v>0.14363413326816987</v>
      </c>
      <c r="Y17" s="74">
        <f t="shared" si="4"/>
        <v>0.7157875855013387</v>
      </c>
      <c r="Z17" s="216">
        <v>35.96</v>
      </c>
      <c r="AA17" s="217">
        <v>55.6</v>
      </c>
      <c r="AB17" s="217">
        <v>83.34</v>
      </c>
      <c r="AC17" s="217">
        <v>97.6</v>
      </c>
      <c r="AD17" s="217">
        <v>115.05</v>
      </c>
      <c r="AE17" s="74">
        <f t="shared" si="5"/>
        <v>0.17879098360655732</v>
      </c>
      <c r="AF17" s="74">
        <f t="shared" si="6"/>
        <v>2.1993882091212456</v>
      </c>
      <c r="AH17" s="19" t="s">
        <v>52</v>
      </c>
      <c r="AI17" s="218">
        <v>54725159.789999992</v>
      </c>
      <c r="AJ17" s="52">
        <v>14746931.270000001</v>
      </c>
      <c r="AK17" s="52">
        <v>63716539.430000007</v>
      </c>
      <c r="AL17" s="52">
        <v>77821341.640000015</v>
      </c>
      <c r="AM17" s="52">
        <v>90611134.789999992</v>
      </c>
      <c r="AN17" s="74">
        <f t="shared" si="7"/>
        <v>0.16434814512920259</v>
      </c>
      <c r="AO17" s="52">
        <f t="shared" si="8"/>
        <v>12789793.149999976</v>
      </c>
      <c r="AP17" s="74">
        <f t="shared" si="9"/>
        <v>0.65574911316307372</v>
      </c>
      <c r="AQ17" s="52">
        <f t="shared" si="10"/>
        <v>35885975</v>
      </c>
      <c r="AR17" s="98">
        <f t="shared" si="11"/>
        <v>6.154585092596615E-2</v>
      </c>
      <c r="AS17" s="219">
        <v>1579390.75</v>
      </c>
      <c r="AT17" s="220">
        <v>3674888.49</v>
      </c>
      <c r="AU17" s="220">
        <v>6805555.3399999999</v>
      </c>
      <c r="AV17" s="220">
        <v>7969784.6900000004</v>
      </c>
      <c r="AW17" s="220">
        <v>9394902.0399999991</v>
      </c>
      <c r="AX17" s="74">
        <f t="shared" si="12"/>
        <v>0.17881503772468887</v>
      </c>
      <c r="AY17" s="52">
        <f t="shared" si="13"/>
        <v>1425117.3499999987</v>
      </c>
      <c r="AZ17" s="74">
        <f t="shared" si="14"/>
        <v>4.9484342554241243</v>
      </c>
      <c r="BA17" s="52">
        <f t="shared" si="15"/>
        <v>7815511.2899999991</v>
      </c>
      <c r="BB17" s="98">
        <f t="shared" si="16"/>
        <v>6.065191128024542E-2</v>
      </c>
    </row>
    <row r="18" spans="2:54" x14ac:dyDescent="0.25">
      <c r="B18" s="23" t="s">
        <v>53</v>
      </c>
      <c r="C18" s="216">
        <v>54.255392349063989</v>
      </c>
      <c r="D18" s="217">
        <v>72.80868191370773</v>
      </c>
      <c r="E18" s="217">
        <v>61.43364458127553</v>
      </c>
      <c r="F18" s="217">
        <v>67.118639328002203</v>
      </c>
      <c r="G18" s="217">
        <v>70.510168822446659</v>
      </c>
      <c r="H18" s="74">
        <f t="shared" si="17"/>
        <v>5.0530367248215358E-2</v>
      </c>
      <c r="I18" s="74">
        <f t="shared" si="0"/>
        <v>0.29959743667143712</v>
      </c>
      <c r="J18" s="216">
        <v>45.21</v>
      </c>
      <c r="K18" s="217">
        <v>62.96</v>
      </c>
      <c r="L18" s="217">
        <v>58.98</v>
      </c>
      <c r="M18" s="217">
        <v>64.19</v>
      </c>
      <c r="N18" s="217">
        <v>63.32</v>
      </c>
      <c r="O18" s="74">
        <f t="shared" si="1"/>
        <v>-1.355351300825669E-2</v>
      </c>
      <c r="P18" s="74">
        <f t="shared" si="2"/>
        <v>0.40057509400575086</v>
      </c>
      <c r="R18" s="23" t="s">
        <v>53</v>
      </c>
      <c r="S18" s="216">
        <v>39.460924753672209</v>
      </c>
      <c r="T18" s="217">
        <v>22.424748770603909</v>
      </c>
      <c r="U18" s="217">
        <v>39.849310605114908</v>
      </c>
      <c r="V18" s="217">
        <v>51.606305178527741</v>
      </c>
      <c r="W18" s="217">
        <v>54.367415463873591</v>
      </c>
      <c r="X18" s="74">
        <f t="shared" si="3"/>
        <v>5.3503351495403972E-2</v>
      </c>
      <c r="Y18" s="74">
        <f t="shared" si="4"/>
        <v>0.3777532027759738</v>
      </c>
      <c r="Z18" s="216">
        <v>10.38</v>
      </c>
      <c r="AA18" s="217">
        <v>33.9</v>
      </c>
      <c r="AB18" s="217">
        <v>35.25</v>
      </c>
      <c r="AC18" s="217">
        <v>47.95</v>
      </c>
      <c r="AD18" s="217">
        <v>47.97</v>
      </c>
      <c r="AE18" s="74">
        <f t="shared" si="5"/>
        <v>4.1710114702797618E-4</v>
      </c>
      <c r="AF18" s="74">
        <f t="shared" si="6"/>
        <v>3.6213872832369933</v>
      </c>
      <c r="AH18" s="23" t="s">
        <v>53</v>
      </c>
      <c r="AI18" s="218">
        <v>15146979.370000001</v>
      </c>
      <c r="AJ18" s="52">
        <v>6845490.75</v>
      </c>
      <c r="AK18" s="52">
        <v>14346377.300000001</v>
      </c>
      <c r="AL18" s="52">
        <v>17176708.300000001</v>
      </c>
      <c r="AM18" s="52">
        <v>18857308.010000002</v>
      </c>
      <c r="AN18" s="74">
        <f t="shared" si="7"/>
        <v>9.7841779731451917E-2</v>
      </c>
      <c r="AO18" s="52">
        <f t="shared" si="8"/>
        <v>1680599.7100000009</v>
      </c>
      <c r="AP18" s="74">
        <f t="shared" si="9"/>
        <v>0.2449550203619244</v>
      </c>
      <c r="AQ18" s="52">
        <f t="shared" si="10"/>
        <v>3710328.6400000006</v>
      </c>
      <c r="AR18" s="98">
        <f t="shared" si="11"/>
        <v>1.2808459692489938E-2</v>
      </c>
      <c r="AS18" s="219">
        <v>283671.45</v>
      </c>
      <c r="AT18" s="220">
        <v>1191047.9099999999</v>
      </c>
      <c r="AU18" s="220">
        <v>1296466.51</v>
      </c>
      <c r="AV18" s="220">
        <v>1747719.86</v>
      </c>
      <c r="AW18" s="220">
        <v>1837894.48</v>
      </c>
      <c r="AX18" s="74">
        <f t="shared" si="12"/>
        <v>5.1595580083412251E-2</v>
      </c>
      <c r="AY18" s="52">
        <f t="shared" si="13"/>
        <v>90174.619999999879</v>
      </c>
      <c r="AZ18" s="74">
        <f t="shared" si="14"/>
        <v>5.4789547203287459</v>
      </c>
      <c r="BA18" s="52">
        <f t="shared" si="15"/>
        <v>1554223.03</v>
      </c>
      <c r="BB18" s="98">
        <f t="shared" si="16"/>
        <v>1.1865138398336382E-2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166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167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168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169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9267.4038344861056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170</v>
      </c>
      <c r="C27" s="270"/>
      <c r="D27" s="270"/>
      <c r="E27" s="270"/>
      <c r="F27" s="270"/>
      <c r="G27" s="270"/>
      <c r="H27" s="270"/>
      <c r="I27" s="270"/>
      <c r="R27" s="270" t="s">
        <v>171</v>
      </c>
      <c r="S27" s="270"/>
      <c r="T27" s="270"/>
      <c r="U27" s="270"/>
      <c r="V27" s="270"/>
      <c r="W27" s="270"/>
      <c r="X27" s="270"/>
      <c r="Y27" s="270"/>
      <c r="AH27" s="270" t="s">
        <v>172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165</v>
      </c>
      <c r="C43" s="268"/>
      <c r="D43" s="268"/>
      <c r="E43" s="268"/>
      <c r="F43" s="268"/>
      <c r="G43" s="268"/>
      <c r="H43" s="268"/>
      <c r="I43" s="268"/>
      <c r="R43" s="268" t="s">
        <v>166</v>
      </c>
      <c r="S43" s="268"/>
      <c r="T43" s="268"/>
      <c r="U43" s="268"/>
      <c r="V43" s="268"/>
      <c r="W43" s="268"/>
      <c r="X43" s="268"/>
      <c r="Y43" s="268"/>
      <c r="AH43" s="309" t="s">
        <v>167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168</v>
      </c>
      <c r="C44" s="268"/>
      <c r="D44" s="268"/>
      <c r="E44" s="268"/>
      <c r="F44" s="268"/>
      <c r="G44" s="268"/>
      <c r="H44" s="268"/>
      <c r="I44" s="268"/>
      <c r="R44" s="310" t="s">
        <v>169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C3C6-EEE8-4140-80A1-6542B979769D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F5F0-17E9-4BB5-9012-17BB0B7CAFDA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262</v>
      </c>
      <c r="D5" s="172" t="s">
        <v>263</v>
      </c>
      <c r="E5" s="172" t="s">
        <v>269</v>
      </c>
      <c r="F5" s="172" t="s">
        <v>264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265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266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173</v>
      </c>
      <c r="C6" s="225">
        <v>596001</v>
      </c>
      <c r="D6" s="225">
        <v>181508</v>
      </c>
      <c r="E6" s="225">
        <v>210211</v>
      </c>
      <c r="F6" s="225">
        <v>523202</v>
      </c>
      <c r="G6" s="226">
        <f t="shared" ref="G6:G11" si="0">F6/E6-1</f>
        <v>1.4889373058498365</v>
      </c>
      <c r="H6" s="225">
        <f t="shared" ref="H6:H11" si="1">F6-E6</f>
        <v>312991</v>
      </c>
      <c r="I6" s="226"/>
      <c r="J6" s="225">
        <v>598329</v>
      </c>
      <c r="K6" s="226">
        <f t="shared" ref="K6:K11" si="2">J6/F6-1</f>
        <v>0.14359081196172796</v>
      </c>
      <c r="L6" s="225">
        <f t="shared" ref="L6:L11" si="3">J6-F6</f>
        <v>75127</v>
      </c>
      <c r="M6" s="226"/>
      <c r="N6" s="225">
        <v>691297</v>
      </c>
      <c r="O6" s="226">
        <f t="shared" ref="O6:O11" si="4">N6/J6-1</f>
        <v>0.15537939829090686</v>
      </c>
      <c r="P6" s="225">
        <f t="shared" ref="P6:P11" si="5">N6-J6</f>
        <v>92968</v>
      </c>
      <c r="Q6" s="226">
        <f>N6/C6-1</f>
        <v>0.15989234917391082</v>
      </c>
      <c r="R6" s="225">
        <f>N6-C6</f>
        <v>95296</v>
      </c>
      <c r="S6" s="226"/>
      <c r="T6" s="226"/>
      <c r="V6" s="29"/>
      <c r="AE6" s="1"/>
    </row>
    <row r="7" spans="1:31" ht="18.75" x14ac:dyDescent="0.3">
      <c r="A7" s="4"/>
      <c r="B7" s="224" t="s">
        <v>174</v>
      </c>
      <c r="C7" s="225">
        <v>280056</v>
      </c>
      <c r="D7" s="225">
        <v>75068</v>
      </c>
      <c r="E7" s="225">
        <v>127023</v>
      </c>
      <c r="F7" s="225">
        <v>267342</v>
      </c>
      <c r="G7" s="226">
        <f t="shared" si="0"/>
        <v>1.1046739566850099</v>
      </c>
      <c r="H7" s="225">
        <f t="shared" si="1"/>
        <v>140319</v>
      </c>
      <c r="I7" s="226">
        <f>F7/$F$7</f>
        <v>1</v>
      </c>
      <c r="J7" s="225">
        <v>277292</v>
      </c>
      <c r="K7" s="226">
        <f t="shared" si="2"/>
        <v>3.7218244795056421E-2</v>
      </c>
      <c r="L7" s="225">
        <f t="shared" si="3"/>
        <v>9950</v>
      </c>
      <c r="M7" s="226">
        <f>J7/$J$7</f>
        <v>1</v>
      </c>
      <c r="N7" s="225">
        <v>305825</v>
      </c>
      <c r="O7" s="226">
        <f t="shared" si="4"/>
        <v>0.10289874933283327</v>
      </c>
      <c r="P7" s="225">
        <f t="shared" si="5"/>
        <v>28533</v>
      </c>
      <c r="Q7" s="226">
        <f t="shared" ref="Q7:Q11" si="6">N7/C7-1</f>
        <v>9.2013740109121001E-2</v>
      </c>
      <c r="R7" s="225">
        <f t="shared" ref="R7:R11" si="7">N7-C7</f>
        <v>25769</v>
      </c>
      <c r="S7" s="226">
        <f>N7/$N$7</f>
        <v>1</v>
      </c>
      <c r="T7" s="226">
        <f>N7/$N$6</f>
        <v>0.44239306694517694</v>
      </c>
      <c r="V7" s="29"/>
      <c r="W7" s="79"/>
      <c r="AE7" s="1" t="s">
        <v>175</v>
      </c>
    </row>
    <row r="8" spans="1:31" ht="15.75" x14ac:dyDescent="0.25">
      <c r="A8" s="4"/>
      <c r="B8" s="227" t="s">
        <v>100</v>
      </c>
      <c r="C8" s="228">
        <v>223870</v>
      </c>
      <c r="D8" s="228">
        <v>58827</v>
      </c>
      <c r="E8" s="228">
        <v>81037</v>
      </c>
      <c r="F8" s="228">
        <v>191127</v>
      </c>
      <c r="G8" s="229">
        <f t="shared" si="0"/>
        <v>1.3585152461221419</v>
      </c>
      <c r="H8" s="228">
        <f t="shared" si="1"/>
        <v>110090</v>
      </c>
      <c r="I8" s="229">
        <f>F8/$F$7</f>
        <v>0.71491572592409725</v>
      </c>
      <c r="J8" s="228">
        <v>201213</v>
      </c>
      <c r="K8" s="229">
        <f t="shared" si="2"/>
        <v>5.2771194022822598E-2</v>
      </c>
      <c r="L8" s="228">
        <f t="shared" si="3"/>
        <v>10086</v>
      </c>
      <c r="M8" s="229">
        <f>J8/$J$7</f>
        <v>0.72563579187282723</v>
      </c>
      <c r="N8" s="228">
        <v>219443</v>
      </c>
      <c r="O8" s="229">
        <f t="shared" si="4"/>
        <v>9.0600507919468498E-2</v>
      </c>
      <c r="P8" s="228">
        <f t="shared" si="5"/>
        <v>18230</v>
      </c>
      <c r="Q8" s="229">
        <f t="shared" si="6"/>
        <v>-1.977486934381556E-2</v>
      </c>
      <c r="R8" s="228">
        <f t="shared" si="7"/>
        <v>-4427</v>
      </c>
      <c r="S8" s="229">
        <f>N8/$N$7</f>
        <v>0.71754434725741845</v>
      </c>
      <c r="T8" s="229">
        <f>N8/$N$6</f>
        <v>0.31743664445238445</v>
      </c>
      <c r="V8" s="29"/>
      <c r="W8" s="79"/>
      <c r="AE8" s="1" t="s">
        <v>176</v>
      </c>
    </row>
    <row r="9" spans="1:31" s="4" customFormat="1" x14ac:dyDescent="0.25">
      <c r="B9" s="230" t="s">
        <v>103</v>
      </c>
      <c r="C9" s="231">
        <v>56186</v>
      </c>
      <c r="D9" s="231">
        <v>16241</v>
      </c>
      <c r="E9" s="231">
        <v>45986</v>
      </c>
      <c r="F9" s="231">
        <v>76215</v>
      </c>
      <c r="G9" s="232">
        <f t="shared" si="0"/>
        <v>0.6573522376375418</v>
      </c>
      <c r="H9" s="233">
        <f t="shared" si="1"/>
        <v>30229</v>
      </c>
      <c r="I9" s="234">
        <f>F9/$F$7</f>
        <v>0.28508427407590275</v>
      </c>
      <c r="J9" s="231">
        <v>76079</v>
      </c>
      <c r="K9" s="232">
        <f t="shared" si="2"/>
        <v>-1.7844256379977441E-3</v>
      </c>
      <c r="L9" s="233">
        <f t="shared" si="3"/>
        <v>-136</v>
      </c>
      <c r="M9" s="234">
        <f>J9/$J$7</f>
        <v>0.27436420812717283</v>
      </c>
      <c r="N9" s="231">
        <v>86382</v>
      </c>
      <c r="O9" s="232">
        <f t="shared" si="4"/>
        <v>0.13542501873053014</v>
      </c>
      <c r="P9" s="233">
        <f t="shared" si="5"/>
        <v>10303</v>
      </c>
      <c r="Q9" s="232">
        <f t="shared" si="6"/>
        <v>0.5374292528387854</v>
      </c>
      <c r="R9" s="233">
        <f t="shared" si="7"/>
        <v>30196</v>
      </c>
      <c r="S9" s="234">
        <f>N9/$N$7</f>
        <v>0.28245565274258155</v>
      </c>
      <c r="T9" s="234">
        <f>N9/$N$6</f>
        <v>0.12495642249279253</v>
      </c>
      <c r="V9" s="29"/>
      <c r="W9" s="79"/>
      <c r="AE9" s="1" t="s">
        <v>177</v>
      </c>
    </row>
    <row r="10" spans="1:31" s="4" customFormat="1" x14ac:dyDescent="0.25">
      <c r="B10" s="235" t="s">
        <v>178</v>
      </c>
      <c r="C10" s="29">
        <v>30968</v>
      </c>
      <c r="D10" s="29">
        <v>11935</v>
      </c>
      <c r="E10" s="29">
        <v>20366</v>
      </c>
      <c r="F10" s="29">
        <v>38764</v>
      </c>
      <c r="G10" s="22">
        <f t="shared" si="0"/>
        <v>0.90336835902975543</v>
      </c>
      <c r="H10" s="20">
        <f t="shared" si="1"/>
        <v>18398</v>
      </c>
      <c r="I10" s="31">
        <f>F10/$F$7</f>
        <v>0.1449977930890021</v>
      </c>
      <c r="J10" s="29">
        <v>41980</v>
      </c>
      <c r="K10" s="22">
        <f t="shared" si="2"/>
        <v>8.2963574450521049E-2</v>
      </c>
      <c r="L10" s="20">
        <f t="shared" si="3"/>
        <v>3216</v>
      </c>
      <c r="M10" s="31">
        <f>J10/$J$7</f>
        <v>0.15139275565108262</v>
      </c>
      <c r="N10" s="29">
        <v>36994</v>
      </c>
      <c r="O10" s="22">
        <f t="shared" si="4"/>
        <v>-0.11877084325869458</v>
      </c>
      <c r="P10" s="20">
        <f t="shared" si="5"/>
        <v>-4986</v>
      </c>
      <c r="Q10" s="22">
        <f t="shared" si="6"/>
        <v>0.19458796176698523</v>
      </c>
      <c r="R10" s="20">
        <f t="shared" si="7"/>
        <v>6026</v>
      </c>
      <c r="S10" s="31">
        <f>N10/$N$7</f>
        <v>0.12096460394016186</v>
      </c>
      <c r="T10" s="31">
        <f>N10/$N$6</f>
        <v>5.351390212889684E-2</v>
      </c>
      <c r="V10" s="29"/>
      <c r="W10" s="79"/>
      <c r="AE10" s="1" t="s">
        <v>179</v>
      </c>
    </row>
    <row r="11" spans="1:31" s="4" customFormat="1" x14ac:dyDescent="0.25">
      <c r="B11" s="235" t="s">
        <v>180</v>
      </c>
      <c r="C11" s="29">
        <f>C9-C10</f>
        <v>25218</v>
      </c>
      <c r="D11" s="29">
        <f>D9-D10</f>
        <v>4306</v>
      </c>
      <c r="E11" s="29">
        <f>E9-E10</f>
        <v>25620</v>
      </c>
      <c r="F11" s="29">
        <f>F9-F10</f>
        <v>37451</v>
      </c>
      <c r="G11" s="22">
        <f t="shared" si="0"/>
        <v>0.46178766588602649</v>
      </c>
      <c r="H11" s="20">
        <f t="shared" si="1"/>
        <v>11831</v>
      </c>
      <c r="I11" s="31">
        <f>F11/$F$7</f>
        <v>0.14008648098690069</v>
      </c>
      <c r="J11" s="29">
        <f>J9-J10</f>
        <v>34099</v>
      </c>
      <c r="K11" s="22">
        <f t="shared" si="2"/>
        <v>-8.9503618060932988E-2</v>
      </c>
      <c r="L11" s="20">
        <f t="shared" si="3"/>
        <v>-3352</v>
      </c>
      <c r="M11" s="31">
        <f>J11/$J$7</f>
        <v>0.12297145247609019</v>
      </c>
      <c r="N11" s="29">
        <f>N9-N10</f>
        <v>49388</v>
      </c>
      <c r="O11" s="22">
        <f t="shared" si="4"/>
        <v>0.44837091996832745</v>
      </c>
      <c r="P11" s="20">
        <f t="shared" si="5"/>
        <v>15289</v>
      </c>
      <c r="Q11" s="22">
        <f t="shared" si="6"/>
        <v>0.9584423824252517</v>
      </c>
      <c r="R11" s="20">
        <f t="shared" si="7"/>
        <v>24170</v>
      </c>
      <c r="S11" s="31">
        <f>N11/$N$7</f>
        <v>0.16149104880241968</v>
      </c>
      <c r="T11" s="31">
        <f>N11/$N$6</f>
        <v>7.1442520363895687E-2</v>
      </c>
      <c r="V11" s="29"/>
      <c r="W11" s="79"/>
      <c r="AE11" s="1" t="s">
        <v>181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182</v>
      </c>
    </row>
    <row r="13" spans="1:31" s="4" customFormat="1" x14ac:dyDescent="0.25">
      <c r="B13" s="125" t="s">
        <v>183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185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4" t="s">
        <v>173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174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175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176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177</v>
      </c>
    </row>
    <row r="44" spans="2:31" s="4" customFormat="1" hidden="1" x14ac:dyDescent="0.25">
      <c r="B44" s="235" t="s">
        <v>178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5" t="s">
        <v>180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182</v>
      </c>
    </row>
    <row r="47" spans="2:31" s="4" customFormat="1" hidden="1" x14ac:dyDescent="0.25">
      <c r="B47" s="269" t="s">
        <v>183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173</v>
      </c>
      <c r="C124" s="225">
        <v>791721</v>
      </c>
      <c r="D124" s="225">
        <v>225835</v>
      </c>
      <c r="E124" s="225">
        <v>354204</v>
      </c>
      <c r="F124" s="225">
        <v>710225</v>
      </c>
      <c r="G124" s="226">
        <f t="shared" ref="G124:G129" si="8">F124/E124-1</f>
        <v>1.0051298121986201</v>
      </c>
      <c r="H124" s="225">
        <f t="shared" ref="H124:H129" si="9">F124-E124</f>
        <v>356021</v>
      </c>
      <c r="I124" s="226"/>
      <c r="J124" s="225">
        <v>797848</v>
      </c>
      <c r="K124" s="226"/>
      <c r="L124" s="226">
        <f t="shared" ref="L124:L129" si="10">J124/F124-1</f>
        <v>0.12337357879545219</v>
      </c>
      <c r="M124" s="225">
        <f t="shared" ref="M124:M129" si="11">J124-F124</f>
        <v>87623</v>
      </c>
      <c r="N124" s="226">
        <f t="shared" ref="N124:N129" si="12">J124/D124-1</f>
        <v>2.5328802001461246</v>
      </c>
      <c r="O124" s="225">
        <f t="shared" ref="O124:O129" si="13">J124-D124</f>
        <v>572013</v>
      </c>
      <c r="Z124" s="1"/>
      <c r="AE124"/>
    </row>
    <row r="125" spans="2:31" ht="18.75" x14ac:dyDescent="0.3">
      <c r="B125" s="224" t="s">
        <v>174</v>
      </c>
      <c r="C125" s="225">
        <v>356283</v>
      </c>
      <c r="D125" s="225">
        <v>103133</v>
      </c>
      <c r="E125" s="225">
        <v>181693</v>
      </c>
      <c r="F125" s="225">
        <v>342343</v>
      </c>
      <c r="G125" s="226">
        <f t="shared" si="8"/>
        <v>0.8841837605191174</v>
      </c>
      <c r="H125" s="225">
        <f t="shared" si="9"/>
        <v>160650</v>
      </c>
      <c r="I125" s="226">
        <f>F125/$F$7</f>
        <v>1.2805432741581944</v>
      </c>
      <c r="J125" s="225">
        <v>341923</v>
      </c>
      <c r="K125" s="226">
        <f>J125/$J$125</f>
        <v>1</v>
      </c>
      <c r="L125" s="226">
        <f t="shared" si="10"/>
        <v>-1.2268397484394011E-3</v>
      </c>
      <c r="M125" s="225">
        <f t="shared" si="11"/>
        <v>-420</v>
      </c>
      <c r="N125" s="226">
        <f t="shared" si="12"/>
        <v>2.3153597781505435</v>
      </c>
      <c r="O125" s="225">
        <f t="shared" si="13"/>
        <v>238790</v>
      </c>
      <c r="Z125" s="1"/>
      <c r="AE125"/>
    </row>
    <row r="126" spans="2:31" ht="15.75" x14ac:dyDescent="0.25">
      <c r="B126" s="227" t="s">
        <v>100</v>
      </c>
      <c r="C126" s="228">
        <v>284219</v>
      </c>
      <c r="D126" s="228">
        <v>74813</v>
      </c>
      <c r="E126" s="228">
        <v>114704</v>
      </c>
      <c r="F126" s="228">
        <v>244952</v>
      </c>
      <c r="G126" s="229">
        <f t="shared" si="8"/>
        <v>1.1355140186915889</v>
      </c>
      <c r="H126" s="228">
        <f t="shared" si="9"/>
        <v>130248</v>
      </c>
      <c r="I126" s="229">
        <f>F126/$F$7</f>
        <v>0.91624959789333515</v>
      </c>
      <c r="J126" s="228">
        <v>249820</v>
      </c>
      <c r="K126" s="229">
        <f>J126/$J$125</f>
        <v>0.73063233535035665</v>
      </c>
      <c r="L126" s="229">
        <f t="shared" si="10"/>
        <v>1.987328129592747E-2</v>
      </c>
      <c r="M126" s="228">
        <f t="shared" si="11"/>
        <v>4868</v>
      </c>
      <c r="N126" s="229">
        <f t="shared" si="12"/>
        <v>2.339259219654338</v>
      </c>
      <c r="O126" s="228">
        <f t="shared" si="13"/>
        <v>175007</v>
      </c>
      <c r="Z126" s="1"/>
      <c r="AE126"/>
    </row>
    <row r="127" spans="2:31" x14ac:dyDescent="0.25">
      <c r="B127" s="230" t="s">
        <v>103</v>
      </c>
      <c r="C127" s="231">
        <v>72064</v>
      </c>
      <c r="D127" s="231">
        <v>28320</v>
      </c>
      <c r="E127" s="231">
        <v>66989</v>
      </c>
      <c r="F127" s="231">
        <v>97391</v>
      </c>
      <c r="G127" s="232">
        <f t="shared" si="8"/>
        <v>0.45383570436937415</v>
      </c>
      <c r="H127" s="233">
        <f t="shared" si="9"/>
        <v>30402</v>
      </c>
      <c r="I127" s="234">
        <f>F127/$F$7</f>
        <v>0.36429367626485926</v>
      </c>
      <c r="J127" s="231">
        <v>92103</v>
      </c>
      <c r="K127" s="234">
        <f>J127/$J$125</f>
        <v>0.26936766464964335</v>
      </c>
      <c r="L127" s="232">
        <f t="shared" si="10"/>
        <v>-5.4296598248298134E-2</v>
      </c>
      <c r="M127" s="233">
        <f t="shared" si="11"/>
        <v>-5288</v>
      </c>
      <c r="N127" s="232">
        <f t="shared" si="12"/>
        <v>2.2522245762711863</v>
      </c>
      <c r="O127" s="233">
        <f t="shared" si="13"/>
        <v>63783</v>
      </c>
      <c r="Z127" s="1"/>
      <c r="AE127"/>
    </row>
    <row r="128" spans="2:31" x14ac:dyDescent="0.25">
      <c r="B128" s="235" t="s">
        <v>178</v>
      </c>
      <c r="C128" s="29">
        <v>40843</v>
      </c>
      <c r="D128" s="29">
        <v>17892</v>
      </c>
      <c r="E128" s="29">
        <v>29544</v>
      </c>
      <c r="F128" s="29">
        <v>51380</v>
      </c>
      <c r="G128" s="22">
        <f t="shared" si="8"/>
        <v>0.739101001895478</v>
      </c>
      <c r="H128" s="20">
        <f t="shared" si="9"/>
        <v>21836</v>
      </c>
      <c r="I128" s="31">
        <f>F128/$F$7</f>
        <v>0.19218828317286471</v>
      </c>
      <c r="J128" s="29">
        <v>50546</v>
      </c>
      <c r="K128" s="31">
        <f>J128/$J$125</f>
        <v>0.14782860468585032</v>
      </c>
      <c r="L128" s="22">
        <f t="shared" si="10"/>
        <v>-1.6231996885947786E-2</v>
      </c>
      <c r="M128" s="20">
        <f t="shared" si="11"/>
        <v>-834</v>
      </c>
      <c r="N128" s="22">
        <f t="shared" si="12"/>
        <v>1.8250614799910574</v>
      </c>
      <c r="O128" s="20">
        <f t="shared" si="13"/>
        <v>32654</v>
      </c>
      <c r="Z128" s="1"/>
      <c r="AE128"/>
    </row>
    <row r="129" spans="2:31" x14ac:dyDescent="0.25">
      <c r="B129" s="235" t="s">
        <v>180</v>
      </c>
      <c r="C129" s="29">
        <f>C127-C128</f>
        <v>31221</v>
      </c>
      <c r="D129" s="29">
        <f>D127-D128</f>
        <v>10428</v>
      </c>
      <c r="E129" s="29">
        <f>E127-E128</f>
        <v>37445</v>
      </c>
      <c r="F129" s="29">
        <f>F127-F128</f>
        <v>46011</v>
      </c>
      <c r="G129" s="22">
        <f t="shared" si="8"/>
        <v>0.22876218453732133</v>
      </c>
      <c r="H129" s="20">
        <f t="shared" si="9"/>
        <v>8566</v>
      </c>
      <c r="I129" s="31">
        <f>F129/$F$7</f>
        <v>0.17210539309199452</v>
      </c>
      <c r="J129" s="29">
        <f>J127-J128</f>
        <v>41557</v>
      </c>
      <c r="K129" s="31">
        <f>J129/$J$125</f>
        <v>0.12153905996379302</v>
      </c>
      <c r="L129" s="22">
        <f t="shared" si="10"/>
        <v>-9.6802938427767327E-2</v>
      </c>
      <c r="M129" s="20">
        <f t="shared" si="11"/>
        <v>-4454</v>
      </c>
      <c r="N129" s="22">
        <f t="shared" si="12"/>
        <v>2.9851361718450327</v>
      </c>
      <c r="O129" s="20">
        <f t="shared" si="13"/>
        <v>31129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183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53AB-8357-4C06-8856-EB70BAD0C9A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191</v>
      </c>
      <c r="C6" s="243">
        <v>280056</v>
      </c>
      <c r="D6" s="243">
        <v>75068</v>
      </c>
      <c r="E6" s="243">
        <v>127023</v>
      </c>
      <c r="F6" s="244">
        <f>E6/$E$6</f>
        <v>1</v>
      </c>
      <c r="G6" s="243">
        <v>267342</v>
      </c>
      <c r="H6" s="244">
        <f>G6/E6-1</f>
        <v>1.1046739566850099</v>
      </c>
      <c r="I6" s="243">
        <f>G6-E6</f>
        <v>140319</v>
      </c>
      <c r="J6" s="244">
        <f>G6/$G$6</f>
        <v>1</v>
      </c>
      <c r="K6" s="243">
        <v>277292</v>
      </c>
      <c r="L6" s="244">
        <f t="shared" ref="L6:L12" si="0">K6/G6-1</f>
        <v>3.7218244795056421E-2</v>
      </c>
      <c r="M6" s="243">
        <f t="shared" ref="M6:M12" si="1">K6-G6</f>
        <v>9950</v>
      </c>
      <c r="N6" s="244">
        <f>K6/$K$6</f>
        <v>1</v>
      </c>
      <c r="O6" s="243">
        <v>305825</v>
      </c>
      <c r="P6" s="244">
        <f t="shared" ref="P6:P11" si="2">O6/K6-1</f>
        <v>0.10289874933283327</v>
      </c>
      <c r="Q6" s="243">
        <f t="shared" ref="Q6:Q12" si="3">O6-K6</f>
        <v>28533</v>
      </c>
      <c r="R6" s="244">
        <f>O6/C6-1</f>
        <v>9.2013740109121001E-2</v>
      </c>
      <c r="S6" s="243">
        <f>O6-C6</f>
        <v>25769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220486</v>
      </c>
      <c r="D7" s="246">
        <v>63362</v>
      </c>
      <c r="E7" s="246">
        <v>101525</v>
      </c>
      <c r="F7" s="247">
        <f t="shared" ref="F7:F12" si="4">E7/$E$6</f>
        <v>0.79926470009368378</v>
      </c>
      <c r="G7" s="246">
        <v>217516</v>
      </c>
      <c r="H7" s="248">
        <f>G7/E7-1</f>
        <v>1.1424870721497169</v>
      </c>
      <c r="I7" s="249">
        <f>G7-E7</f>
        <v>115991</v>
      </c>
      <c r="J7" s="247">
        <f>G7/$G$6</f>
        <v>0.81362449596397124</v>
      </c>
      <c r="K7" s="246">
        <v>224955</v>
      </c>
      <c r="L7" s="250">
        <f t="shared" si="0"/>
        <v>3.4199783004468687E-2</v>
      </c>
      <c r="M7" s="251">
        <f t="shared" si="1"/>
        <v>7439</v>
      </c>
      <c r="N7" s="247">
        <f>K7/$K$6</f>
        <v>0.81125672576201258</v>
      </c>
      <c r="O7" s="246">
        <v>237197</v>
      </c>
      <c r="P7" s="248">
        <f t="shared" si="2"/>
        <v>5.441977284345767E-2</v>
      </c>
      <c r="Q7" s="249">
        <f t="shared" si="3"/>
        <v>12242</v>
      </c>
      <c r="R7" s="248">
        <f t="shared" ref="R7:R10" si="5">O7/C7-1</f>
        <v>7.5791660241466552E-2</v>
      </c>
      <c r="S7" s="249">
        <f t="shared" ref="S7:S10" si="6">O7-C7</f>
        <v>16711</v>
      </c>
      <c r="T7" s="247">
        <f>O7/$O$6</f>
        <v>0.7755971552358375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45443</v>
      </c>
      <c r="D8" s="252">
        <v>10700</v>
      </c>
      <c r="E8" s="252">
        <v>26508</v>
      </c>
      <c r="F8" s="253">
        <f t="shared" si="4"/>
        <v>0.20868661580973524</v>
      </c>
      <c r="G8" s="252">
        <v>39701</v>
      </c>
      <c r="H8" s="254">
        <f>IFERROR(G8/E8-1,"-")</f>
        <v>0.49769880790704701</v>
      </c>
      <c r="I8" s="255">
        <f t="shared" ref="I8:I12" si="7">G8-E8</f>
        <v>13193</v>
      </c>
      <c r="J8" s="253">
        <f t="shared" ref="J8:J12" si="8">G8/$G$6</f>
        <v>0.14850266699583306</v>
      </c>
      <c r="K8" s="252">
        <v>39900</v>
      </c>
      <c r="L8" s="256">
        <f>IFERROR(K8/G8-1,"-")</f>
        <v>5.0124681997933962E-3</v>
      </c>
      <c r="M8" s="257">
        <f>IF(G8=0,"nd",K8-G8)</f>
        <v>199</v>
      </c>
      <c r="N8" s="258">
        <f t="shared" ref="N8:N12" si="9">K8/$K$6</f>
        <v>0.14389163769600277</v>
      </c>
      <c r="O8" s="252">
        <v>43179</v>
      </c>
      <c r="P8" s="256">
        <f>IFERROR(O8/K8-1,"-")</f>
        <v>8.2180451127819465E-2</v>
      </c>
      <c r="Q8" s="259">
        <f t="shared" si="3"/>
        <v>3279</v>
      </c>
      <c r="R8" s="256">
        <f>IFERROR(O8/C8-1,"-")</f>
        <v>-4.9820654446229296E-2</v>
      </c>
      <c r="S8" s="259">
        <f t="shared" si="6"/>
        <v>-2264</v>
      </c>
      <c r="T8" s="258">
        <f t="shared" ref="T8:T12" si="10">O8/$O$6</f>
        <v>0.14118858824491132</v>
      </c>
      <c r="V8" s="29"/>
      <c r="W8" s="79"/>
      <c r="AE8" s="1"/>
    </row>
    <row r="9" spans="1:31" s="4" customFormat="1" x14ac:dyDescent="0.25">
      <c r="B9" s="97" t="s">
        <v>61</v>
      </c>
      <c r="C9" s="252">
        <v>175043</v>
      </c>
      <c r="D9" s="252">
        <v>52662</v>
      </c>
      <c r="E9" s="252">
        <v>75017</v>
      </c>
      <c r="F9" s="258">
        <f t="shared" si="4"/>
        <v>0.59057808428394853</v>
      </c>
      <c r="G9" s="252">
        <v>177815</v>
      </c>
      <c r="H9" s="254">
        <f>IFERROR(G9/E9-1,"-")</f>
        <v>1.370329392004479</v>
      </c>
      <c r="I9" s="259">
        <f t="shared" si="7"/>
        <v>102798</v>
      </c>
      <c r="J9" s="258">
        <f t="shared" si="8"/>
        <v>0.66512182896813821</v>
      </c>
      <c r="K9" s="252">
        <v>185055</v>
      </c>
      <c r="L9" s="256">
        <f>IFERROR(K9/G9-1,"-")</f>
        <v>4.0716474988049312E-2</v>
      </c>
      <c r="M9" s="257">
        <f>IF(G9=0,"nd",K9-G9)</f>
        <v>7240</v>
      </c>
      <c r="N9" s="258">
        <f t="shared" si="9"/>
        <v>0.6673650880660098</v>
      </c>
      <c r="O9" s="252">
        <v>194018</v>
      </c>
      <c r="P9" s="256">
        <f t="shared" si="2"/>
        <v>4.8434249277241825E-2</v>
      </c>
      <c r="Q9" s="259">
        <f t="shared" si="3"/>
        <v>8963</v>
      </c>
      <c r="R9" s="260">
        <f t="shared" si="5"/>
        <v>0.10840193552441391</v>
      </c>
      <c r="S9" s="259">
        <f t="shared" si="6"/>
        <v>18975</v>
      </c>
      <c r="T9" s="258">
        <f t="shared" si="10"/>
        <v>0.63440856699092618</v>
      </c>
      <c r="V9" s="29"/>
      <c r="W9" s="79"/>
      <c r="AE9" s="1"/>
    </row>
    <row r="10" spans="1:31" s="4" customFormat="1" x14ac:dyDescent="0.25">
      <c r="B10" s="245" t="s">
        <v>193</v>
      </c>
      <c r="C10" s="261">
        <v>59570</v>
      </c>
      <c r="D10" s="261">
        <v>11706</v>
      </c>
      <c r="E10" s="261">
        <v>25498</v>
      </c>
      <c r="F10" s="262">
        <f>IFERROR(E10/$E$6,"-")</f>
        <v>0.20073529990631617</v>
      </c>
      <c r="G10" s="261">
        <v>49826</v>
      </c>
      <c r="H10" s="250">
        <f>IFERROR(G10/E10-1,"-")</f>
        <v>0.95411404816064005</v>
      </c>
      <c r="I10" s="251">
        <f>IFERROR(G10-E10,"-")</f>
        <v>24328</v>
      </c>
      <c r="J10" s="262">
        <f>IFERROR(G10/$G$6,"-")</f>
        <v>0.18637550403602876</v>
      </c>
      <c r="K10" s="261">
        <v>52337</v>
      </c>
      <c r="L10" s="250">
        <f>IFERROR(K10/G10-1,"-")</f>
        <v>5.0395375908160345E-2</v>
      </c>
      <c r="M10" s="251">
        <f>IFERROR(K10-G10,"-")</f>
        <v>2511</v>
      </c>
      <c r="N10" s="262">
        <f>IFERROR(K10/$K$6,"-")</f>
        <v>0.1887432742379874</v>
      </c>
      <c r="O10" s="261">
        <v>68628</v>
      </c>
      <c r="P10" s="250">
        <f>IFERROR(O10/K10-1,"-")</f>
        <v>0.31127118482144556</v>
      </c>
      <c r="Q10" s="251">
        <f>IFERROR(O10-K10,"-")</f>
        <v>16291</v>
      </c>
      <c r="R10" s="250">
        <f t="shared" si="5"/>
        <v>0.15205640423031719</v>
      </c>
      <c r="S10" s="251">
        <f t="shared" si="6"/>
        <v>9058</v>
      </c>
      <c r="T10" s="262">
        <f>IFERROR(O10/$O$6,"-")</f>
        <v>0.2244028447641625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41296</v>
      </c>
      <c r="D11" s="252">
        <v>8310</v>
      </c>
      <c r="E11" s="252">
        <v>12553</v>
      </c>
      <c r="F11" s="258">
        <f t="shared" si="4"/>
        <v>9.8824622312494587E-2</v>
      </c>
      <c r="G11" s="252">
        <v>25743</v>
      </c>
      <c r="H11" s="260">
        <f t="shared" ref="H11:H12" si="11">G11/E11-1</f>
        <v>1.0507448418704692</v>
      </c>
      <c r="I11" s="259">
        <f t="shared" si="7"/>
        <v>13190</v>
      </c>
      <c r="J11" s="258">
        <f t="shared" si="8"/>
        <v>9.6292389523531655E-2</v>
      </c>
      <c r="K11" s="252">
        <v>25087</v>
      </c>
      <c r="L11" s="256">
        <f>K11/G11-1</f>
        <v>-2.54826554791594E-2</v>
      </c>
      <c r="M11" s="259">
        <f t="shared" si="1"/>
        <v>-656</v>
      </c>
      <c r="N11" s="258">
        <f t="shared" si="9"/>
        <v>9.0471416413023101E-2</v>
      </c>
      <c r="O11" s="252">
        <v>40560</v>
      </c>
      <c r="P11" s="260">
        <f t="shared" si="2"/>
        <v>0.61677362777534173</v>
      </c>
      <c r="Q11" s="259">
        <f t="shared" si="3"/>
        <v>15473</v>
      </c>
      <c r="R11" s="260">
        <f t="shared" ref="R11:R12" si="12">O11/D11-1</f>
        <v>3.8808664259927799</v>
      </c>
      <c r="S11" s="259">
        <f t="shared" ref="S11:S12" si="13">O11-D11</f>
        <v>32250</v>
      </c>
      <c r="T11" s="258">
        <f t="shared" si="10"/>
        <v>0.13262486716259297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237.197 viajeros 
cuota: 77,6%</v>
      </c>
    </row>
    <row r="20" spans="1:27" x14ac:dyDescent="0.25">
      <c r="AA20" t="str">
        <f>CONCATENATE("Apartamentos: 
",FIXED(O10,0)," viajeros
cuota: ",FIXED(T10*100,1),"%")</f>
        <v>Apartamentos: 
68.628 viajeros
cuota: 22,4%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191</v>
      </c>
      <c r="C134" s="243">
        <v>280056</v>
      </c>
      <c r="D134" s="228">
        <v>74813</v>
      </c>
      <c r="E134" s="228">
        <v>114704</v>
      </c>
      <c r="F134" s="228">
        <v>244952</v>
      </c>
      <c r="G134" s="229">
        <f>F134/E134-1</f>
        <v>1.1355140186915889</v>
      </c>
      <c r="H134" s="228">
        <f>F134-E134</f>
        <v>130248</v>
      </c>
      <c r="I134" s="229">
        <f>F134/F$134</f>
        <v>1</v>
      </c>
      <c r="J134" s="228">
        <v>249820</v>
      </c>
      <c r="K134" s="229">
        <f>J134/J$134</f>
        <v>1</v>
      </c>
      <c r="L134" s="229">
        <f>J134/F134-1</f>
        <v>1.987328129592747E-2</v>
      </c>
      <c r="M134" s="228">
        <f>J134-F134</f>
        <v>4868</v>
      </c>
      <c r="N134" s="229">
        <f>J134/D134-1</f>
        <v>2.339259219654338</v>
      </c>
      <c r="O134" s="228">
        <f>J134-D134</f>
        <v>175007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220486</v>
      </c>
      <c r="D135" s="246">
        <v>63268</v>
      </c>
      <c r="E135" s="246">
        <v>98793</v>
      </c>
      <c r="F135" s="246">
        <v>213248</v>
      </c>
      <c r="G135" s="250">
        <f>IFERROR(F135/E135-1,"-")</f>
        <v>1.1585334993369973</v>
      </c>
      <c r="H135" s="246">
        <f t="shared" ref="H135:H138" si="14">F135-E135</f>
        <v>114455</v>
      </c>
      <c r="I135" s="248">
        <f>F135/F$134</f>
        <v>0.87057056076292494</v>
      </c>
      <c r="J135" s="246">
        <v>218970</v>
      </c>
      <c r="K135" s="247">
        <f t="shared" ref="K135:K138" si="15">J135/J$134</f>
        <v>0.87651108798334798</v>
      </c>
      <c r="L135" s="248">
        <f t="shared" ref="L135:L138" si="16">J135/F135-1</f>
        <v>2.6832608043217299E-2</v>
      </c>
      <c r="M135" s="249">
        <f t="shared" ref="M135:M138" si="17">J135-F135</f>
        <v>5722</v>
      </c>
      <c r="N135" s="247">
        <f t="shared" ref="N135:N138" si="18">J135/D135-1</f>
        <v>2.4609913384333311</v>
      </c>
      <c r="O135" s="246">
        <f t="shared" ref="O135:O138" si="19">J135-D135</f>
        <v>155702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45443</v>
      </c>
      <c r="D136" s="252">
        <v>7600</v>
      </c>
      <c r="E136" s="252">
        <v>13859</v>
      </c>
      <c r="F136" s="252">
        <v>19011</v>
      </c>
      <c r="G136" s="256">
        <f t="shared" ref="G136:G138" si="20">IFERROR(F136/E136-1,"-")</f>
        <v>0.37174399307309325</v>
      </c>
      <c r="H136" s="252">
        <f t="shared" si="14"/>
        <v>5152</v>
      </c>
      <c r="I136" s="260">
        <f t="shared" ref="I136:I138" si="21">F136/F$134</f>
        <v>7.7611123812012156E-2</v>
      </c>
      <c r="J136" s="252">
        <v>19206</v>
      </c>
      <c r="K136" s="258">
        <f t="shared" si="15"/>
        <v>7.6879353134256659E-2</v>
      </c>
      <c r="L136" s="260">
        <f t="shared" si="16"/>
        <v>1.0257219504497428E-2</v>
      </c>
      <c r="M136" s="259">
        <f t="shared" si="17"/>
        <v>195</v>
      </c>
      <c r="N136" s="258">
        <f t="shared" si="18"/>
        <v>1.5271052631578947</v>
      </c>
      <c r="O136" s="252">
        <f t="shared" si="19"/>
        <v>11606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198179</v>
      </c>
      <c r="D137" s="252">
        <v>55668</v>
      </c>
      <c r="E137" s="252">
        <v>84934</v>
      </c>
      <c r="F137" s="252">
        <v>194237</v>
      </c>
      <c r="G137" s="254">
        <f t="shared" si="20"/>
        <v>1.2869169001813172</v>
      </c>
      <c r="H137" s="252">
        <f t="shared" si="14"/>
        <v>109303</v>
      </c>
      <c r="I137" s="264">
        <f t="shared" si="21"/>
        <v>0.79295943695091287</v>
      </c>
      <c r="J137" s="252">
        <v>199764</v>
      </c>
      <c r="K137" s="258">
        <f t="shared" si="15"/>
        <v>0.79963173484909134</v>
      </c>
      <c r="L137" s="260">
        <f t="shared" si="16"/>
        <v>2.8454928772581933E-2</v>
      </c>
      <c r="M137" s="259">
        <f t="shared" si="17"/>
        <v>5527</v>
      </c>
      <c r="N137" s="258">
        <f t="shared" si="18"/>
        <v>2.5884888984694978</v>
      </c>
      <c r="O137" s="252">
        <f t="shared" si="19"/>
        <v>144096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48655</v>
      </c>
      <c r="D138" s="246">
        <v>11545</v>
      </c>
      <c r="E138" s="246">
        <v>15911</v>
      </c>
      <c r="F138" s="246">
        <v>31704</v>
      </c>
      <c r="G138" s="250">
        <f t="shared" si="20"/>
        <v>0.99258374709320596</v>
      </c>
      <c r="H138" s="246">
        <f t="shared" si="14"/>
        <v>15793</v>
      </c>
      <c r="I138" s="248">
        <f t="shared" si="21"/>
        <v>0.12942943923707501</v>
      </c>
      <c r="J138" s="246">
        <v>30850</v>
      </c>
      <c r="K138" s="247">
        <f t="shared" si="15"/>
        <v>0.12348891201665199</v>
      </c>
      <c r="L138" s="248">
        <f t="shared" si="16"/>
        <v>-2.6936664143325739E-2</v>
      </c>
      <c r="M138" s="249">
        <f t="shared" si="17"/>
        <v>-854</v>
      </c>
      <c r="N138" s="247">
        <f t="shared" si="18"/>
        <v>1.6721524469467304</v>
      </c>
      <c r="O138" s="246">
        <f t="shared" si="19"/>
        <v>19305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A229-BBAD-425E-947A-D137F818574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197</v>
      </c>
      <c r="C6" s="243">
        <v>223870</v>
      </c>
      <c r="D6" s="243">
        <v>58827</v>
      </c>
      <c r="E6" s="243">
        <v>81037</v>
      </c>
      <c r="F6" s="244">
        <f>E6/$E$6</f>
        <v>1</v>
      </c>
      <c r="G6" s="243">
        <v>191127</v>
      </c>
      <c r="H6" s="244">
        <f>G6/E6-1</f>
        <v>1.3585152461221419</v>
      </c>
      <c r="I6" s="243">
        <f>G6-E6</f>
        <v>110090</v>
      </c>
      <c r="J6" s="244">
        <f>G6/$G$6</f>
        <v>1</v>
      </c>
      <c r="K6" s="243">
        <v>201213</v>
      </c>
      <c r="L6" s="244">
        <f t="shared" ref="L6:L12" si="0">K6/G6-1</f>
        <v>5.2771194022822598E-2</v>
      </c>
      <c r="M6" s="243">
        <f t="shared" ref="M6:M12" si="1">K6-G6</f>
        <v>10086</v>
      </c>
      <c r="N6" s="244">
        <f>K6/$K$6</f>
        <v>1</v>
      </c>
      <c r="O6" s="243">
        <v>219443</v>
      </c>
      <c r="P6" s="244">
        <f t="shared" ref="P6:P11" si="2">O6/K6-1</f>
        <v>9.0600507919468498E-2</v>
      </c>
      <c r="Q6" s="243">
        <f t="shared" ref="Q6:Q12" si="3">O6-K6</f>
        <v>18230</v>
      </c>
      <c r="R6" s="244">
        <f>O6/C6-1</f>
        <v>-1.977486934381556E-2</v>
      </c>
      <c r="S6" s="243">
        <f>O6-C6</f>
        <v>-4427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182574</v>
      </c>
      <c r="D7" s="246">
        <v>50517</v>
      </c>
      <c r="E7" s="246">
        <v>68484</v>
      </c>
      <c r="F7" s="247">
        <f t="shared" ref="F7:F12" si="4">E7/$E$6</f>
        <v>0.84509545022643973</v>
      </c>
      <c r="G7" s="246">
        <v>165384</v>
      </c>
      <c r="H7" s="248">
        <f>G7/E7-1</f>
        <v>1.4149290345190115</v>
      </c>
      <c r="I7" s="249">
        <f>G7-E7</f>
        <v>96900</v>
      </c>
      <c r="J7" s="247">
        <f>G7/$G$6</f>
        <v>0.86530945392330749</v>
      </c>
      <c r="K7" s="246">
        <v>176126</v>
      </c>
      <c r="L7" s="250">
        <f t="shared" si="0"/>
        <v>6.4951869588351974E-2</v>
      </c>
      <c r="M7" s="251">
        <f t="shared" si="1"/>
        <v>10742</v>
      </c>
      <c r="N7" s="247">
        <f>K7/$K$6</f>
        <v>0.87532117706112433</v>
      </c>
      <c r="O7" s="246">
        <v>178883</v>
      </c>
      <c r="P7" s="248">
        <f t="shared" si="2"/>
        <v>1.565356619692726E-2</v>
      </c>
      <c r="Q7" s="249">
        <f t="shared" si="3"/>
        <v>2757</v>
      </c>
      <c r="R7" s="248">
        <f t="shared" ref="R7:R10" si="5">O7/C7-1</f>
        <v>-2.0216460175052298E-2</v>
      </c>
      <c r="S7" s="249">
        <f t="shared" ref="S7:S10" si="6">O7-C7</f>
        <v>-3691</v>
      </c>
      <c r="T7" s="247">
        <f>O7/$O$6</f>
        <v>0.81516840364012522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29929</v>
      </c>
      <c r="D8" s="252">
        <v>6203</v>
      </c>
      <c r="E8" s="252">
        <v>9817</v>
      </c>
      <c r="F8" s="253">
        <f t="shared" si="4"/>
        <v>0.12114219430630453</v>
      </c>
      <c r="G8" s="252">
        <v>15214</v>
      </c>
      <c r="H8" s="254">
        <f>IFERROR(G8/E8-1,"-")</f>
        <v>0.54976061933380871</v>
      </c>
      <c r="I8" s="255">
        <f t="shared" ref="I8:I12" si="7">G8-E8</f>
        <v>5397</v>
      </c>
      <c r="J8" s="253">
        <f t="shared" ref="J8:J12" si="8">G8/$G$6</f>
        <v>7.9601521501410061E-2</v>
      </c>
      <c r="K8" s="252">
        <v>14605</v>
      </c>
      <c r="L8" s="256">
        <f>IFERROR(K8/G8-1,"-")</f>
        <v>-4.0028920730905693E-2</v>
      </c>
      <c r="M8" s="257">
        <f>IF(G8=0,"nd",K8-G8)</f>
        <v>-609</v>
      </c>
      <c r="N8" s="258">
        <f t="shared" ref="N8:N12" si="9">K8/$K$6</f>
        <v>7.2584773349634465E-2</v>
      </c>
      <c r="O8" s="252">
        <v>20292</v>
      </c>
      <c r="P8" s="256">
        <f>IFERROR(O8/K8-1,"-")</f>
        <v>0.38938719616569673</v>
      </c>
      <c r="Q8" s="259">
        <f t="shared" si="3"/>
        <v>5687</v>
      </c>
      <c r="R8" s="256">
        <f>IFERROR(O8/C8-1,"-")</f>
        <v>-0.32199538908750713</v>
      </c>
      <c r="S8" s="259">
        <f t="shared" si="6"/>
        <v>-9637</v>
      </c>
      <c r="T8" s="258">
        <f t="shared" ref="T8:T12" si="10">O8/$O$6</f>
        <v>9.2470482084185873E-2</v>
      </c>
      <c r="V8" s="29"/>
      <c r="W8" s="79"/>
      <c r="AE8" s="1"/>
    </row>
    <row r="9" spans="1:31" s="4" customFormat="1" x14ac:dyDescent="0.25">
      <c r="B9" s="97" t="s">
        <v>61</v>
      </c>
      <c r="C9" s="252">
        <v>152645</v>
      </c>
      <c r="D9" s="252">
        <v>44314</v>
      </c>
      <c r="E9" s="252">
        <v>58667</v>
      </c>
      <c r="F9" s="258">
        <f t="shared" si="4"/>
        <v>0.72395325592013526</v>
      </c>
      <c r="G9" s="252">
        <v>150170</v>
      </c>
      <c r="H9" s="254">
        <f>IFERROR(G9/E9-1,"-")</f>
        <v>1.5597013653331517</v>
      </c>
      <c r="I9" s="259">
        <f t="shared" si="7"/>
        <v>91503</v>
      </c>
      <c r="J9" s="258">
        <f t="shared" si="8"/>
        <v>0.78570793242189751</v>
      </c>
      <c r="K9" s="252">
        <v>161521</v>
      </c>
      <c r="L9" s="256">
        <f>IFERROR(K9/G9-1,"-")</f>
        <v>7.5587667310381468E-2</v>
      </c>
      <c r="M9" s="257">
        <f>IF(G9=0,"nd",K9-G9)</f>
        <v>11351</v>
      </c>
      <c r="N9" s="258">
        <f t="shared" si="9"/>
        <v>0.8027364037114898</v>
      </c>
      <c r="O9" s="252">
        <v>158591</v>
      </c>
      <c r="P9" s="256">
        <f t="shared" si="2"/>
        <v>-1.814005609177749E-2</v>
      </c>
      <c r="Q9" s="259">
        <f t="shared" si="3"/>
        <v>-2930</v>
      </c>
      <c r="R9" s="260">
        <f t="shared" si="5"/>
        <v>3.8953126535425264E-2</v>
      </c>
      <c r="S9" s="259">
        <f t="shared" si="6"/>
        <v>5946</v>
      </c>
      <c r="T9" s="258">
        <f t="shared" si="10"/>
        <v>0.72269792155593937</v>
      </c>
      <c r="V9" s="29"/>
      <c r="W9" s="79"/>
      <c r="AE9" s="1"/>
    </row>
    <row r="10" spans="1:31" s="4" customFormat="1" x14ac:dyDescent="0.25">
      <c r="B10" s="245" t="s">
        <v>193</v>
      </c>
      <c r="C10" s="261">
        <v>41296</v>
      </c>
      <c r="D10" s="261">
        <v>8310</v>
      </c>
      <c r="E10" s="261">
        <v>12553</v>
      </c>
      <c r="F10" s="262">
        <f>IFERROR(E10/$E$6,"-")</f>
        <v>0.15490454977356022</v>
      </c>
      <c r="G10" s="261">
        <v>25743</v>
      </c>
      <c r="H10" s="250">
        <f>IFERROR(G10/E10-1,"-")</f>
        <v>1.0507448418704692</v>
      </c>
      <c r="I10" s="251">
        <f>IFERROR(G10-E10,"-")</f>
        <v>13190</v>
      </c>
      <c r="J10" s="262">
        <f>IFERROR(G10/$G$6,"-")</f>
        <v>0.13469054607669245</v>
      </c>
      <c r="K10" s="261">
        <v>25087</v>
      </c>
      <c r="L10" s="250">
        <f>IFERROR(K10/G10-1,"-")</f>
        <v>-2.54826554791594E-2</v>
      </c>
      <c r="M10" s="251">
        <f>IFERROR(K10-G10,"-")</f>
        <v>-656</v>
      </c>
      <c r="N10" s="262">
        <f>IFERROR(K10/$K$6,"-")</f>
        <v>0.12467882293887572</v>
      </c>
      <c r="O10" s="261">
        <v>40560</v>
      </c>
      <c r="P10" s="250">
        <f>IFERROR(O10/K10-1,"-")</f>
        <v>0.61677362777534173</v>
      </c>
      <c r="Q10" s="251">
        <f>IFERROR(O10-K10,"-")</f>
        <v>15473</v>
      </c>
      <c r="R10" s="250">
        <f t="shared" si="5"/>
        <v>-1.7822549399457599E-2</v>
      </c>
      <c r="S10" s="251">
        <f t="shared" si="6"/>
        <v>-736</v>
      </c>
      <c r="T10" s="262">
        <f>IFERROR(O10/$O$6,"-")</f>
        <v>0.18483159635987478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41296</v>
      </c>
      <c r="D11" s="252">
        <v>8310</v>
      </c>
      <c r="E11" s="252">
        <v>12553</v>
      </c>
      <c r="F11" s="258">
        <f t="shared" si="4"/>
        <v>0.15490454977356022</v>
      </c>
      <c r="G11" s="252">
        <v>25743</v>
      </c>
      <c r="H11" s="260">
        <f t="shared" ref="H11:H12" si="11">G11/E11-1</f>
        <v>1.0507448418704692</v>
      </c>
      <c r="I11" s="259">
        <f t="shared" si="7"/>
        <v>13190</v>
      </c>
      <c r="J11" s="258">
        <f t="shared" si="8"/>
        <v>0.13469054607669245</v>
      </c>
      <c r="K11" s="252">
        <v>25087</v>
      </c>
      <c r="L11" s="256">
        <f>K11/G11-1</f>
        <v>-2.54826554791594E-2</v>
      </c>
      <c r="M11" s="259">
        <f t="shared" si="1"/>
        <v>-656</v>
      </c>
      <c r="N11" s="258">
        <f t="shared" si="9"/>
        <v>0.12467882293887572</v>
      </c>
      <c r="O11" s="252">
        <v>40560</v>
      </c>
      <c r="P11" s="260">
        <f t="shared" si="2"/>
        <v>0.61677362777534173</v>
      </c>
      <c r="Q11" s="259">
        <f t="shared" si="3"/>
        <v>15473</v>
      </c>
      <c r="R11" s="260">
        <f t="shared" ref="R11:R12" si="12">O11/D11-1</f>
        <v>3.8808664259927799</v>
      </c>
      <c r="S11" s="259">
        <f t="shared" ref="S11:S12" si="13">O11-D11</f>
        <v>32250</v>
      </c>
      <c r="T11" s="258">
        <f t="shared" si="10"/>
        <v>0.18483159635987478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178.883 viajeros 
cuota: 81,5%</v>
      </c>
    </row>
    <row r="20" spans="27:27" x14ac:dyDescent="0.25">
      <c r="AA20" t="str">
        <f>CONCATENATE("Apartamentos: 
",FIXED(O10,0)," viajeros
cuota: ",FIXED(T10*100,1),"%")</f>
        <v>Apartamentos: 
40.560 viajeros
cuota: 18,5%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197</v>
      </c>
      <c r="C134" s="228">
        <v>284219</v>
      </c>
      <c r="D134" s="228">
        <v>74813</v>
      </c>
      <c r="E134" s="228">
        <v>114704</v>
      </c>
      <c r="F134" s="228">
        <v>244952</v>
      </c>
      <c r="G134" s="229">
        <f>F134/E134-1</f>
        <v>1.1355140186915889</v>
      </c>
      <c r="H134" s="228">
        <f>F134-E134</f>
        <v>130248</v>
      </c>
      <c r="I134" s="229">
        <f>F134/F$134</f>
        <v>1</v>
      </c>
      <c r="J134" s="228">
        <v>249820</v>
      </c>
      <c r="K134" s="229">
        <f>J134/J$134</f>
        <v>1</v>
      </c>
      <c r="L134" s="229">
        <f>J134/F134-1</f>
        <v>1.987328129592747E-2</v>
      </c>
      <c r="M134" s="228">
        <f>J134-F134</f>
        <v>4868</v>
      </c>
      <c r="N134" s="229">
        <f>J134/D134-1</f>
        <v>2.339259219654338</v>
      </c>
      <c r="O134" s="228">
        <f>J134-D134</f>
        <v>175007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235564</v>
      </c>
      <c r="D135" s="246">
        <v>63268</v>
      </c>
      <c r="E135" s="246">
        <v>98793</v>
      </c>
      <c r="F135" s="246">
        <v>213248</v>
      </c>
      <c r="G135" s="250">
        <f>IFERROR(F135/E135-1,"-")</f>
        <v>1.1585334993369973</v>
      </c>
      <c r="H135" s="246">
        <f t="shared" ref="H135:H138" si="14">F135-E135</f>
        <v>114455</v>
      </c>
      <c r="I135" s="248">
        <f>F135/F$134</f>
        <v>0.87057056076292494</v>
      </c>
      <c r="J135" s="246">
        <v>218970</v>
      </c>
      <c r="K135" s="247">
        <f t="shared" ref="K135:K138" si="15">J135/J$134</f>
        <v>0.87651108798334798</v>
      </c>
      <c r="L135" s="248">
        <f t="shared" ref="L135:L138" si="16">J135/F135-1</f>
        <v>2.6832608043217299E-2</v>
      </c>
      <c r="M135" s="249">
        <f t="shared" ref="M135:M138" si="17">J135-F135</f>
        <v>5722</v>
      </c>
      <c r="N135" s="247">
        <f t="shared" ref="N135:N138" si="18">J135/D135-1</f>
        <v>2.4609913384333311</v>
      </c>
      <c r="O135" s="246">
        <f t="shared" ref="O135:O138" si="19">J135-D135</f>
        <v>155702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37385</v>
      </c>
      <c r="D136" s="252">
        <v>7600</v>
      </c>
      <c r="E136" s="252">
        <v>13859</v>
      </c>
      <c r="F136" s="252">
        <v>19011</v>
      </c>
      <c r="G136" s="256">
        <f t="shared" ref="G136:G138" si="20">IFERROR(F136/E136-1,"-")</f>
        <v>0.37174399307309325</v>
      </c>
      <c r="H136" s="252">
        <f t="shared" si="14"/>
        <v>5152</v>
      </c>
      <c r="I136" s="260">
        <f t="shared" ref="I136:I138" si="21">F136/F$134</f>
        <v>7.7611123812012156E-2</v>
      </c>
      <c r="J136" s="252">
        <v>19206</v>
      </c>
      <c r="K136" s="258">
        <f t="shared" si="15"/>
        <v>7.6879353134256659E-2</v>
      </c>
      <c r="L136" s="260">
        <f t="shared" si="16"/>
        <v>1.0257219504497428E-2</v>
      </c>
      <c r="M136" s="259">
        <f t="shared" si="17"/>
        <v>195</v>
      </c>
      <c r="N136" s="258">
        <f t="shared" si="18"/>
        <v>1.5271052631578947</v>
      </c>
      <c r="O136" s="252">
        <f t="shared" si="19"/>
        <v>11606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198179</v>
      </c>
      <c r="D137" s="252">
        <v>55668</v>
      </c>
      <c r="E137" s="252">
        <v>84934</v>
      </c>
      <c r="F137" s="252">
        <v>194237</v>
      </c>
      <c r="G137" s="254">
        <f t="shared" si="20"/>
        <v>1.2869169001813172</v>
      </c>
      <c r="H137" s="252">
        <f t="shared" si="14"/>
        <v>109303</v>
      </c>
      <c r="I137" s="264">
        <f t="shared" si="21"/>
        <v>0.79295943695091287</v>
      </c>
      <c r="J137" s="252">
        <v>199764</v>
      </c>
      <c r="K137" s="258">
        <f t="shared" si="15"/>
        <v>0.79963173484909134</v>
      </c>
      <c r="L137" s="260">
        <f t="shared" si="16"/>
        <v>2.8454928772581933E-2</v>
      </c>
      <c r="M137" s="259">
        <f t="shared" si="17"/>
        <v>5527</v>
      </c>
      <c r="N137" s="258">
        <f t="shared" si="18"/>
        <v>2.5884888984694978</v>
      </c>
      <c r="O137" s="252">
        <f t="shared" si="19"/>
        <v>144096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48655</v>
      </c>
      <c r="D138" s="246">
        <v>11545</v>
      </c>
      <c r="E138" s="246">
        <v>15911</v>
      </c>
      <c r="F138" s="246">
        <v>31704</v>
      </c>
      <c r="G138" s="250">
        <f t="shared" si="20"/>
        <v>0.99258374709320596</v>
      </c>
      <c r="H138" s="246">
        <f t="shared" si="14"/>
        <v>15793</v>
      </c>
      <c r="I138" s="248">
        <f t="shared" si="21"/>
        <v>0.12942943923707501</v>
      </c>
      <c r="J138" s="246">
        <v>30850</v>
      </c>
      <c r="K138" s="247">
        <f t="shared" si="15"/>
        <v>0.12348891201665199</v>
      </c>
      <c r="L138" s="248">
        <f t="shared" si="16"/>
        <v>-2.6936664143325739E-2</v>
      </c>
      <c r="M138" s="249">
        <f t="shared" si="17"/>
        <v>-854</v>
      </c>
      <c r="N138" s="247">
        <f t="shared" si="18"/>
        <v>1.6721524469467304</v>
      </c>
      <c r="O138" s="246">
        <f t="shared" si="19"/>
        <v>19305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DFFC-076D-435A-A5FE-C2DC430FF6A2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56186</v>
      </c>
      <c r="D6" s="243">
        <v>16241</v>
      </c>
      <c r="E6" s="243">
        <v>45986</v>
      </c>
      <c r="F6" s="244">
        <f>E6/$E$6</f>
        <v>1</v>
      </c>
      <c r="G6" s="243">
        <v>76215</v>
      </c>
      <c r="H6" s="244">
        <f>G6/E6-1</f>
        <v>0.6573522376375418</v>
      </c>
      <c r="I6" s="243">
        <f>G6-E6</f>
        <v>30229</v>
      </c>
      <c r="J6" s="244">
        <f>G6/$G$6</f>
        <v>1</v>
      </c>
      <c r="K6" s="243">
        <v>76079</v>
      </c>
      <c r="L6" s="244">
        <f t="shared" ref="L6:L12" si="0">K6/G6-1</f>
        <v>-1.7844256379977441E-3</v>
      </c>
      <c r="M6" s="243">
        <f t="shared" ref="M6:M12" si="1">K6-G6</f>
        <v>-136</v>
      </c>
      <c r="N6" s="244">
        <f>K6/$K$6</f>
        <v>1</v>
      </c>
      <c r="O6" s="243">
        <v>86382</v>
      </c>
      <c r="P6" s="244">
        <f t="shared" ref="P6:P11" si="2">O6/K6-1</f>
        <v>0.13542501873053014</v>
      </c>
      <c r="Q6" s="243">
        <f t="shared" ref="Q6:Q12" si="3">O6-K6</f>
        <v>10303</v>
      </c>
      <c r="R6" s="244">
        <f>O6/C6-1</f>
        <v>0.5374292528387854</v>
      </c>
      <c r="S6" s="243">
        <f>O6-C6</f>
        <v>30196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37912</v>
      </c>
      <c r="D7" s="246">
        <v>12845</v>
      </c>
      <c r="E7" s="246">
        <v>33041</v>
      </c>
      <c r="F7" s="247">
        <f t="shared" ref="F7:F12" si="4">E7/$E$6</f>
        <v>0.71850128299917371</v>
      </c>
      <c r="G7" s="246">
        <v>52132</v>
      </c>
      <c r="H7" s="248">
        <f>G7/E7-1</f>
        <v>0.57779728216458337</v>
      </c>
      <c r="I7" s="249">
        <f>G7-E7</f>
        <v>19091</v>
      </c>
      <c r="J7" s="247">
        <f>G7/$G$6</f>
        <v>0.68401233353014501</v>
      </c>
      <c r="K7" s="246">
        <v>48829</v>
      </c>
      <c r="L7" s="250">
        <f t="shared" si="0"/>
        <v>-6.3358397912990139E-2</v>
      </c>
      <c r="M7" s="251">
        <f t="shared" si="1"/>
        <v>-3303</v>
      </c>
      <c r="N7" s="247">
        <f>K7/$K$6</f>
        <v>0.64181968743017126</v>
      </c>
      <c r="O7" s="246">
        <v>58314</v>
      </c>
      <c r="P7" s="248">
        <f t="shared" si="2"/>
        <v>0.19424931905220255</v>
      </c>
      <c r="Q7" s="249">
        <f t="shared" si="3"/>
        <v>9485</v>
      </c>
      <c r="R7" s="248">
        <f t="shared" ref="R7:R10" si="5">O7/C7-1</f>
        <v>0.53814095800801853</v>
      </c>
      <c r="S7" s="249">
        <f t="shared" ref="S7:S10" si="6">O7-C7</f>
        <v>20402</v>
      </c>
      <c r="T7" s="247">
        <f>O7/$O$6</f>
        <v>0.67507119538792804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15514</v>
      </c>
      <c r="D8" s="252">
        <v>4497</v>
      </c>
      <c r="E8" s="252">
        <v>16691</v>
      </c>
      <c r="F8" s="253">
        <f t="shared" si="4"/>
        <v>0.36295829165398164</v>
      </c>
      <c r="G8" s="252">
        <v>24487</v>
      </c>
      <c r="H8" s="254">
        <f>IFERROR(G8/E8-1,"-")</f>
        <v>0.46707806602360558</v>
      </c>
      <c r="I8" s="255">
        <f t="shared" ref="I8:I12" si="7">G8-E8</f>
        <v>7796</v>
      </c>
      <c r="J8" s="253">
        <f t="shared" ref="J8:J12" si="8">G8/$G$6</f>
        <v>0.32128846027684838</v>
      </c>
      <c r="K8" s="252">
        <v>25295</v>
      </c>
      <c r="L8" s="256">
        <f>IFERROR(K8/G8-1,"-")</f>
        <v>3.2997100502307308E-2</v>
      </c>
      <c r="M8" s="257">
        <f>IF(G8=0,"nd",K8-G8)</f>
        <v>808</v>
      </c>
      <c r="N8" s="258">
        <f t="shared" ref="N8:N12" si="9">K8/$K$6</f>
        <v>0.33248333968637861</v>
      </c>
      <c r="O8" s="252">
        <v>22887</v>
      </c>
      <c r="P8" s="256">
        <f>IFERROR(O8/K8-1,"-")</f>
        <v>-9.5196679185609812E-2</v>
      </c>
      <c r="Q8" s="259">
        <f t="shared" si="3"/>
        <v>-2408</v>
      </c>
      <c r="R8" s="256">
        <f>IFERROR(O8/C8-1,"-")</f>
        <v>0.47524816294959393</v>
      </c>
      <c r="S8" s="259">
        <f t="shared" si="6"/>
        <v>7373</v>
      </c>
      <c r="T8" s="258">
        <f t="shared" ref="T8:T12" si="10">O8/$O$6</f>
        <v>0.26495103146488852</v>
      </c>
      <c r="V8" s="29"/>
      <c r="W8" s="79"/>
      <c r="AE8" s="1"/>
    </row>
    <row r="9" spans="1:31" s="4" customFormat="1" x14ac:dyDescent="0.25">
      <c r="B9" s="97" t="s">
        <v>61</v>
      </c>
      <c r="C9" s="252">
        <v>22398</v>
      </c>
      <c r="D9" s="252">
        <v>8348</v>
      </c>
      <c r="E9" s="252">
        <v>16350</v>
      </c>
      <c r="F9" s="258">
        <f t="shared" si="4"/>
        <v>0.35554299134519202</v>
      </c>
      <c r="G9" s="252">
        <v>27645</v>
      </c>
      <c r="H9" s="254">
        <f>IFERROR(G9/E9-1,"-")</f>
        <v>0.69082568807339451</v>
      </c>
      <c r="I9" s="259">
        <f t="shared" si="7"/>
        <v>11295</v>
      </c>
      <c r="J9" s="258">
        <f t="shared" si="8"/>
        <v>0.36272387325329658</v>
      </c>
      <c r="K9" s="252">
        <v>23534</v>
      </c>
      <c r="L9" s="256">
        <f>IFERROR(K9/G9-1,"-")</f>
        <v>-0.14870681859287394</v>
      </c>
      <c r="M9" s="257">
        <f>IF(G9=0,"nd",K9-G9)</f>
        <v>-4111</v>
      </c>
      <c r="N9" s="258">
        <f t="shared" si="9"/>
        <v>0.30933634774379265</v>
      </c>
      <c r="O9" s="252">
        <v>35427</v>
      </c>
      <c r="P9" s="256">
        <f t="shared" si="2"/>
        <v>0.50535395597858423</v>
      </c>
      <c r="Q9" s="259">
        <f t="shared" si="3"/>
        <v>11893</v>
      </c>
      <c r="R9" s="260">
        <f t="shared" si="5"/>
        <v>0.58170372354674527</v>
      </c>
      <c r="S9" s="259">
        <f t="shared" si="6"/>
        <v>13029</v>
      </c>
      <c r="T9" s="258">
        <f t="shared" si="10"/>
        <v>0.41012016392303952</v>
      </c>
      <c r="V9" s="29"/>
      <c r="W9" s="79"/>
      <c r="AE9" s="1"/>
    </row>
    <row r="10" spans="1:31" s="4" customFormat="1" x14ac:dyDescent="0.25">
      <c r="B10" s="245" t="s">
        <v>193</v>
      </c>
      <c r="C10" s="261">
        <v>18274</v>
      </c>
      <c r="D10" s="261">
        <v>3396</v>
      </c>
      <c r="E10" s="261">
        <v>12945</v>
      </c>
      <c r="F10" s="262">
        <f>IFERROR(E10/$E$6,"-")</f>
        <v>0.28149871700082635</v>
      </c>
      <c r="G10" s="261">
        <v>24083</v>
      </c>
      <c r="H10" s="250">
        <f>IFERROR(G10/E10-1,"-")</f>
        <v>0.86040942448821944</v>
      </c>
      <c r="I10" s="251">
        <f>IFERROR(G10-E10,"-")</f>
        <v>11138</v>
      </c>
      <c r="J10" s="262">
        <f>IFERROR(G10/$G$6,"-")</f>
        <v>0.31598766646985499</v>
      </c>
      <c r="K10" s="261">
        <v>27250</v>
      </c>
      <c r="L10" s="250">
        <f>IFERROR(K10/G10-1,"-")</f>
        <v>0.13150355022214844</v>
      </c>
      <c r="M10" s="251">
        <f>IFERROR(K10-G10,"-")</f>
        <v>3167</v>
      </c>
      <c r="N10" s="262">
        <f>IFERROR(K10/$K$6,"-")</f>
        <v>0.35818031256982874</v>
      </c>
      <c r="O10" s="261">
        <v>28068</v>
      </c>
      <c r="P10" s="250">
        <f>IFERROR(O10/K10-1,"-")</f>
        <v>3.0018348623853219E-2</v>
      </c>
      <c r="Q10" s="251">
        <f>IFERROR(O10-K10,"-")</f>
        <v>818</v>
      </c>
      <c r="R10" s="250">
        <f t="shared" si="5"/>
        <v>0.53595271971106495</v>
      </c>
      <c r="S10" s="251">
        <f t="shared" si="6"/>
        <v>9794</v>
      </c>
      <c r="T10" s="262">
        <f>IFERROR(O10/$O$6,"-")</f>
        <v>0.32492880461207196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18274</v>
      </c>
      <c r="D11" s="252">
        <v>3396</v>
      </c>
      <c r="E11" s="252">
        <v>12945</v>
      </c>
      <c r="F11" s="258">
        <f t="shared" si="4"/>
        <v>0.28149871700082635</v>
      </c>
      <c r="G11" s="252">
        <v>24083</v>
      </c>
      <c r="H11" s="260">
        <f t="shared" ref="H11:H12" si="11">G11/E11-1</f>
        <v>0.86040942448821944</v>
      </c>
      <c r="I11" s="259">
        <f t="shared" si="7"/>
        <v>11138</v>
      </c>
      <c r="J11" s="258">
        <f t="shared" si="8"/>
        <v>0.31598766646985499</v>
      </c>
      <c r="K11" s="252">
        <v>27250</v>
      </c>
      <c r="L11" s="256">
        <f>K11/G11-1</f>
        <v>0.13150355022214844</v>
      </c>
      <c r="M11" s="259">
        <f t="shared" si="1"/>
        <v>3167</v>
      </c>
      <c r="N11" s="258">
        <f t="shared" si="9"/>
        <v>0.35818031256982874</v>
      </c>
      <c r="O11" s="252">
        <v>28068</v>
      </c>
      <c r="P11" s="260">
        <f t="shared" si="2"/>
        <v>3.0018348623853219E-2</v>
      </c>
      <c r="Q11" s="259">
        <f t="shared" si="3"/>
        <v>818</v>
      </c>
      <c r="R11" s="260">
        <f t="shared" ref="R11:R12" si="12">O11/D11-1</f>
        <v>7.2650176678445231</v>
      </c>
      <c r="S11" s="259">
        <f t="shared" ref="S11:S12" si="13">O11-D11</f>
        <v>24672</v>
      </c>
      <c r="T11" s="258">
        <f t="shared" si="10"/>
        <v>0.32492880461207196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58.314 viajeros 
cuota: 67,5%</v>
      </c>
    </row>
    <row r="20" spans="27:27" x14ac:dyDescent="0.25">
      <c r="AA20" t="str">
        <f>CONCATENATE("Apartamentos: 
",FIXED(O10,0)," viajeros
cuota: ",FIXED(T10*100,1),"%")</f>
        <v>Apartamentos: 
28.068 viajeros
cuota: 32,5%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72064</v>
      </c>
      <c r="D134" s="228">
        <v>28320</v>
      </c>
      <c r="E134" s="228">
        <v>66989</v>
      </c>
      <c r="F134" s="228">
        <v>97391</v>
      </c>
      <c r="G134" s="229">
        <f>F134/E134-1</f>
        <v>0.45383570436937415</v>
      </c>
      <c r="H134" s="228">
        <f>F134-E134</f>
        <v>30402</v>
      </c>
      <c r="I134" s="229">
        <f>F134/F$134</f>
        <v>1</v>
      </c>
      <c r="J134" s="228">
        <v>92103</v>
      </c>
      <c r="K134" s="229">
        <f>J134/J$134</f>
        <v>1</v>
      </c>
      <c r="L134" s="229">
        <f>J134/F134-1</f>
        <v>-5.4296598248298134E-2</v>
      </c>
      <c r="M134" s="228">
        <f>J134-F134</f>
        <v>-5288</v>
      </c>
      <c r="N134" s="229">
        <f>J134/D134-1</f>
        <v>2.2522245762711863</v>
      </c>
      <c r="O134" s="228">
        <f>J134-D134</f>
        <v>63783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49926</v>
      </c>
      <c r="D135" s="246">
        <v>19477</v>
      </c>
      <c r="E135" s="246">
        <v>48803</v>
      </c>
      <c r="F135" s="246">
        <v>66206</v>
      </c>
      <c r="G135" s="250">
        <f>IFERROR(F135/E135-1,"-")</f>
        <v>0.3565969305165666</v>
      </c>
      <c r="H135" s="246">
        <f t="shared" ref="H135:H138" si="14">F135-E135</f>
        <v>17403</v>
      </c>
      <c r="I135" s="248">
        <f>F135/F$134</f>
        <v>0.67979587436210742</v>
      </c>
      <c r="J135" s="246">
        <v>60189</v>
      </c>
      <c r="K135" s="247">
        <f t="shared" ref="K135:K138" si="15">J135/J$134</f>
        <v>0.65349662877430703</v>
      </c>
      <c r="L135" s="248">
        <f t="shared" ref="L135:L138" si="16">J135/F135-1</f>
        <v>-9.088300154064588E-2</v>
      </c>
      <c r="M135" s="249">
        <f t="shared" ref="M135:M138" si="17">J135-F135</f>
        <v>-6017</v>
      </c>
      <c r="N135" s="247">
        <f t="shared" ref="N135:N138" si="18">J135/D135-1</f>
        <v>2.0902603070288031</v>
      </c>
      <c r="O135" s="246">
        <f t="shared" ref="O135:O138" si="19">J135-D135</f>
        <v>40712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19941</v>
      </c>
      <c r="D136" s="252">
        <v>7696</v>
      </c>
      <c r="E136" s="252">
        <v>24218</v>
      </c>
      <c r="F136" s="252">
        <v>29828</v>
      </c>
      <c r="G136" s="256">
        <f t="shared" ref="G136:G138" si="20">IFERROR(F136/E136-1,"-")</f>
        <v>0.23164588322735158</v>
      </c>
      <c r="H136" s="252">
        <f t="shared" si="14"/>
        <v>5610</v>
      </c>
      <c r="I136" s="260">
        <f t="shared" ref="I136:I138" si="21">F136/F$134</f>
        <v>0.30627059995276773</v>
      </c>
      <c r="J136" s="252">
        <v>29979</v>
      </c>
      <c r="K136" s="258">
        <f t="shared" si="15"/>
        <v>0.32549428357382498</v>
      </c>
      <c r="L136" s="260">
        <f t="shared" si="16"/>
        <v>5.0623575164274737E-3</v>
      </c>
      <c r="M136" s="259">
        <f t="shared" si="17"/>
        <v>151</v>
      </c>
      <c r="N136" s="258">
        <f t="shared" si="18"/>
        <v>2.8954002079002077</v>
      </c>
      <c r="O136" s="252">
        <f t="shared" si="19"/>
        <v>22283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29985</v>
      </c>
      <c r="D137" s="252">
        <v>11781</v>
      </c>
      <c r="E137" s="252">
        <v>24585</v>
      </c>
      <c r="F137" s="252">
        <v>36378</v>
      </c>
      <c r="G137" s="254">
        <f t="shared" si="20"/>
        <v>0.47968273337400857</v>
      </c>
      <c r="H137" s="252">
        <f t="shared" si="14"/>
        <v>11793</v>
      </c>
      <c r="I137" s="264">
        <f t="shared" si="21"/>
        <v>0.37352527440933969</v>
      </c>
      <c r="J137" s="252">
        <v>30210</v>
      </c>
      <c r="K137" s="258">
        <f t="shared" si="15"/>
        <v>0.32800234520048205</v>
      </c>
      <c r="L137" s="260">
        <f t="shared" si="16"/>
        <v>-0.16955302655451099</v>
      </c>
      <c r="M137" s="259">
        <f t="shared" si="17"/>
        <v>-6168</v>
      </c>
      <c r="N137" s="258">
        <f t="shared" si="18"/>
        <v>1.5642984466513878</v>
      </c>
      <c r="O137" s="252">
        <f t="shared" si="19"/>
        <v>18429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22138</v>
      </c>
      <c r="D138" s="246">
        <v>8843</v>
      </c>
      <c r="E138" s="246">
        <v>18186</v>
      </c>
      <c r="F138" s="246">
        <v>31185</v>
      </c>
      <c r="G138" s="250">
        <f t="shared" si="20"/>
        <v>0.71478060046189373</v>
      </c>
      <c r="H138" s="246">
        <f t="shared" si="14"/>
        <v>12999</v>
      </c>
      <c r="I138" s="248">
        <f t="shared" si="21"/>
        <v>0.32020412563789263</v>
      </c>
      <c r="J138" s="246">
        <v>31914</v>
      </c>
      <c r="K138" s="247">
        <f t="shared" si="15"/>
        <v>0.34650337122569297</v>
      </c>
      <c r="L138" s="248">
        <f t="shared" si="16"/>
        <v>2.3376623376623273E-2</v>
      </c>
      <c r="M138" s="249">
        <f t="shared" si="17"/>
        <v>729</v>
      </c>
      <c r="N138" s="247">
        <f t="shared" si="18"/>
        <v>2.6089562365712995</v>
      </c>
      <c r="O138" s="246">
        <f t="shared" si="19"/>
        <v>23071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1276-49CC-4A8A-8622-4F87BD8B356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824041</v>
      </c>
      <c r="D6" s="243">
        <v>355635</v>
      </c>
      <c r="E6" s="243">
        <v>606515</v>
      </c>
      <c r="F6" s="244">
        <f>E6/$E$6</f>
        <v>1</v>
      </c>
      <c r="G6" s="243">
        <v>802083</v>
      </c>
      <c r="H6" s="244">
        <f>G6/E6-1</f>
        <v>0.32244544652646678</v>
      </c>
      <c r="I6" s="243">
        <f>G6-E6</f>
        <v>195568</v>
      </c>
      <c r="J6" s="244">
        <f>G6/$G$6</f>
        <v>1</v>
      </c>
      <c r="K6" s="243">
        <v>830806</v>
      </c>
      <c r="L6" s="244">
        <f>K6/G6-1</f>
        <v>3.5810508388782747E-2</v>
      </c>
      <c r="M6" s="243">
        <f>K6-G6</f>
        <v>28723</v>
      </c>
      <c r="N6" s="244">
        <f>K6/$K$6</f>
        <v>1</v>
      </c>
      <c r="O6" s="243">
        <v>834904</v>
      </c>
      <c r="P6" s="244">
        <f>O6/K6-1</f>
        <v>4.9325594663496286E-3</v>
      </c>
      <c r="Q6" s="243">
        <f>O6-K6</f>
        <v>4098</v>
      </c>
      <c r="R6" s="244">
        <f>IFERROR(O6/C6-1,"-")</f>
        <v>1.3182596497018917E-2</v>
      </c>
      <c r="S6" s="243">
        <f>O6-C6</f>
        <v>10863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183116</v>
      </c>
      <c r="D7" s="252">
        <v>76613</v>
      </c>
      <c r="E7" s="252">
        <v>207995</v>
      </c>
      <c r="F7" s="258">
        <f t="shared" ref="F7:F16" si="0">E7/$E$6</f>
        <v>0.34293463475759051</v>
      </c>
      <c r="G7" s="252">
        <v>171971</v>
      </c>
      <c r="H7" s="260">
        <f>G7/E7-1</f>
        <v>-0.17319647106901603</v>
      </c>
      <c r="I7" s="259">
        <f>G7-E7</f>
        <v>-36024</v>
      </c>
      <c r="J7" s="258">
        <f>G7/$G$6</f>
        <v>0.21440549170098355</v>
      </c>
      <c r="K7" s="252">
        <v>148781</v>
      </c>
      <c r="L7" s="260">
        <f>K7/G7-1</f>
        <v>-0.13484831744887216</v>
      </c>
      <c r="M7" s="259">
        <f>K7-G7</f>
        <v>-23190</v>
      </c>
      <c r="N7" s="258">
        <f>K7/$K$6</f>
        <v>0.17908031477866071</v>
      </c>
      <c r="O7" s="252">
        <v>132009</v>
      </c>
      <c r="P7" s="260">
        <f>O7/K7-1</f>
        <v>-0.11272944798058893</v>
      </c>
      <c r="Q7" s="259">
        <f>O7-K7</f>
        <v>-16772</v>
      </c>
      <c r="R7" s="260">
        <f t="shared" ref="R7:R16" si="1">IFERROR(O7/C7-1,"-")</f>
        <v>-0.2790963105353983</v>
      </c>
      <c r="S7" s="259">
        <f t="shared" ref="S7:S16" si="2">O7-C7</f>
        <v>-51107</v>
      </c>
      <c r="T7" s="258">
        <f>O7/$O$6</f>
        <v>0.15811278901526404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101088</v>
      </c>
      <c r="D8" s="252">
        <v>34195</v>
      </c>
      <c r="E8" s="252">
        <v>62289</v>
      </c>
      <c r="F8" s="258">
        <f t="shared" si="0"/>
        <v>0.10269985078687255</v>
      </c>
      <c r="G8" s="252">
        <v>100475</v>
      </c>
      <c r="H8" s="260">
        <f t="shared" ref="H8:H16" si="3">G8/E8-1</f>
        <v>0.61304564208768797</v>
      </c>
      <c r="I8" s="259">
        <f t="shared" ref="I8:I16" si="4">G8-E8</f>
        <v>38186</v>
      </c>
      <c r="J8" s="258">
        <f t="shared" ref="J8:J16" si="5">G8/$G$6</f>
        <v>0.12526758452678838</v>
      </c>
      <c r="K8" s="252">
        <v>94395</v>
      </c>
      <c r="L8" s="260">
        <f t="shared" ref="L8:L16" si="6">K8/G8-1</f>
        <v>-6.0512565314754907E-2</v>
      </c>
      <c r="M8" s="259">
        <f t="shared" ref="M8:M16" si="7">K8-G8</f>
        <v>-6080</v>
      </c>
      <c r="N8" s="258">
        <f t="shared" ref="N8:N16" si="8">K8/$K$6</f>
        <v>0.11361858243681437</v>
      </c>
      <c r="O8" s="252">
        <v>91109</v>
      </c>
      <c r="P8" s="260">
        <f t="shared" ref="P8:P16" si="9">O8/K8-1</f>
        <v>-3.4811165845648584E-2</v>
      </c>
      <c r="Q8" s="259">
        <f t="shared" ref="Q8:Q16" si="10">O8-K8</f>
        <v>-3286</v>
      </c>
      <c r="R8" s="260">
        <f t="shared" si="1"/>
        <v>-9.8715970243748008E-2</v>
      </c>
      <c r="S8" s="259">
        <f t="shared" si="2"/>
        <v>-9979</v>
      </c>
      <c r="T8" s="258">
        <f t="shared" ref="T8:T16" si="11">O8/$O$6</f>
        <v>0.10912512097199199</v>
      </c>
      <c r="V8" s="29"/>
      <c r="W8" s="79"/>
      <c r="AE8" s="1"/>
    </row>
    <row r="9" spans="1:31" s="4" customFormat="1" x14ac:dyDescent="0.25">
      <c r="B9" s="235" t="s">
        <v>46</v>
      </c>
      <c r="C9" s="252">
        <v>8490</v>
      </c>
      <c r="D9" s="252">
        <v>2129</v>
      </c>
      <c r="E9" s="252">
        <v>3943</v>
      </c>
      <c r="F9" s="253">
        <f t="shared" si="0"/>
        <v>6.5010758184051503E-3</v>
      </c>
      <c r="G9" s="252">
        <v>4228</v>
      </c>
      <c r="H9" s="264">
        <f t="shared" si="3"/>
        <v>7.2279989855440041E-2</v>
      </c>
      <c r="I9" s="255">
        <f t="shared" si="4"/>
        <v>285</v>
      </c>
      <c r="J9" s="253">
        <f t="shared" si="5"/>
        <v>5.2712749179324335E-3</v>
      </c>
      <c r="K9" s="252">
        <v>16405</v>
      </c>
      <c r="L9" s="260">
        <f t="shared" si="6"/>
        <v>2.8800851466414379</v>
      </c>
      <c r="M9" s="259">
        <f t="shared" si="7"/>
        <v>12177</v>
      </c>
      <c r="N9" s="258">
        <f t="shared" si="8"/>
        <v>1.9745885321001532E-2</v>
      </c>
      <c r="O9" s="252">
        <v>8742</v>
      </c>
      <c r="P9" s="260">
        <f t="shared" si="9"/>
        <v>-0.46711368485217919</v>
      </c>
      <c r="Q9" s="259">
        <f t="shared" si="10"/>
        <v>-7663</v>
      </c>
      <c r="R9" s="260">
        <f t="shared" si="1"/>
        <v>2.9681978798586472E-2</v>
      </c>
      <c r="S9" s="259">
        <f t="shared" si="2"/>
        <v>252</v>
      </c>
      <c r="T9" s="258">
        <f t="shared" si="11"/>
        <v>1.0470664890813794E-2</v>
      </c>
      <c r="V9" s="29"/>
      <c r="W9" s="79"/>
      <c r="AE9" s="1"/>
    </row>
    <row r="10" spans="1:31" s="4" customFormat="1" x14ac:dyDescent="0.25">
      <c r="B10" s="235" t="s">
        <v>48</v>
      </c>
      <c r="C10" s="252">
        <v>280056</v>
      </c>
      <c r="D10" s="252">
        <v>75068</v>
      </c>
      <c r="E10" s="252">
        <v>127023</v>
      </c>
      <c r="F10" s="258">
        <f t="shared" si="0"/>
        <v>0.20943092916086165</v>
      </c>
      <c r="G10" s="252">
        <v>267342</v>
      </c>
      <c r="H10" s="260">
        <f t="shared" si="3"/>
        <v>1.1046739566850099</v>
      </c>
      <c r="I10" s="259">
        <f t="shared" si="4"/>
        <v>140319</v>
      </c>
      <c r="J10" s="258">
        <f t="shared" si="5"/>
        <v>0.33330964501180055</v>
      </c>
      <c r="K10" s="252">
        <v>277292</v>
      </c>
      <c r="L10" s="260">
        <f t="shared" si="6"/>
        <v>3.7218244795056421E-2</v>
      </c>
      <c r="M10" s="259">
        <f t="shared" si="7"/>
        <v>9950</v>
      </c>
      <c r="N10" s="258">
        <f t="shared" si="8"/>
        <v>0.33376263532039968</v>
      </c>
      <c r="O10" s="252">
        <v>305825</v>
      </c>
      <c r="P10" s="260">
        <f t="shared" si="9"/>
        <v>0.10289874933283327</v>
      </c>
      <c r="Q10" s="259">
        <f t="shared" si="10"/>
        <v>28533</v>
      </c>
      <c r="R10" s="260">
        <f t="shared" si="1"/>
        <v>9.2013740109121001E-2</v>
      </c>
      <c r="S10" s="259">
        <f t="shared" si="2"/>
        <v>25769</v>
      </c>
      <c r="T10" s="258">
        <f>O10/$O$6</f>
        <v>0.36629959851671567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23748</v>
      </c>
      <c r="D11" s="252">
        <v>24373</v>
      </c>
      <c r="E11" s="252">
        <v>37856</v>
      </c>
      <c r="F11" s="253">
        <f t="shared" si="0"/>
        <v>6.2415603900975246E-2</v>
      </c>
      <c r="G11" s="252">
        <v>37846</v>
      </c>
      <c r="H11" s="264">
        <f t="shared" si="3"/>
        <v>-2.6415891800501967E-4</v>
      </c>
      <c r="I11" s="255">
        <f t="shared" si="4"/>
        <v>-10</v>
      </c>
      <c r="J11" s="253">
        <f t="shared" si="5"/>
        <v>4.7184642985825656E-2</v>
      </c>
      <c r="K11" s="252">
        <v>43389</v>
      </c>
      <c r="L11" s="260">
        <f t="shared" si="6"/>
        <v>0.14646197748771339</v>
      </c>
      <c r="M11" s="259">
        <f t="shared" si="7"/>
        <v>5543</v>
      </c>
      <c r="N11" s="258">
        <f t="shared" si="8"/>
        <v>5.2225188551840024E-2</v>
      </c>
      <c r="O11" s="252">
        <v>40492</v>
      </c>
      <c r="P11" s="260">
        <f t="shared" si="9"/>
        <v>-6.6768074857682769E-2</v>
      </c>
      <c r="Q11" s="259">
        <f t="shared" si="10"/>
        <v>-2897</v>
      </c>
      <c r="R11" s="260">
        <f t="shared" si="1"/>
        <v>0.7050699006232104</v>
      </c>
      <c r="S11" s="259">
        <f t="shared" si="2"/>
        <v>16744</v>
      </c>
      <c r="T11" s="258">
        <f t="shared" si="11"/>
        <v>4.8498989105334268E-2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87514</v>
      </c>
      <c r="D12" s="252">
        <v>36330</v>
      </c>
      <c r="E12" s="252">
        <v>68840</v>
      </c>
      <c r="F12" s="258">
        <f t="shared" si="0"/>
        <v>0.11350090269820202</v>
      </c>
      <c r="G12" s="252">
        <v>97242</v>
      </c>
      <c r="H12" s="260">
        <f t="shared" si="3"/>
        <v>0.41257989540964557</v>
      </c>
      <c r="I12" s="259">
        <f t="shared" si="4"/>
        <v>28402</v>
      </c>
      <c r="J12" s="258">
        <f t="shared" si="5"/>
        <v>0.1212368296049162</v>
      </c>
      <c r="K12" s="252">
        <v>108324</v>
      </c>
      <c r="L12" s="260">
        <f t="shared" si="6"/>
        <v>0.11396310236317642</v>
      </c>
      <c r="M12" s="259">
        <f t="shared" si="7"/>
        <v>11082</v>
      </c>
      <c r="N12" s="258">
        <f t="shared" si="8"/>
        <v>0.13038422929059251</v>
      </c>
      <c r="O12" s="252">
        <v>115851</v>
      </c>
      <c r="P12" s="260">
        <f t="shared" si="9"/>
        <v>6.9485986484989493E-2</v>
      </c>
      <c r="Q12" s="259">
        <f t="shared" si="10"/>
        <v>7527</v>
      </c>
      <c r="R12" s="260">
        <f t="shared" si="1"/>
        <v>0.32379962063212742</v>
      </c>
      <c r="S12" s="259">
        <f t="shared" si="2"/>
        <v>28337</v>
      </c>
      <c r="T12" s="258">
        <f t="shared" si="11"/>
        <v>0.13875966578193422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26258</v>
      </c>
      <c r="D13" s="252">
        <v>11031</v>
      </c>
      <c r="E13" s="252">
        <v>13958</v>
      </c>
      <c r="F13" s="253">
        <f t="shared" si="0"/>
        <v>2.3013445669109584E-2</v>
      </c>
      <c r="G13" s="252">
        <v>24786</v>
      </c>
      <c r="H13" s="264">
        <f t="shared" si="3"/>
        <v>0.77575583894540756</v>
      </c>
      <c r="I13" s="255">
        <f t="shared" si="4"/>
        <v>10828</v>
      </c>
      <c r="J13" s="253">
        <f t="shared" si="5"/>
        <v>3.0902038816431717E-2</v>
      </c>
      <c r="K13" s="252">
        <v>29860</v>
      </c>
      <c r="L13" s="260">
        <f t="shared" si="6"/>
        <v>0.20471233760994112</v>
      </c>
      <c r="M13" s="259">
        <f t="shared" si="7"/>
        <v>5074</v>
      </c>
      <c r="N13" s="258">
        <f t="shared" si="8"/>
        <v>3.594100187047277E-2</v>
      </c>
      <c r="O13" s="252">
        <v>26153</v>
      </c>
      <c r="P13" s="260">
        <f t="shared" si="9"/>
        <v>-0.12414601473543196</v>
      </c>
      <c r="Q13" s="259">
        <f t="shared" si="10"/>
        <v>-3707</v>
      </c>
      <c r="R13" s="260">
        <f t="shared" si="1"/>
        <v>-3.9987813237870595E-3</v>
      </c>
      <c r="S13" s="259">
        <f t="shared" si="2"/>
        <v>-105</v>
      </c>
      <c r="T13" s="258">
        <f t="shared" si="11"/>
        <v>3.1324559470310362E-2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37574</v>
      </c>
      <c r="D14" s="252">
        <v>14652</v>
      </c>
      <c r="E14" s="252">
        <v>37616</v>
      </c>
      <c r="F14" s="258">
        <f t="shared" si="0"/>
        <v>6.2019900579540488E-2</v>
      </c>
      <c r="G14" s="252">
        <v>24500</v>
      </c>
      <c r="H14" s="260">
        <f t="shared" si="3"/>
        <v>-0.34868141216503612</v>
      </c>
      <c r="I14" s="259">
        <f t="shared" si="4"/>
        <v>-13116</v>
      </c>
      <c r="J14" s="258">
        <f t="shared" si="5"/>
        <v>3.0545467239674697E-2</v>
      </c>
      <c r="K14" s="252">
        <v>26474</v>
      </c>
      <c r="L14" s="260">
        <f t="shared" si="6"/>
        <v>8.0571428571428516E-2</v>
      </c>
      <c r="M14" s="259">
        <f t="shared" si="7"/>
        <v>1974</v>
      </c>
      <c r="N14" s="258">
        <f t="shared" si="8"/>
        <v>3.1865441511014607E-2</v>
      </c>
      <c r="O14" s="252">
        <v>22996</v>
      </c>
      <c r="P14" s="260">
        <f t="shared" si="9"/>
        <v>-0.13137417843922339</v>
      </c>
      <c r="Q14" s="259">
        <f t="shared" si="10"/>
        <v>-3478</v>
      </c>
      <c r="R14" s="260">
        <f t="shared" si="1"/>
        <v>-0.38798105072656619</v>
      </c>
      <c r="S14" s="259">
        <f t="shared" si="2"/>
        <v>-14578</v>
      </c>
      <c r="T14" s="258">
        <f t="shared" si="11"/>
        <v>2.7543286413767333E-2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33892</v>
      </c>
      <c r="D15" s="252">
        <v>16922</v>
      </c>
      <c r="E15" s="252">
        <v>19322</v>
      </c>
      <c r="F15" s="253">
        <f t="shared" si="0"/>
        <v>3.1857414903176347E-2</v>
      </c>
      <c r="G15" s="252">
        <v>29432</v>
      </c>
      <c r="H15" s="264">
        <f t="shared" si="3"/>
        <v>0.52323776006624567</v>
      </c>
      <c r="I15" s="255">
        <f t="shared" si="4"/>
        <v>10110</v>
      </c>
      <c r="J15" s="253">
        <f t="shared" si="5"/>
        <v>3.6694456808085946E-2</v>
      </c>
      <c r="K15" s="252">
        <v>39183</v>
      </c>
      <c r="L15" s="260">
        <f t="shared" si="6"/>
        <v>0.33130606142973629</v>
      </c>
      <c r="M15" s="259">
        <f t="shared" si="7"/>
        <v>9751</v>
      </c>
      <c r="N15" s="258">
        <f t="shared" si="8"/>
        <v>4.7162634838939538E-2</v>
      </c>
      <c r="O15" s="252">
        <v>48762</v>
      </c>
      <c r="P15" s="260">
        <f t="shared" si="9"/>
        <v>0.24446826429829271</v>
      </c>
      <c r="Q15" s="259">
        <f t="shared" si="10"/>
        <v>9579</v>
      </c>
      <c r="R15" s="260">
        <f t="shared" si="1"/>
        <v>0.43874660686887768</v>
      </c>
      <c r="S15" s="259">
        <f t="shared" si="2"/>
        <v>14870</v>
      </c>
      <c r="T15" s="258">
        <f t="shared" si="11"/>
        <v>5.8404319538533769E-2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42305</v>
      </c>
      <c r="D16" s="252">
        <f>D6-SUM(D7:D15)</f>
        <v>64322</v>
      </c>
      <c r="E16" s="252">
        <f>E6-SUM(E7:E15)</f>
        <v>27673</v>
      </c>
      <c r="F16" s="258">
        <f t="shared" si="0"/>
        <v>4.5626241725266484E-2</v>
      </c>
      <c r="G16" s="252">
        <f>G6-SUM(G7:G15)</f>
        <v>44261</v>
      </c>
      <c r="H16" s="260">
        <f t="shared" si="3"/>
        <v>0.59942904636288086</v>
      </c>
      <c r="I16" s="259">
        <f t="shared" si="4"/>
        <v>16588</v>
      </c>
      <c r="J16" s="258">
        <f t="shared" si="5"/>
        <v>5.5182568387560887E-2</v>
      </c>
      <c r="K16" s="252">
        <f>K6-SUM(K7:K15)</f>
        <v>46703</v>
      </c>
      <c r="L16" s="260">
        <f t="shared" si="6"/>
        <v>5.5172725424188274E-2</v>
      </c>
      <c r="M16" s="259">
        <f t="shared" si="7"/>
        <v>2442</v>
      </c>
      <c r="N16" s="258">
        <f t="shared" si="8"/>
        <v>5.6214086080264222E-2</v>
      </c>
      <c r="O16" s="252">
        <f>O6-SUM(O7:O15)</f>
        <v>42965</v>
      </c>
      <c r="P16" s="260">
        <f t="shared" si="9"/>
        <v>-8.003768494529262E-2</v>
      </c>
      <c r="Q16" s="259">
        <f t="shared" si="10"/>
        <v>-3738</v>
      </c>
      <c r="R16" s="260">
        <f t="shared" si="1"/>
        <v>1.5600992790450352E-2</v>
      </c>
      <c r="S16" s="259">
        <f t="shared" si="2"/>
        <v>660</v>
      </c>
      <c r="T16" s="258">
        <f t="shared" si="11"/>
        <v>5.1461006295334552E-2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68-852E-4268-AD46-758E0F676442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495721</v>
      </c>
      <c r="D6" s="243">
        <v>204209</v>
      </c>
      <c r="E6" s="243">
        <v>281277</v>
      </c>
      <c r="F6" s="244">
        <f>E6/$E$6</f>
        <v>1</v>
      </c>
      <c r="G6" s="243">
        <v>460086</v>
      </c>
      <c r="H6" s="244">
        <f>G6/E6-1</f>
        <v>0.63570430571998426</v>
      </c>
      <c r="I6" s="243">
        <f>G6-E6</f>
        <v>178809</v>
      </c>
      <c r="J6" s="244">
        <f>G6/$G$6</f>
        <v>1</v>
      </c>
      <c r="K6" s="243">
        <v>482014</v>
      </c>
      <c r="L6" s="244">
        <f>K6/G6-1</f>
        <v>4.7660654747155862E-2</v>
      </c>
      <c r="M6" s="243">
        <f>K6-G6</f>
        <v>21928</v>
      </c>
      <c r="N6" s="244">
        <f>K6/$K$6</f>
        <v>1</v>
      </c>
      <c r="O6" s="243">
        <v>496711</v>
      </c>
      <c r="P6" s="244">
        <f>O6/K6-1</f>
        <v>3.0490815619463429E-2</v>
      </c>
      <c r="Q6" s="243">
        <f>O6-K6</f>
        <v>14697</v>
      </c>
      <c r="R6" s="244">
        <f>IFERROR(O6/C6-1,"-")</f>
        <v>1.9970911056823581E-3</v>
      </c>
      <c r="S6" s="243">
        <f>O6-C6</f>
        <v>990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88532</v>
      </c>
      <c r="D7" s="252">
        <v>33771</v>
      </c>
      <c r="E7" s="252">
        <v>97863</v>
      </c>
      <c r="F7" s="258">
        <f t="shared" ref="F7:F16" si="0">E7/$E$6</f>
        <v>0.34792393263580029</v>
      </c>
      <c r="G7" s="252">
        <v>97931</v>
      </c>
      <c r="H7" s="260">
        <f>G7/E7-1</f>
        <v>6.9484892145132982E-4</v>
      </c>
      <c r="I7" s="259">
        <f>G7-E7</f>
        <v>68</v>
      </c>
      <c r="J7" s="258">
        <f>G7/$G$6</f>
        <v>0.21285368387649264</v>
      </c>
      <c r="K7" s="252">
        <v>85390</v>
      </c>
      <c r="L7" s="260">
        <f>K7/G7-1</f>
        <v>-0.12805955213364517</v>
      </c>
      <c r="M7" s="259">
        <f>K7-G7</f>
        <v>-12541</v>
      </c>
      <c r="N7" s="258">
        <f>K7/$K$6</f>
        <v>0.1771525308393532</v>
      </c>
      <c r="O7" s="252">
        <v>81243</v>
      </c>
      <c r="P7" s="260">
        <f>O7/K7-1</f>
        <v>-4.8565405785220728E-2</v>
      </c>
      <c r="Q7" s="259">
        <f>O7-K7</f>
        <v>-4147</v>
      </c>
      <c r="R7" s="260">
        <f t="shared" ref="R7:R16" si="1">IFERROR(O7/C7-1,"-")</f>
        <v>-8.2331812226087764E-2</v>
      </c>
      <c r="S7" s="259">
        <f t="shared" ref="S7:S16" si="2">O7-C7</f>
        <v>-7289</v>
      </c>
      <c r="T7" s="258">
        <f>O7/$O$6</f>
        <v>0.16356191024559552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60203</v>
      </c>
      <c r="D8" s="252">
        <v>18052</v>
      </c>
      <c r="E8" s="252">
        <v>26434</v>
      </c>
      <c r="F8" s="258">
        <f t="shared" si="0"/>
        <v>9.3978533616328394E-2</v>
      </c>
      <c r="G8" s="252">
        <v>59034</v>
      </c>
      <c r="H8" s="260">
        <f t="shared" ref="H8:H16" si="3">G8/E8-1</f>
        <v>1.2332601952031474</v>
      </c>
      <c r="I8" s="259">
        <f t="shared" ref="I8:I16" si="4">G8-E8</f>
        <v>32600</v>
      </c>
      <c r="J8" s="258">
        <f t="shared" ref="J8:J16" si="5">G8/$G$6</f>
        <v>0.12831079406893495</v>
      </c>
      <c r="K8" s="252">
        <v>52383</v>
      </c>
      <c r="L8" s="260">
        <f t="shared" ref="L8:L16" si="6">K8/G8-1</f>
        <v>-0.11266388860656573</v>
      </c>
      <c r="M8" s="259">
        <f t="shared" ref="M8:M16" si="7">K8-G8</f>
        <v>-6651</v>
      </c>
      <c r="N8" s="258">
        <f t="shared" ref="N8:N16" si="8">K8/$K$6</f>
        <v>0.10867526669349853</v>
      </c>
      <c r="O8" s="252">
        <v>49661</v>
      </c>
      <c r="P8" s="260">
        <f t="shared" ref="P8:P16" si="9">O8/K8-1</f>
        <v>-5.1963423248000296E-2</v>
      </c>
      <c r="Q8" s="259">
        <f t="shared" ref="Q8:Q16" si="10">O8-K8</f>
        <v>-2722</v>
      </c>
      <c r="R8" s="260">
        <f t="shared" si="1"/>
        <v>-0.17510755277976175</v>
      </c>
      <c r="S8" s="259">
        <f t="shared" si="2"/>
        <v>-10542</v>
      </c>
      <c r="T8" s="258">
        <f t="shared" ref="T8:T16" si="11">O8/$O$6</f>
        <v>9.9979666244556689E-2</v>
      </c>
      <c r="V8" s="29"/>
      <c r="W8" s="79"/>
      <c r="AE8" s="1"/>
    </row>
    <row r="9" spans="1:31" s="4" customFormat="1" x14ac:dyDescent="0.25">
      <c r="B9" s="235" t="s">
        <v>46</v>
      </c>
      <c r="C9" s="252">
        <v>3531</v>
      </c>
      <c r="D9" s="252">
        <v>626</v>
      </c>
      <c r="E9" s="252">
        <v>1949</v>
      </c>
      <c r="F9" s="253">
        <f t="shared" si="0"/>
        <v>6.9291125829698125E-3</v>
      </c>
      <c r="G9" s="252">
        <v>2041</v>
      </c>
      <c r="H9" s="264">
        <f t="shared" si="3"/>
        <v>4.7203694202154978E-2</v>
      </c>
      <c r="I9" s="255">
        <f t="shared" si="4"/>
        <v>92</v>
      </c>
      <c r="J9" s="253">
        <f t="shared" si="5"/>
        <v>4.4361271588355218E-3</v>
      </c>
      <c r="K9" s="252">
        <v>4123</v>
      </c>
      <c r="L9" s="260">
        <f t="shared" si="6"/>
        <v>1.0200881920627145</v>
      </c>
      <c r="M9" s="259">
        <f t="shared" si="7"/>
        <v>2082</v>
      </c>
      <c r="N9" s="258">
        <f t="shared" si="8"/>
        <v>8.5536934611857747E-3</v>
      </c>
      <c r="O9" s="252">
        <v>2811</v>
      </c>
      <c r="P9" s="260">
        <f t="shared" si="9"/>
        <v>-0.31821489206888187</v>
      </c>
      <c r="Q9" s="259">
        <f t="shared" si="10"/>
        <v>-1312</v>
      </c>
      <c r="R9" s="260">
        <f t="shared" si="1"/>
        <v>-0.20390824129141882</v>
      </c>
      <c r="S9" s="259">
        <f t="shared" si="2"/>
        <v>-720</v>
      </c>
      <c r="T9" s="258">
        <f t="shared" si="11"/>
        <v>5.659226391201322E-3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223870</v>
      </c>
      <c r="D10" s="252">
        <v>58827</v>
      </c>
      <c r="E10" s="252">
        <v>81037</v>
      </c>
      <c r="F10" s="258">
        <f t="shared" si="0"/>
        <v>0.28810389758138777</v>
      </c>
      <c r="G10" s="252">
        <v>191127</v>
      </c>
      <c r="H10" s="260">
        <f t="shared" si="3"/>
        <v>1.3585152461221419</v>
      </c>
      <c r="I10" s="259">
        <f t="shared" si="4"/>
        <v>110090</v>
      </c>
      <c r="J10" s="258">
        <f t="shared" si="5"/>
        <v>0.41541581356528995</v>
      </c>
      <c r="K10" s="252">
        <v>201213</v>
      </c>
      <c r="L10" s="260">
        <f t="shared" si="6"/>
        <v>5.2771194022822598E-2</v>
      </c>
      <c r="M10" s="259">
        <f t="shared" si="7"/>
        <v>10086</v>
      </c>
      <c r="N10" s="258">
        <f t="shared" si="8"/>
        <v>0.41744223196836605</v>
      </c>
      <c r="O10" s="252">
        <v>219443</v>
      </c>
      <c r="P10" s="260">
        <f t="shared" si="9"/>
        <v>9.0600507919468498E-2</v>
      </c>
      <c r="Q10" s="259">
        <f t="shared" si="10"/>
        <v>18230</v>
      </c>
      <c r="R10" s="260">
        <f t="shared" si="1"/>
        <v>-1.977486934381556E-2</v>
      </c>
      <c r="S10" s="259">
        <f t="shared" si="2"/>
        <v>-4427</v>
      </c>
      <c r="T10" s="258">
        <f>O10/$O$6</f>
        <v>0.4417921084896449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14514</v>
      </c>
      <c r="D11" s="252">
        <v>22315</v>
      </c>
      <c r="E11" s="252">
        <v>15909</v>
      </c>
      <c r="F11" s="253">
        <f t="shared" si="0"/>
        <v>5.6559903582589402E-2</v>
      </c>
      <c r="G11" s="252">
        <v>24254</v>
      </c>
      <c r="H11" s="264">
        <f t="shared" si="3"/>
        <v>0.52454585454774016</v>
      </c>
      <c r="I11" s="255">
        <f t="shared" si="4"/>
        <v>8345</v>
      </c>
      <c r="J11" s="253">
        <f t="shared" si="5"/>
        <v>5.2716231313276213E-2</v>
      </c>
      <c r="K11" s="252">
        <v>26621</v>
      </c>
      <c r="L11" s="260">
        <f t="shared" si="6"/>
        <v>9.7592149748495061E-2</v>
      </c>
      <c r="M11" s="259">
        <f t="shared" si="7"/>
        <v>2367</v>
      </c>
      <c r="N11" s="258">
        <f t="shared" si="8"/>
        <v>5.5228686303717321E-2</v>
      </c>
      <c r="O11" s="252">
        <v>27150</v>
      </c>
      <c r="P11" s="260">
        <f t="shared" si="9"/>
        <v>1.9871529995116655E-2</v>
      </c>
      <c r="Q11" s="259">
        <f t="shared" si="10"/>
        <v>529</v>
      </c>
      <c r="R11" s="260">
        <f t="shared" si="1"/>
        <v>0.87060768912773878</v>
      </c>
      <c r="S11" s="259">
        <f t="shared" si="2"/>
        <v>12636</v>
      </c>
      <c r="T11" s="258">
        <f t="shared" si="11"/>
        <v>5.4659550523342544E-2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43263</v>
      </c>
      <c r="D12" s="252">
        <v>19639</v>
      </c>
      <c r="E12" s="252">
        <v>33892</v>
      </c>
      <c r="F12" s="258">
        <f t="shared" si="0"/>
        <v>0.12049332153002201</v>
      </c>
      <c r="G12" s="252">
        <v>46536</v>
      </c>
      <c r="H12" s="260">
        <f t="shared" si="3"/>
        <v>0.37306739053463955</v>
      </c>
      <c r="I12" s="259">
        <f t="shared" si="4"/>
        <v>12644</v>
      </c>
      <c r="J12" s="258">
        <f t="shared" si="5"/>
        <v>0.10114630742948058</v>
      </c>
      <c r="K12" s="252">
        <v>59509</v>
      </c>
      <c r="L12" s="260">
        <f t="shared" si="6"/>
        <v>0.2787734227264913</v>
      </c>
      <c r="M12" s="259">
        <f t="shared" si="7"/>
        <v>12973</v>
      </c>
      <c r="N12" s="258">
        <f t="shared" si="8"/>
        <v>0.12345906965357853</v>
      </c>
      <c r="O12" s="252">
        <v>58416</v>
      </c>
      <c r="P12" s="260">
        <f t="shared" si="9"/>
        <v>-1.8366969702061864E-2</v>
      </c>
      <c r="Q12" s="259">
        <f t="shared" si="10"/>
        <v>-1093</v>
      </c>
      <c r="R12" s="260">
        <f t="shared" si="1"/>
        <v>0.35025310311351499</v>
      </c>
      <c r="S12" s="259">
        <f t="shared" si="2"/>
        <v>15153</v>
      </c>
      <c r="T12" s="258">
        <f t="shared" si="11"/>
        <v>0.11760560970061061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13348</v>
      </c>
      <c r="D13" s="252">
        <v>5101</v>
      </c>
      <c r="E13" s="252">
        <v>6944</v>
      </c>
      <c r="F13" s="253">
        <f t="shared" si="0"/>
        <v>2.4687407786630262E-2</v>
      </c>
      <c r="G13" s="252">
        <v>12895</v>
      </c>
      <c r="H13" s="264">
        <f t="shared" si="3"/>
        <v>0.85699884792626735</v>
      </c>
      <c r="I13" s="255">
        <f t="shared" si="4"/>
        <v>5951</v>
      </c>
      <c r="J13" s="253">
        <f t="shared" si="5"/>
        <v>2.8027368796268524E-2</v>
      </c>
      <c r="K13" s="252">
        <v>20325</v>
      </c>
      <c r="L13" s="260">
        <f t="shared" si="6"/>
        <v>0.57619232260566111</v>
      </c>
      <c r="M13" s="259">
        <f t="shared" si="7"/>
        <v>7430</v>
      </c>
      <c r="N13" s="258">
        <f t="shared" si="8"/>
        <v>4.2166825029978379E-2</v>
      </c>
      <c r="O13" s="252">
        <v>17951</v>
      </c>
      <c r="P13" s="260">
        <f t="shared" si="9"/>
        <v>-0.11680196801968024</v>
      </c>
      <c r="Q13" s="259">
        <f t="shared" si="10"/>
        <v>-2374</v>
      </c>
      <c r="R13" s="260">
        <f t="shared" si="1"/>
        <v>0.34484566976326048</v>
      </c>
      <c r="S13" s="259">
        <f t="shared" si="2"/>
        <v>4603</v>
      </c>
      <c r="T13" s="258">
        <f t="shared" si="11"/>
        <v>3.6139727125028435E-2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16407</v>
      </c>
      <c r="D14" s="252">
        <v>4587</v>
      </c>
      <c r="E14" s="252">
        <v>9019</v>
      </c>
      <c r="F14" s="258">
        <f t="shared" si="0"/>
        <v>3.2064477365728448E-2</v>
      </c>
      <c r="G14" s="252">
        <v>7256</v>
      </c>
      <c r="H14" s="260">
        <f t="shared" si="3"/>
        <v>-0.19547621687548511</v>
      </c>
      <c r="I14" s="259">
        <f t="shared" si="4"/>
        <v>-1763</v>
      </c>
      <c r="J14" s="258">
        <f t="shared" si="5"/>
        <v>1.5770964558799876E-2</v>
      </c>
      <c r="K14" s="252">
        <v>9010</v>
      </c>
      <c r="L14" s="260">
        <f t="shared" si="6"/>
        <v>0.24173098125689085</v>
      </c>
      <c r="M14" s="259">
        <f t="shared" si="7"/>
        <v>1754</v>
      </c>
      <c r="N14" s="258">
        <f t="shared" si="8"/>
        <v>1.8692403125220428E-2</v>
      </c>
      <c r="O14" s="252">
        <v>7991</v>
      </c>
      <c r="P14" s="260">
        <f t="shared" si="9"/>
        <v>-0.11309655937846841</v>
      </c>
      <c r="Q14" s="259">
        <f t="shared" si="10"/>
        <v>-1019</v>
      </c>
      <c r="R14" s="260">
        <f t="shared" si="1"/>
        <v>-0.512951788870604</v>
      </c>
      <c r="S14" s="259">
        <f t="shared" si="2"/>
        <v>-8416</v>
      </c>
      <c r="T14" s="258">
        <f t="shared" si="11"/>
        <v>1.6087825717570177E-2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15258</v>
      </c>
      <c r="D15" s="252">
        <v>10850</v>
      </c>
      <c r="E15" s="252">
        <v>2574</v>
      </c>
      <c r="F15" s="253">
        <f t="shared" si="0"/>
        <v>9.1511214923367355E-3</v>
      </c>
      <c r="G15" s="252">
        <v>6675</v>
      </c>
      <c r="H15" s="264">
        <f t="shared" si="3"/>
        <v>1.5932400932400932</v>
      </c>
      <c r="I15" s="255">
        <f t="shared" si="4"/>
        <v>4101</v>
      </c>
      <c r="J15" s="253">
        <f t="shared" si="5"/>
        <v>1.4508157170615928E-2</v>
      </c>
      <c r="K15" s="252">
        <v>10712</v>
      </c>
      <c r="L15" s="260">
        <f t="shared" si="6"/>
        <v>0.60479400749063661</v>
      </c>
      <c r="M15" s="259">
        <f t="shared" si="7"/>
        <v>4037</v>
      </c>
      <c r="N15" s="258">
        <f t="shared" si="8"/>
        <v>2.2223420896488485E-2</v>
      </c>
      <c r="O15" s="252">
        <v>17927</v>
      </c>
      <c r="P15" s="260">
        <f t="shared" si="9"/>
        <v>0.67354368932038833</v>
      </c>
      <c r="Q15" s="259">
        <f t="shared" si="10"/>
        <v>7215</v>
      </c>
      <c r="R15" s="260">
        <f t="shared" si="1"/>
        <v>0.17492462970245115</v>
      </c>
      <c r="S15" s="259">
        <f t="shared" si="2"/>
        <v>2669</v>
      </c>
      <c r="T15" s="258">
        <f t="shared" si="11"/>
        <v>3.6091409290311668E-2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16795</v>
      </c>
      <c r="D16" s="252">
        <f>D6-SUM(D7:D15)</f>
        <v>30441</v>
      </c>
      <c r="E16" s="252">
        <f>E6-SUM(E7:E15)</f>
        <v>5656</v>
      </c>
      <c r="F16" s="258">
        <f t="shared" si="0"/>
        <v>2.0108291826206905E-2</v>
      </c>
      <c r="G16" s="252">
        <f>G6-SUM(G7:G15)</f>
        <v>12337</v>
      </c>
      <c r="H16" s="260">
        <f t="shared" si="3"/>
        <v>1.1812234794908063</v>
      </c>
      <c r="I16" s="259">
        <f t="shared" si="4"/>
        <v>6681</v>
      </c>
      <c r="J16" s="258">
        <f t="shared" si="5"/>
        <v>2.6814552062005798E-2</v>
      </c>
      <c r="K16" s="252">
        <f>K6-SUM(K7:K15)</f>
        <v>12728</v>
      </c>
      <c r="L16" s="260">
        <f t="shared" si="6"/>
        <v>3.1693280376104305E-2</v>
      </c>
      <c r="M16" s="259">
        <f t="shared" si="7"/>
        <v>391</v>
      </c>
      <c r="N16" s="258">
        <f t="shared" si="8"/>
        <v>2.6405872028613275E-2</v>
      </c>
      <c r="O16" s="252">
        <f>O6-SUM(O7:O15)</f>
        <v>14118</v>
      </c>
      <c r="P16" s="260">
        <f t="shared" si="9"/>
        <v>0.10920804525455696</v>
      </c>
      <c r="Q16" s="259">
        <f t="shared" si="10"/>
        <v>1390</v>
      </c>
      <c r="R16" s="260">
        <f t="shared" si="1"/>
        <v>-0.15939267639178323</v>
      </c>
      <c r="S16" s="259">
        <f t="shared" si="2"/>
        <v>-2677</v>
      </c>
      <c r="T16" s="258">
        <f t="shared" si="11"/>
        <v>2.8422966272138125E-2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DDF9-3F87-42DB-95BE-72B9469325D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328320</v>
      </c>
      <c r="D6" s="243">
        <v>151426</v>
      </c>
      <c r="E6" s="243">
        <v>325238</v>
      </c>
      <c r="F6" s="244">
        <f>E6/$E$6</f>
        <v>1</v>
      </c>
      <c r="G6" s="243">
        <v>341997</v>
      </c>
      <c r="H6" s="244">
        <f>G6/E6-1</f>
        <v>5.152841918840978E-2</v>
      </c>
      <c r="I6" s="243">
        <f>G6-E6</f>
        <v>16759</v>
      </c>
      <c r="J6" s="244">
        <f>G6/$G$6</f>
        <v>1</v>
      </c>
      <c r="K6" s="243">
        <v>348792</v>
      </c>
      <c r="L6" s="244">
        <f>K6/G6-1</f>
        <v>1.9868595338555561E-2</v>
      </c>
      <c r="M6" s="243">
        <f>K6-G6</f>
        <v>6795</v>
      </c>
      <c r="N6" s="244">
        <f>K6/$K$6</f>
        <v>1</v>
      </c>
      <c r="O6" s="243">
        <v>338193</v>
      </c>
      <c r="P6" s="244">
        <f>O6/K6-1</f>
        <v>-3.0387738250877261E-2</v>
      </c>
      <c r="Q6" s="243">
        <f>O6-K6</f>
        <v>-10599</v>
      </c>
      <c r="R6" s="244">
        <f>IFERROR(O6/C6-1,"-")</f>
        <v>3.0071271929824617E-2</v>
      </c>
      <c r="S6" s="243">
        <f>O6-C6</f>
        <v>9873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94584</v>
      </c>
      <c r="D7" s="252">
        <v>42842</v>
      </c>
      <c r="E7" s="252">
        <v>110132</v>
      </c>
      <c r="F7" s="258">
        <f t="shared" ref="F7:F16" si="0">E7/$E$6</f>
        <v>0.33861971848308009</v>
      </c>
      <c r="G7" s="252">
        <v>74040</v>
      </c>
      <c r="H7" s="260">
        <f>G7/E7-1</f>
        <v>-0.32771583191079801</v>
      </c>
      <c r="I7" s="259">
        <f>G7-E7</f>
        <v>-36092</v>
      </c>
      <c r="J7" s="258">
        <f>G7/$G$6</f>
        <v>0.21649312713269414</v>
      </c>
      <c r="K7" s="252">
        <v>63391</v>
      </c>
      <c r="L7" s="260">
        <f>K7/G7-1</f>
        <v>-0.14382766072393305</v>
      </c>
      <c r="M7" s="259">
        <f>K7-G7</f>
        <v>-10649</v>
      </c>
      <c r="N7" s="258">
        <f>K7/$K$6</f>
        <v>0.18174442074359504</v>
      </c>
      <c r="O7" s="252">
        <v>50766</v>
      </c>
      <c r="P7" s="260">
        <f>O7/K7-1</f>
        <v>-0.19916076414632988</v>
      </c>
      <c r="Q7" s="259">
        <f>O7-K7</f>
        <v>-12625</v>
      </c>
      <c r="R7" s="260">
        <f t="shared" ref="R7:R16" si="1">IFERROR(O7/C7-1,"-")</f>
        <v>-0.4632707434661254</v>
      </c>
      <c r="S7" s="259">
        <f t="shared" ref="S7:S16" si="2">O7-C7</f>
        <v>-43818</v>
      </c>
      <c r="T7" s="258">
        <f>O7/$O$6</f>
        <v>0.15010955282930161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40885</v>
      </c>
      <c r="D8" s="252">
        <v>16143</v>
      </c>
      <c r="E8" s="252">
        <v>35855</v>
      </c>
      <c r="F8" s="258">
        <f t="shared" si="0"/>
        <v>0.11024234560537206</v>
      </c>
      <c r="G8" s="252">
        <v>41441</v>
      </c>
      <c r="H8" s="260">
        <f t="shared" ref="H8:H16" si="3">G8/E8-1</f>
        <v>0.15579417096639236</v>
      </c>
      <c r="I8" s="259">
        <f t="shared" ref="I8:I16" si="4">G8-E8</f>
        <v>5586</v>
      </c>
      <c r="J8" s="258">
        <f t="shared" ref="J8:J16" si="5">G8/$G$6</f>
        <v>0.12117357754600186</v>
      </c>
      <c r="K8" s="252">
        <v>42012</v>
      </c>
      <c r="L8" s="260">
        <f t="shared" ref="L8:L16" si="6">K8/G8-1</f>
        <v>1.3778625033179726E-2</v>
      </c>
      <c r="M8" s="259">
        <f t="shared" ref="M8:M16" si="7">K8-G8</f>
        <v>571</v>
      </c>
      <c r="N8" s="258">
        <f t="shared" ref="N8:N16" si="8">K8/$K$6</f>
        <v>0.12045001032133765</v>
      </c>
      <c r="O8" s="252">
        <v>41448</v>
      </c>
      <c r="P8" s="260">
        <f t="shared" ref="P8:P16" si="9">O8/K8-1</f>
        <v>-1.3424735789774322E-2</v>
      </c>
      <c r="Q8" s="259">
        <f t="shared" ref="Q8:Q16" si="10">O8-K8</f>
        <v>-564</v>
      </c>
      <c r="R8" s="260">
        <f t="shared" si="1"/>
        <v>1.3770331417390258E-2</v>
      </c>
      <c r="S8" s="259">
        <f t="shared" si="2"/>
        <v>563</v>
      </c>
      <c r="T8" s="258">
        <f t="shared" ref="T8:T16" si="11">O8/$O$6</f>
        <v>0.12255723802680718</v>
      </c>
      <c r="V8" s="29"/>
      <c r="W8" s="79"/>
      <c r="AE8" s="1"/>
    </row>
    <row r="9" spans="1:31" s="4" customFormat="1" x14ac:dyDescent="0.25">
      <c r="B9" s="235" t="s">
        <v>46</v>
      </c>
      <c r="C9" s="252">
        <v>4959</v>
      </c>
      <c r="D9" s="252">
        <v>1503</v>
      </c>
      <c r="E9" s="252">
        <v>1994</v>
      </c>
      <c r="F9" s="253">
        <f t="shared" si="0"/>
        <v>6.1308949138784517E-3</v>
      </c>
      <c r="G9" s="252">
        <v>2187</v>
      </c>
      <c r="H9" s="264">
        <f t="shared" si="3"/>
        <v>9.679037111333999E-2</v>
      </c>
      <c r="I9" s="255">
        <f t="shared" si="4"/>
        <v>193</v>
      </c>
      <c r="J9" s="253">
        <f t="shared" si="5"/>
        <v>6.3947929367801472E-3</v>
      </c>
      <c r="K9" s="252">
        <v>12282</v>
      </c>
      <c r="L9" s="260">
        <f t="shared" si="6"/>
        <v>4.6159122085048008</v>
      </c>
      <c r="M9" s="259">
        <f t="shared" si="7"/>
        <v>10095</v>
      </c>
      <c r="N9" s="258">
        <f t="shared" si="8"/>
        <v>3.5212963600082574E-2</v>
      </c>
      <c r="O9" s="252">
        <v>5931</v>
      </c>
      <c r="P9" s="260">
        <f t="shared" si="9"/>
        <v>-0.51709819247679534</v>
      </c>
      <c r="Q9" s="259">
        <f t="shared" si="10"/>
        <v>-6351</v>
      </c>
      <c r="R9" s="260">
        <f t="shared" si="1"/>
        <v>0.19600725952813058</v>
      </c>
      <c r="S9" s="259">
        <f t="shared" si="2"/>
        <v>972</v>
      </c>
      <c r="T9" s="258">
        <f t="shared" si="11"/>
        <v>1.7537323362695267E-2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56186</v>
      </c>
      <c r="D10" s="252">
        <v>16241</v>
      </c>
      <c r="E10" s="252">
        <v>45986</v>
      </c>
      <c r="F10" s="258">
        <f t="shared" si="0"/>
        <v>0.14139184228165222</v>
      </c>
      <c r="G10" s="252">
        <v>76215</v>
      </c>
      <c r="H10" s="260">
        <f t="shared" si="3"/>
        <v>0.6573522376375418</v>
      </c>
      <c r="I10" s="259">
        <f t="shared" si="4"/>
        <v>30229</v>
      </c>
      <c r="J10" s="258">
        <f t="shared" si="5"/>
        <v>0.22285283204238635</v>
      </c>
      <c r="K10" s="252">
        <v>76079</v>
      </c>
      <c r="L10" s="260">
        <f t="shared" si="6"/>
        <v>-1.7844256379977441E-3</v>
      </c>
      <c r="M10" s="259">
        <f t="shared" si="7"/>
        <v>-136</v>
      </c>
      <c r="N10" s="258">
        <f t="shared" si="8"/>
        <v>0.21812140186701529</v>
      </c>
      <c r="O10" s="252">
        <v>86382</v>
      </c>
      <c r="P10" s="260">
        <f t="shared" si="9"/>
        <v>0.13542501873053014</v>
      </c>
      <c r="Q10" s="259">
        <f t="shared" si="10"/>
        <v>10303</v>
      </c>
      <c r="R10" s="260">
        <f t="shared" si="1"/>
        <v>0.5374292528387854</v>
      </c>
      <c r="S10" s="259">
        <f t="shared" si="2"/>
        <v>30196</v>
      </c>
      <c r="T10" s="258">
        <f>O10/$O$6</f>
        <v>0.25542219974984698</v>
      </c>
      <c r="V10" s="29"/>
      <c r="W10" s="79"/>
      <c r="AE10" s="1"/>
    </row>
    <row r="11" spans="1:31" s="4" customFormat="1" x14ac:dyDescent="0.25">
      <c r="B11" s="235" t="s">
        <v>50</v>
      </c>
      <c r="C11" s="252">
        <v>9234</v>
      </c>
      <c r="D11" s="252">
        <v>2058</v>
      </c>
      <c r="E11" s="252">
        <v>21947</v>
      </c>
      <c r="F11" s="253">
        <f t="shared" si="0"/>
        <v>6.7479814781790562E-2</v>
      </c>
      <c r="G11" s="252">
        <v>13592</v>
      </c>
      <c r="H11" s="264">
        <f t="shared" si="3"/>
        <v>-0.38068984371440284</v>
      </c>
      <c r="I11" s="255">
        <f t="shared" si="4"/>
        <v>-8355</v>
      </c>
      <c r="J11" s="253">
        <f t="shared" si="5"/>
        <v>3.9743038681625861E-2</v>
      </c>
      <c r="K11" s="252">
        <v>16768</v>
      </c>
      <c r="L11" s="260">
        <f t="shared" si="6"/>
        <v>0.23366686286050609</v>
      </c>
      <c r="M11" s="259">
        <f t="shared" si="7"/>
        <v>3176</v>
      </c>
      <c r="N11" s="258">
        <f t="shared" si="8"/>
        <v>4.8074497121493615E-2</v>
      </c>
      <c r="O11" s="252">
        <v>13342</v>
      </c>
      <c r="P11" s="260">
        <f t="shared" si="9"/>
        <v>-0.20431774809160308</v>
      </c>
      <c r="Q11" s="259">
        <f t="shared" si="10"/>
        <v>-3426</v>
      </c>
      <c r="R11" s="260">
        <f t="shared" si="1"/>
        <v>0.44487762616417581</v>
      </c>
      <c r="S11" s="259">
        <f t="shared" si="2"/>
        <v>4108</v>
      </c>
      <c r="T11" s="258">
        <f t="shared" si="11"/>
        <v>3.945084611449675E-2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44251</v>
      </c>
      <c r="D12" s="252">
        <v>16691</v>
      </c>
      <c r="E12" s="252">
        <v>34948</v>
      </c>
      <c r="F12" s="258">
        <f t="shared" si="0"/>
        <v>0.10745361858085463</v>
      </c>
      <c r="G12" s="252">
        <v>50706</v>
      </c>
      <c r="H12" s="260">
        <f t="shared" si="3"/>
        <v>0.45089847773835423</v>
      </c>
      <c r="I12" s="259">
        <f t="shared" si="4"/>
        <v>15758</v>
      </c>
      <c r="J12" s="258">
        <f t="shared" si="5"/>
        <v>0.14826445846016192</v>
      </c>
      <c r="K12" s="252">
        <v>48815</v>
      </c>
      <c r="L12" s="260">
        <f t="shared" si="6"/>
        <v>-3.7293416952628888E-2</v>
      </c>
      <c r="M12" s="259">
        <f t="shared" si="7"/>
        <v>-1891</v>
      </c>
      <c r="N12" s="258">
        <f t="shared" si="8"/>
        <v>0.13995447143283102</v>
      </c>
      <c r="O12" s="252">
        <v>57435</v>
      </c>
      <c r="P12" s="260">
        <f t="shared" si="9"/>
        <v>0.17658506606575841</v>
      </c>
      <c r="Q12" s="259">
        <f t="shared" si="10"/>
        <v>8620</v>
      </c>
      <c r="R12" s="260">
        <f t="shared" si="1"/>
        <v>0.29793676979051331</v>
      </c>
      <c r="S12" s="259">
        <f t="shared" si="2"/>
        <v>13184</v>
      </c>
      <c r="T12" s="258">
        <f t="shared" si="11"/>
        <v>0.16982906210359175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12910</v>
      </c>
      <c r="D13" s="252">
        <v>5930</v>
      </c>
      <c r="E13" s="252">
        <v>7014</v>
      </c>
      <c r="F13" s="253">
        <f t="shared" si="0"/>
        <v>2.1565745700071946E-2</v>
      </c>
      <c r="G13" s="252">
        <v>11891</v>
      </c>
      <c r="H13" s="264">
        <f t="shared" si="3"/>
        <v>0.69532363843741085</v>
      </c>
      <c r="I13" s="255">
        <f t="shared" si="4"/>
        <v>4877</v>
      </c>
      <c r="J13" s="253">
        <f t="shared" si="5"/>
        <v>3.4769310841907972E-2</v>
      </c>
      <c r="K13" s="252">
        <v>9535</v>
      </c>
      <c r="L13" s="260">
        <f t="shared" si="6"/>
        <v>-0.19813304179631652</v>
      </c>
      <c r="M13" s="259">
        <f t="shared" si="7"/>
        <v>-2356</v>
      </c>
      <c r="N13" s="258">
        <f t="shared" si="8"/>
        <v>2.7337209569026813E-2</v>
      </c>
      <c r="O13" s="252">
        <v>8202</v>
      </c>
      <c r="P13" s="260">
        <f t="shared" si="9"/>
        <v>-0.13980073413738858</v>
      </c>
      <c r="Q13" s="259">
        <f t="shared" si="10"/>
        <v>-1333</v>
      </c>
      <c r="R13" s="260">
        <f t="shared" si="1"/>
        <v>-0.36467854376452358</v>
      </c>
      <c r="S13" s="259">
        <f t="shared" si="2"/>
        <v>-4708</v>
      </c>
      <c r="T13" s="258">
        <f t="shared" si="11"/>
        <v>2.4252423911790014E-2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21167</v>
      </c>
      <c r="D14" s="252">
        <v>10065</v>
      </c>
      <c r="E14" s="252">
        <v>28597</v>
      </c>
      <c r="F14" s="258">
        <f t="shared" si="0"/>
        <v>8.7926380066289916E-2</v>
      </c>
      <c r="G14" s="252">
        <v>17244</v>
      </c>
      <c r="H14" s="260">
        <f t="shared" si="3"/>
        <v>-0.39699968528167295</v>
      </c>
      <c r="I14" s="259">
        <f t="shared" si="4"/>
        <v>-11353</v>
      </c>
      <c r="J14" s="258">
        <f t="shared" si="5"/>
        <v>5.0421494925394085E-2</v>
      </c>
      <c r="K14" s="252">
        <v>17464</v>
      </c>
      <c r="L14" s="260">
        <f t="shared" si="6"/>
        <v>1.2758060774762159E-2</v>
      </c>
      <c r="M14" s="259">
        <f t="shared" si="7"/>
        <v>220</v>
      </c>
      <c r="N14" s="258">
        <f t="shared" si="8"/>
        <v>5.0069955732929654E-2</v>
      </c>
      <c r="O14" s="252">
        <v>15005</v>
      </c>
      <c r="P14" s="260">
        <f t="shared" si="9"/>
        <v>-0.14080393953275305</v>
      </c>
      <c r="Q14" s="259">
        <f t="shared" si="10"/>
        <v>-2459</v>
      </c>
      <c r="R14" s="260">
        <f t="shared" si="1"/>
        <v>-0.29111352577124772</v>
      </c>
      <c r="S14" s="259">
        <f t="shared" si="2"/>
        <v>-6162</v>
      </c>
      <c r="T14" s="258">
        <f t="shared" si="11"/>
        <v>4.4368156644283001E-2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18634</v>
      </c>
      <c r="D15" s="252">
        <v>6072</v>
      </c>
      <c r="E15" s="252">
        <v>16748</v>
      </c>
      <c r="F15" s="253">
        <f t="shared" si="0"/>
        <v>5.1494597802224831E-2</v>
      </c>
      <c r="G15" s="252">
        <v>22757</v>
      </c>
      <c r="H15" s="264">
        <f t="shared" si="3"/>
        <v>0.35878910914736095</v>
      </c>
      <c r="I15" s="255">
        <f t="shared" si="4"/>
        <v>6009</v>
      </c>
      <c r="J15" s="253">
        <f t="shared" si="5"/>
        <v>6.6541519370052954E-2</v>
      </c>
      <c r="K15" s="252">
        <v>28471</v>
      </c>
      <c r="L15" s="260">
        <f t="shared" si="6"/>
        <v>0.25108757744869714</v>
      </c>
      <c r="M15" s="259">
        <f t="shared" si="7"/>
        <v>5714</v>
      </c>
      <c r="N15" s="258">
        <f t="shared" si="8"/>
        <v>8.1627445583614303E-2</v>
      </c>
      <c r="O15" s="252">
        <v>30835</v>
      </c>
      <c r="P15" s="260">
        <f t="shared" si="9"/>
        <v>8.303185697727522E-2</v>
      </c>
      <c r="Q15" s="259">
        <f t="shared" si="10"/>
        <v>2364</v>
      </c>
      <c r="R15" s="260">
        <f t="shared" si="1"/>
        <v>0.65477084898572513</v>
      </c>
      <c r="S15" s="259">
        <f t="shared" si="2"/>
        <v>12201</v>
      </c>
      <c r="T15" s="258">
        <f t="shared" si="11"/>
        <v>9.1175748758844807E-2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25510</v>
      </c>
      <c r="D16" s="252">
        <f>D6-SUM(D7:D15)</f>
        <v>33881</v>
      </c>
      <c r="E16" s="252">
        <f>E6-SUM(E7:E15)</f>
        <v>22017</v>
      </c>
      <c r="F16" s="258">
        <f t="shared" si="0"/>
        <v>6.769504178478529E-2</v>
      </c>
      <c r="G16" s="252">
        <f>G6-SUM(G7:G15)</f>
        <v>31924</v>
      </c>
      <c r="H16" s="260">
        <f t="shared" si="3"/>
        <v>0.44997047735840479</v>
      </c>
      <c r="I16" s="259">
        <f t="shared" si="4"/>
        <v>9907</v>
      </c>
      <c r="J16" s="258">
        <f t="shared" si="5"/>
        <v>9.3345848062994702E-2</v>
      </c>
      <c r="K16" s="252">
        <f>K6-SUM(K7:K15)</f>
        <v>33975</v>
      </c>
      <c r="L16" s="260">
        <f t="shared" si="6"/>
        <v>6.4246335045733627E-2</v>
      </c>
      <c r="M16" s="259">
        <f t="shared" si="7"/>
        <v>2051</v>
      </c>
      <c r="N16" s="258">
        <f t="shared" si="8"/>
        <v>9.7407624028074041E-2</v>
      </c>
      <c r="O16" s="252">
        <f>O6-SUM(O7:O15)</f>
        <v>28847</v>
      </c>
      <c r="P16" s="260">
        <f t="shared" si="9"/>
        <v>-0.15093451066961006</v>
      </c>
      <c r="Q16" s="259">
        <f t="shared" si="10"/>
        <v>-5128</v>
      </c>
      <c r="R16" s="260">
        <f t="shared" si="1"/>
        <v>0.13081144649157195</v>
      </c>
      <c r="S16" s="259">
        <f t="shared" si="2"/>
        <v>3337</v>
      </c>
      <c r="T16" s="258">
        <f t="shared" si="11"/>
        <v>8.5297448498342657E-2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8097-7157-4465-99D5-7FBA911D488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A1A0-C539-4161-9C7A-200E3E4E6C6A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207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249820</v>
      </c>
      <c r="D8" s="116">
        <f t="shared" ref="D8:D20" si="0">C8/C9-1</f>
        <v>1.987328129592747E-2</v>
      </c>
    </row>
    <row r="9" spans="1:5" x14ac:dyDescent="0.25">
      <c r="A9" s="1"/>
      <c r="B9" s="114">
        <v>2022</v>
      </c>
      <c r="C9" s="115">
        <v>244952</v>
      </c>
      <c r="D9" s="116">
        <f t="shared" si="0"/>
        <v>1.1355140186915889</v>
      </c>
    </row>
    <row r="10" spans="1:5" x14ac:dyDescent="0.25">
      <c r="A10" s="1"/>
      <c r="B10" s="114">
        <v>2021</v>
      </c>
      <c r="C10" s="115">
        <v>114704</v>
      </c>
      <c r="D10" s="116">
        <f t="shared" si="0"/>
        <v>0.53320946894256349</v>
      </c>
    </row>
    <row r="11" spans="1:5" x14ac:dyDescent="0.25">
      <c r="A11" s="1" t="s">
        <v>72</v>
      </c>
      <c r="B11" s="114">
        <v>2020</v>
      </c>
      <c r="C11" s="115">
        <v>74813</v>
      </c>
      <c r="D11" s="116">
        <f t="shared" si="0"/>
        <v>-0.73677692202139899</v>
      </c>
    </row>
    <row r="12" spans="1:5" x14ac:dyDescent="0.25">
      <c r="A12" s="1" t="s">
        <v>74</v>
      </c>
      <c r="B12" s="114">
        <v>2019</v>
      </c>
      <c r="C12" s="115">
        <v>284219</v>
      </c>
      <c r="D12" s="116">
        <f t="shared" si="0"/>
        <v>6.5863884555382279E-2</v>
      </c>
    </row>
    <row r="13" spans="1:5" x14ac:dyDescent="0.25">
      <c r="A13" s="1" t="s">
        <v>76</v>
      </c>
      <c r="B13" s="114">
        <v>2018</v>
      </c>
      <c r="C13" s="115">
        <v>266656</v>
      </c>
      <c r="D13" s="116">
        <f t="shared" si="0"/>
        <v>0.10204368400388475</v>
      </c>
    </row>
    <row r="14" spans="1:5" x14ac:dyDescent="0.25">
      <c r="A14" s="1" t="s">
        <v>78</v>
      </c>
      <c r="B14" s="114">
        <v>2017</v>
      </c>
      <c r="C14" s="115">
        <v>241965</v>
      </c>
      <c r="D14" s="116">
        <f>C14/C15-1</f>
        <v>3.4980559226988728E-2</v>
      </c>
    </row>
    <row r="15" spans="1:5" x14ac:dyDescent="0.25">
      <c r="A15" s="1" t="s">
        <v>80</v>
      </c>
      <c r="B15" s="114">
        <v>2016</v>
      </c>
      <c r="C15" s="115">
        <v>233787</v>
      </c>
      <c r="D15" s="116">
        <f>C15/C16-1</f>
        <v>0.15508552456051938</v>
      </c>
    </row>
    <row r="16" spans="1:5" x14ac:dyDescent="0.25">
      <c r="A16" s="1" t="s">
        <v>82</v>
      </c>
      <c r="B16" s="114">
        <v>2015</v>
      </c>
      <c r="C16" s="115">
        <v>202398</v>
      </c>
      <c r="D16" s="116">
        <f t="shared" si="0"/>
        <v>-4.7597088178135016E-2</v>
      </c>
    </row>
    <row r="17" spans="1:4" x14ac:dyDescent="0.25">
      <c r="A17" s="1" t="s">
        <v>84</v>
      </c>
      <c r="B17" s="114">
        <v>2014</v>
      </c>
      <c r="C17" s="115">
        <v>212513</v>
      </c>
      <c r="D17" s="116">
        <f t="shared" si="0"/>
        <v>-0.1062169846236668</v>
      </c>
    </row>
    <row r="18" spans="1:4" x14ac:dyDescent="0.25">
      <c r="A18" s="1" t="s">
        <v>86</v>
      </c>
      <c r="B18" s="114">
        <v>2013</v>
      </c>
      <c r="C18" s="115">
        <v>237768</v>
      </c>
      <c r="D18" s="116">
        <f t="shared" si="0"/>
        <v>4.5345432483051562E-2</v>
      </c>
    </row>
    <row r="19" spans="1:4" x14ac:dyDescent="0.25">
      <c r="A19" s="1" t="s">
        <v>88</v>
      </c>
      <c r="B19" s="114">
        <v>2012</v>
      </c>
      <c r="C19" s="115">
        <v>227454</v>
      </c>
      <c r="D19" s="116">
        <f>C19/C20-1</f>
        <v>-4.5289702993569603E-2</v>
      </c>
    </row>
    <row r="20" spans="1:4" x14ac:dyDescent="0.25">
      <c r="A20" s="1" t="s">
        <v>90</v>
      </c>
      <c r="B20" s="114">
        <v>2011</v>
      </c>
      <c r="C20" s="115">
        <v>238244</v>
      </c>
      <c r="D20" s="116">
        <f t="shared" si="0"/>
        <v>-9.5175158751861E-2</v>
      </c>
    </row>
    <row r="21" spans="1:4" x14ac:dyDescent="0.25">
      <c r="A21" s="1" t="s">
        <v>92</v>
      </c>
      <c r="B21" s="114">
        <v>2010</v>
      </c>
      <c r="C21" s="115">
        <v>263304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7065-1A62-47DA-87DB-603DFD3087A8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92103</v>
      </c>
      <c r="D8" s="116">
        <f t="shared" ref="D8:D20" si="0">C8/C9-1</f>
        <v>-5.4296598248298134E-2</v>
      </c>
    </row>
    <row r="9" spans="1:5" x14ac:dyDescent="0.25">
      <c r="A9" s="1"/>
      <c r="B9" s="114">
        <v>2022</v>
      </c>
      <c r="C9" s="115">
        <v>97391</v>
      </c>
      <c r="D9" s="116">
        <f t="shared" si="0"/>
        <v>0.45383570436937415</v>
      </c>
    </row>
    <row r="10" spans="1:5" x14ac:dyDescent="0.25">
      <c r="A10" s="1"/>
      <c r="B10" s="114">
        <v>2021</v>
      </c>
      <c r="C10" s="115">
        <v>66989</v>
      </c>
      <c r="D10" s="116">
        <f t="shared" si="0"/>
        <v>1.3654307909604522</v>
      </c>
    </row>
    <row r="11" spans="1:5" x14ac:dyDescent="0.25">
      <c r="A11" s="1" t="s">
        <v>72</v>
      </c>
      <c r="B11" s="114">
        <v>2020</v>
      </c>
      <c r="C11" s="115">
        <v>28320</v>
      </c>
      <c r="D11" s="116">
        <f t="shared" si="0"/>
        <v>-0.6070159857904085</v>
      </c>
    </row>
    <row r="12" spans="1:5" x14ac:dyDescent="0.25">
      <c r="A12" s="1" t="s">
        <v>74</v>
      </c>
      <c r="B12" s="114">
        <v>2019</v>
      </c>
      <c r="C12" s="115">
        <v>72064</v>
      </c>
      <c r="D12" s="116">
        <f t="shared" si="0"/>
        <v>-0.19614492236301984</v>
      </c>
    </row>
    <row r="13" spans="1:5" x14ac:dyDescent="0.25">
      <c r="A13" s="1" t="s">
        <v>76</v>
      </c>
      <c r="B13" s="114">
        <v>2018</v>
      </c>
      <c r="C13" s="115">
        <v>89648</v>
      </c>
      <c r="D13" s="116">
        <f t="shared" si="0"/>
        <v>2.5967337689833947E-2</v>
      </c>
    </row>
    <row r="14" spans="1:5" x14ac:dyDescent="0.25">
      <c r="A14" s="1" t="s">
        <v>78</v>
      </c>
      <c r="B14" s="114">
        <v>2017</v>
      </c>
      <c r="C14" s="115">
        <v>87379</v>
      </c>
      <c r="D14" s="116">
        <f>C14/C15-1</f>
        <v>2.34369509709762E-2</v>
      </c>
    </row>
    <row r="15" spans="1:5" x14ac:dyDescent="0.25">
      <c r="A15" s="1" t="s">
        <v>80</v>
      </c>
      <c r="B15" s="114">
        <v>2016</v>
      </c>
      <c r="C15" s="115">
        <v>85378</v>
      </c>
      <c r="D15" s="116">
        <f>C15/C16-1</f>
        <v>-3.8156931222891877E-2</v>
      </c>
    </row>
    <row r="16" spans="1:5" x14ac:dyDescent="0.25">
      <c r="A16" s="1" t="s">
        <v>82</v>
      </c>
      <c r="B16" s="114">
        <v>2015</v>
      </c>
      <c r="C16" s="115">
        <v>88765</v>
      </c>
      <c r="D16" s="116">
        <f t="shared" si="0"/>
        <v>4.1292744442489315E-2</v>
      </c>
    </row>
    <row r="17" spans="1:4" x14ac:dyDescent="0.25">
      <c r="A17" s="1" t="s">
        <v>84</v>
      </c>
      <c r="B17" s="114">
        <v>2014</v>
      </c>
      <c r="C17" s="115">
        <v>85245</v>
      </c>
      <c r="D17" s="116">
        <f t="shared" si="0"/>
        <v>-7.823313148788924E-2</v>
      </c>
    </row>
    <row r="18" spans="1:4" x14ac:dyDescent="0.25">
      <c r="A18" s="1" t="s">
        <v>86</v>
      </c>
      <c r="B18" s="114">
        <v>2013</v>
      </c>
      <c r="C18" s="115">
        <v>92480</v>
      </c>
      <c r="D18" s="116">
        <f t="shared" si="0"/>
        <v>8.281522591825019E-2</v>
      </c>
    </row>
    <row r="19" spans="1:4" x14ac:dyDescent="0.25">
      <c r="A19" s="1" t="s">
        <v>88</v>
      </c>
      <c r="B19" s="114">
        <v>2012</v>
      </c>
      <c r="C19" s="115">
        <v>85407</v>
      </c>
      <c r="D19" s="116">
        <f>C19/C20-1</f>
        <v>-0.12278917852961113</v>
      </c>
    </row>
    <row r="20" spans="1:4" x14ac:dyDescent="0.25">
      <c r="A20" s="1" t="s">
        <v>90</v>
      </c>
      <c r="B20" s="114">
        <v>2011</v>
      </c>
      <c r="C20" s="115">
        <v>97362</v>
      </c>
      <c r="D20" s="116">
        <f t="shared" si="0"/>
        <v>-0.14686785310585948</v>
      </c>
    </row>
    <row r="21" spans="1:4" x14ac:dyDescent="0.25">
      <c r="A21" s="1" t="s">
        <v>92</v>
      </c>
      <c r="B21" s="114">
        <v>2010</v>
      </c>
      <c r="C21" s="115">
        <v>114123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1EA71-A58C-4DEF-89AA-6ACD39360470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90D80D4A-7DA7-482A-BE0A-6D858810C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869DC-6288-4763-A2C2-E2C27E1A4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2024-10-24T08:16:31Z</dcterms:created>
  <dcterms:modified xsi:type="dcterms:W3CDTF">2024-10-24T10:39:38Z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