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septiembre/"/>
    </mc:Choice>
  </mc:AlternateContent>
  <xr:revisionPtr revIDLastSave="25" documentId="8_{4D77E2D4-7239-46AD-B6C2-F27D56AC59BE}" xr6:coauthVersionLast="47" xr6:coauthVersionMax="47" xr10:uidLastSave="{16C81BDE-537A-4983-B568-50407FDAACD3}"/>
  <bookViews>
    <workbookView xWindow="-120" yWindow="-120" windowWidth="29040" windowHeight="15720" xr2:uid="{E1725050-5EEF-4777-9330-D4124D4E1949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I109" i="33"/>
  <c r="J109" i="33" s="1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M135" i="43" l="1"/>
  <c r="L135" i="43"/>
  <c r="K135" i="43"/>
  <c r="T5" i="43"/>
  <c r="S5" i="43"/>
  <c r="N5" i="43"/>
  <c r="F5" i="43"/>
  <c r="K135" i="42"/>
  <c r="I135" i="42"/>
  <c r="H135" i="42"/>
  <c r="G135" i="42"/>
  <c r="T5" i="42"/>
  <c r="S5" i="42"/>
  <c r="L5" i="42"/>
  <c r="P5" i="42"/>
  <c r="J5" i="42"/>
  <c r="H5" i="42"/>
  <c r="I135" i="41"/>
  <c r="G135" i="41"/>
  <c r="P5" i="41"/>
  <c r="J5" i="41"/>
  <c r="H5" i="41"/>
  <c r="F5" i="41"/>
  <c r="N133" i="40"/>
  <c r="N5" i="40"/>
  <c r="H5" i="40"/>
  <c r="F5" i="40"/>
  <c r="O133" i="39"/>
  <c r="N133" i="39"/>
  <c r="M133" i="39"/>
  <c r="K133" i="39"/>
  <c r="H133" i="39"/>
  <c r="T5" i="39"/>
  <c r="R5" i="39"/>
  <c r="P5" i="39"/>
  <c r="N5" i="39"/>
  <c r="M5" i="39"/>
  <c r="L5" i="39"/>
  <c r="J5" i="39"/>
  <c r="M133" i="38"/>
  <c r="L133" i="38"/>
  <c r="K133" i="38"/>
  <c r="I133" i="38"/>
  <c r="H133" i="38"/>
  <c r="N5" i="38"/>
  <c r="F5" i="38"/>
  <c r="O123" i="37"/>
  <c r="M123" i="37"/>
  <c r="K123" i="37"/>
  <c r="I123" i="37"/>
  <c r="H123" i="37"/>
  <c r="G123" i="37"/>
  <c r="T5" i="37"/>
  <c r="S5" i="37"/>
  <c r="Y29" i="35"/>
  <c r="I29" i="35"/>
  <c r="H29" i="35"/>
  <c r="BB7" i="35"/>
  <c r="AY7" i="35"/>
  <c r="AX7" i="35"/>
  <c r="AQ7" i="35"/>
  <c r="AP7" i="35"/>
  <c r="AF7" i="35"/>
  <c r="AE7" i="35"/>
  <c r="X7" i="35"/>
  <c r="I7" i="35"/>
  <c r="F96" i="31"/>
  <c r="D96" i="31"/>
  <c r="J96" i="31"/>
  <c r="H96" i="31"/>
  <c r="L74" i="31"/>
  <c r="J74" i="31"/>
  <c r="D74" i="31"/>
  <c r="F74" i="31"/>
  <c r="J52" i="31"/>
  <c r="H52" i="31"/>
  <c r="L52" i="31"/>
  <c r="D52" i="31"/>
  <c r="H30" i="31"/>
  <c r="H8" i="31"/>
  <c r="D8" i="31"/>
  <c r="L8" i="31"/>
  <c r="F8" i="31"/>
  <c r="L272" i="30"/>
  <c r="F272" i="30"/>
  <c r="D272" i="30"/>
  <c r="J272" i="30"/>
  <c r="C271" i="30"/>
  <c r="B270" i="30"/>
  <c r="L250" i="30"/>
  <c r="F250" i="30"/>
  <c r="D250" i="30"/>
  <c r="J250" i="30"/>
  <c r="C249" i="30"/>
  <c r="B248" i="30"/>
  <c r="L228" i="30"/>
  <c r="F228" i="30"/>
  <c r="D228" i="30"/>
  <c r="J228" i="30"/>
  <c r="C227" i="30"/>
  <c r="B226" i="30"/>
  <c r="L206" i="30"/>
  <c r="F206" i="30"/>
  <c r="D206" i="30"/>
  <c r="J206" i="30"/>
  <c r="C205" i="30"/>
  <c r="B204" i="30"/>
  <c r="L184" i="30"/>
  <c r="F184" i="30"/>
  <c r="D184" i="30"/>
  <c r="C183" i="30"/>
  <c r="B182" i="30"/>
  <c r="H162" i="30"/>
  <c r="D162" i="30"/>
  <c r="L162" i="30"/>
  <c r="J162" i="30"/>
  <c r="F162" i="30"/>
  <c r="C161" i="30"/>
  <c r="B160" i="30"/>
  <c r="H140" i="30"/>
  <c r="D140" i="30"/>
  <c r="L140" i="30"/>
  <c r="J140" i="30"/>
  <c r="C139" i="30"/>
  <c r="F140" i="30" s="1"/>
  <c r="B138" i="30"/>
  <c r="H118" i="30"/>
  <c r="D118" i="30"/>
  <c r="L118" i="30"/>
  <c r="J118" i="30"/>
  <c r="C117" i="30"/>
  <c r="F118" i="30" s="1"/>
  <c r="B116" i="30"/>
  <c r="H96" i="30"/>
  <c r="D96" i="30"/>
  <c r="L96" i="30"/>
  <c r="J96" i="30"/>
  <c r="C95" i="30"/>
  <c r="F96" i="30" s="1"/>
  <c r="F74" i="30"/>
  <c r="D74" i="30"/>
  <c r="J74" i="30"/>
  <c r="H74" i="30"/>
  <c r="C73" i="30"/>
  <c r="L52" i="30"/>
  <c r="D52" i="30"/>
  <c r="C51" i="30"/>
  <c r="J30" i="30"/>
  <c r="D30" i="30"/>
  <c r="L30" i="30"/>
  <c r="H30" i="30"/>
  <c r="F30" i="30"/>
  <c r="C29" i="30"/>
  <c r="H8" i="30"/>
  <c r="F8" i="30"/>
  <c r="D8" i="30"/>
  <c r="L8" i="30"/>
  <c r="J8" i="30"/>
  <c r="C7" i="30"/>
  <c r="B4" i="28"/>
  <c r="M6" i="27"/>
  <c r="K6" i="27"/>
  <c r="J6" i="27"/>
  <c r="I6" i="27"/>
  <c r="L6" i="27"/>
  <c r="B3" i="27"/>
  <c r="I6" i="26"/>
  <c r="M6" i="26"/>
  <c r="B4" i="26"/>
  <c r="J96" i="25"/>
  <c r="H96" i="25"/>
  <c r="L96" i="25"/>
  <c r="H74" i="25"/>
  <c r="F74" i="25"/>
  <c r="D74" i="25"/>
  <c r="L74" i="25"/>
  <c r="J74" i="25"/>
  <c r="F52" i="25"/>
  <c r="D52" i="25"/>
  <c r="L52" i="25"/>
  <c r="J52" i="25"/>
  <c r="H52" i="25"/>
  <c r="D30" i="25"/>
  <c r="J30" i="25"/>
  <c r="H30" i="25"/>
  <c r="F30" i="25"/>
  <c r="J8" i="25"/>
  <c r="H8" i="25"/>
  <c r="F8" i="25"/>
  <c r="D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D96" i="24"/>
  <c r="H96" i="24"/>
  <c r="C95" i="24"/>
  <c r="H74" i="24"/>
  <c r="C73" i="24"/>
  <c r="D74" i="24" s="1"/>
  <c r="H52" i="24"/>
  <c r="C51" i="24"/>
  <c r="H30" i="24"/>
  <c r="F30" i="24"/>
  <c r="D30" i="24"/>
  <c r="C29" i="24"/>
  <c r="F8" i="24"/>
  <c r="D8" i="24"/>
  <c r="L8" i="24"/>
  <c r="J8" i="24"/>
  <c r="H8" i="24"/>
  <c r="AA7" i="22"/>
  <c r="N7" i="22"/>
  <c r="L7" i="22"/>
  <c r="J7" i="22"/>
  <c r="K7" i="22"/>
  <c r="B4" i="22"/>
  <c r="T8" i="21"/>
  <c r="S8" i="21"/>
  <c r="H8" i="21"/>
  <c r="I8" i="21"/>
  <c r="B5" i="21"/>
  <c r="B4" i="19"/>
  <c r="Z6" i="18"/>
  <c r="AB6" i="18"/>
  <c r="R6" i="18"/>
  <c r="T6" i="18"/>
  <c r="J6" i="18"/>
  <c r="I6" i="18"/>
  <c r="B3" i="18"/>
  <c r="Y7" i="17"/>
  <c r="W7" i="17"/>
  <c r="X7" i="17"/>
  <c r="M7" i="17"/>
  <c r="K7" i="17"/>
  <c r="I7" i="17"/>
  <c r="B4" i="17"/>
  <c r="W7" i="16"/>
  <c r="AA7" i="16"/>
  <c r="K7" i="16"/>
  <c r="I7" i="16"/>
  <c r="L7" i="16"/>
  <c r="B4" i="16"/>
  <c r="AA7" i="15"/>
  <c r="Y7" i="15"/>
  <c r="Z7" i="15"/>
  <c r="I7" i="15"/>
  <c r="M7" i="15"/>
  <c r="B4" i="15"/>
  <c r="V9" i="14"/>
  <c r="T9" i="14"/>
  <c r="K9" i="14"/>
  <c r="I9" i="14"/>
  <c r="J9" i="14"/>
  <c r="B6" i="14"/>
  <c r="W6" i="13"/>
  <c r="M6" i="13"/>
  <c r="L6" i="13"/>
  <c r="J6" i="13"/>
  <c r="I6" i="13"/>
  <c r="B3" i="13"/>
  <c r="W5" i="12"/>
  <c r="V5" i="12"/>
  <c r="N5" i="12"/>
  <c r="I5" i="12"/>
  <c r="J96" i="10"/>
  <c r="F96" i="10"/>
  <c r="D96" i="10"/>
  <c r="L96" i="10"/>
  <c r="C95" i="10"/>
  <c r="H74" i="10"/>
  <c r="D74" i="10"/>
  <c r="L74" i="10"/>
  <c r="C73" i="10"/>
  <c r="L52" i="10"/>
  <c r="F52" i="10"/>
  <c r="D52" i="10"/>
  <c r="C51" i="10"/>
  <c r="J30" i="10"/>
  <c r="D30" i="10"/>
  <c r="C29" i="10"/>
  <c r="L8" i="10"/>
  <c r="H8" i="10"/>
  <c r="D8" i="10"/>
  <c r="C7" i="10"/>
  <c r="S8" i="9"/>
  <c r="P8" i="9"/>
  <c r="L272" i="8"/>
  <c r="F272" i="8"/>
  <c r="D272" i="8"/>
  <c r="J272" i="8"/>
  <c r="H272" i="8"/>
  <c r="C271" i="8"/>
  <c r="B270" i="8"/>
  <c r="L250" i="8"/>
  <c r="F250" i="8"/>
  <c r="D250" i="8"/>
  <c r="J250" i="8"/>
  <c r="H250" i="8"/>
  <c r="C249" i="8"/>
  <c r="B248" i="8"/>
  <c r="L228" i="8"/>
  <c r="F228" i="8"/>
  <c r="D228" i="8"/>
  <c r="J228" i="8"/>
  <c r="H228" i="8"/>
  <c r="C227" i="8"/>
  <c r="B226" i="8"/>
  <c r="L206" i="8"/>
  <c r="F206" i="8"/>
  <c r="D206" i="8"/>
  <c r="J206" i="8"/>
  <c r="H206" i="8"/>
  <c r="C205" i="8"/>
  <c r="B204" i="8"/>
  <c r="L184" i="8"/>
  <c r="F184" i="8"/>
  <c r="D184" i="8"/>
  <c r="J184" i="8"/>
  <c r="H184" i="8"/>
  <c r="C183" i="8"/>
  <c r="B182" i="8"/>
  <c r="L162" i="8"/>
  <c r="F162" i="8"/>
  <c r="D162" i="8"/>
  <c r="J162" i="8"/>
  <c r="H162" i="8"/>
  <c r="C161" i="8"/>
  <c r="B160" i="8"/>
  <c r="L140" i="8"/>
  <c r="F140" i="8"/>
  <c r="D140" i="8"/>
  <c r="J140" i="8"/>
  <c r="H140" i="8"/>
  <c r="C139" i="8"/>
  <c r="B138" i="8"/>
  <c r="L118" i="8"/>
  <c r="F118" i="8"/>
  <c r="D118" i="8"/>
  <c r="J118" i="8"/>
  <c r="H118" i="8"/>
  <c r="C117" i="8"/>
  <c r="B116" i="8"/>
  <c r="L96" i="8"/>
  <c r="F96" i="8"/>
  <c r="D96" i="8"/>
  <c r="J96" i="8"/>
  <c r="H96" i="8"/>
  <c r="C95" i="8"/>
  <c r="D74" i="8"/>
  <c r="C73" i="8"/>
  <c r="L52" i="8"/>
  <c r="J52" i="8"/>
  <c r="H52" i="8"/>
  <c r="D52" i="8"/>
  <c r="C51" i="8"/>
  <c r="J30" i="8"/>
  <c r="D30" i="8"/>
  <c r="L30" i="8"/>
  <c r="H30" i="8"/>
  <c r="F30" i="8"/>
  <c r="C29" i="8"/>
  <c r="H8" i="8"/>
  <c r="F8" i="8"/>
  <c r="D8" i="8"/>
  <c r="L8" i="8"/>
  <c r="J8" i="8"/>
  <c r="C7" i="8"/>
  <c r="T6" i="6"/>
  <c r="S6" i="6"/>
  <c r="K6" i="6"/>
  <c r="I6" i="6"/>
  <c r="B3" i="6"/>
  <c r="W6" i="5"/>
  <c r="B3" i="5"/>
  <c r="L152" i="3"/>
  <c r="K152" i="3"/>
  <c r="J152" i="3"/>
  <c r="L79" i="3"/>
  <c r="K79" i="3"/>
  <c r="J79" i="3"/>
  <c r="N6" i="3"/>
  <c r="N56" i="2"/>
  <c r="K56" i="2"/>
  <c r="J56" i="2"/>
  <c r="N31" i="2"/>
  <c r="M31" i="2"/>
  <c r="J6" i="2"/>
  <c r="B39" i="1"/>
  <c r="B38" i="1"/>
  <c r="B37" i="1"/>
  <c r="M2" i="1"/>
  <c r="G149" i="14"/>
  <c r="D135" i="14"/>
  <c r="F107" i="14"/>
  <c r="C93" i="14"/>
  <c r="E65" i="14"/>
  <c r="G37" i="14"/>
  <c r="D23" i="14"/>
  <c r="L104" i="18"/>
  <c r="P50" i="18"/>
  <c r="F8" i="18"/>
  <c r="G149" i="17"/>
  <c r="D133" i="17"/>
  <c r="C93" i="17"/>
  <c r="C135" i="16"/>
  <c r="G133" i="16"/>
  <c r="F93" i="16"/>
  <c r="C77" i="16"/>
  <c r="G35" i="16"/>
  <c r="D9" i="16"/>
  <c r="F161" i="15"/>
  <c r="E147" i="15"/>
  <c r="D133" i="15"/>
  <c r="C119" i="15"/>
  <c r="G63" i="15"/>
  <c r="F49" i="15"/>
  <c r="E35" i="15"/>
  <c r="G21" i="15"/>
  <c r="F149" i="14"/>
  <c r="C135" i="14"/>
  <c r="E107" i="14"/>
  <c r="G79" i="14"/>
  <c r="D65" i="14"/>
  <c r="F37" i="14"/>
  <c r="C23" i="14"/>
  <c r="N120" i="18"/>
  <c r="D104" i="18"/>
  <c r="V90" i="18"/>
  <c r="L48" i="18"/>
  <c r="G63" i="17"/>
  <c r="F23" i="17"/>
  <c r="D133" i="16"/>
  <c r="C93" i="16"/>
  <c r="F91" i="16"/>
  <c r="G63" i="16"/>
  <c r="F49" i="16"/>
  <c r="G37" i="16"/>
  <c r="E35" i="16"/>
  <c r="C9" i="16"/>
  <c r="E161" i="15"/>
  <c r="D147" i="15"/>
  <c r="C133" i="15"/>
  <c r="G77" i="15"/>
  <c r="F63" i="15"/>
  <c r="E49" i="15"/>
  <c r="D35" i="15"/>
  <c r="F21" i="15"/>
  <c r="E149" i="14"/>
  <c r="G121" i="14"/>
  <c r="D107" i="14"/>
  <c r="F79" i="14"/>
  <c r="C65" i="14"/>
  <c r="E37" i="14"/>
  <c r="N90" i="18"/>
  <c r="D48" i="18"/>
  <c r="V34" i="18"/>
  <c r="C119" i="17"/>
  <c r="R21" i="17"/>
  <c r="T9" i="17"/>
  <c r="G107" i="16"/>
  <c r="D91" i="16"/>
  <c r="D63" i="16"/>
  <c r="E51" i="16"/>
  <c r="C49" i="16"/>
  <c r="D37" i="16"/>
  <c r="D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F90" i="18"/>
  <c r="X76" i="18"/>
  <c r="N34" i="18"/>
  <c r="F49" i="17"/>
  <c r="G21" i="17"/>
  <c r="D107" i="16"/>
  <c r="G105" i="16"/>
  <c r="F65" i="16"/>
  <c r="C51" i="16"/>
  <c r="F23" i="16"/>
  <c r="G21" i="16"/>
  <c r="C161" i="15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C37" i="14"/>
  <c r="L78" i="18"/>
  <c r="P76" i="18"/>
  <c r="F34" i="18"/>
  <c r="X20" i="18"/>
  <c r="E121" i="17"/>
  <c r="C161" i="16"/>
  <c r="D149" i="16"/>
  <c r="E105" i="16"/>
  <c r="D65" i="16"/>
  <c r="E23" i="16"/>
  <c r="F21" i="16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G23" i="14"/>
  <c r="E93" i="14"/>
  <c r="E104" i="13"/>
  <c r="E34" i="13"/>
  <c r="W10" i="12"/>
  <c r="W6" i="12"/>
  <c r="D108" i="11"/>
  <c r="D104" i="11"/>
  <c r="D100" i="11"/>
  <c r="D96" i="11"/>
  <c r="D84" i="11"/>
  <c r="D80" i="11"/>
  <c r="D76" i="11"/>
  <c r="J104" i="10"/>
  <c r="H87" i="10"/>
  <c r="H79" i="10"/>
  <c r="F62" i="10"/>
  <c r="F54" i="10"/>
  <c r="L18" i="10"/>
  <c r="L10" i="10"/>
  <c r="I20" i="9"/>
  <c r="M16" i="9"/>
  <c r="E16" i="9"/>
  <c r="G14" i="9"/>
  <c r="I12" i="9"/>
  <c r="L108" i="8"/>
  <c r="E105" i="15"/>
  <c r="Q23" i="14"/>
  <c r="G20" i="13"/>
  <c r="W57" i="12"/>
  <c r="W53" i="12"/>
  <c r="W49" i="12"/>
  <c r="W45" i="12"/>
  <c r="W41" i="12"/>
  <c r="W37" i="12"/>
  <c r="W33" i="12"/>
  <c r="W29" i="12"/>
  <c r="W25" i="12"/>
  <c r="W21" i="12"/>
  <c r="W17" i="12"/>
  <c r="W11" i="12"/>
  <c r="E55" i="12"/>
  <c r="C54" i="12"/>
  <c r="D63" i="11"/>
  <c r="D59" i="11"/>
  <c r="D55" i="11"/>
  <c r="D39" i="11"/>
  <c r="D35" i="11"/>
  <c r="D31" i="11"/>
  <c r="D19" i="11"/>
  <c r="D15" i="11"/>
  <c r="D11" i="11"/>
  <c r="H109" i="10"/>
  <c r="J107" i="10"/>
  <c r="F103" i="10"/>
  <c r="H101" i="10"/>
  <c r="J99" i="10"/>
  <c r="F84" i="10"/>
  <c r="H82" i="10"/>
  <c r="J80" i="10"/>
  <c r="F76" i="10"/>
  <c r="F65" i="10"/>
  <c r="H63" i="10"/>
  <c r="F57" i="10"/>
  <c r="H55" i="10"/>
  <c r="J42" i="10"/>
  <c r="F38" i="10"/>
  <c r="J34" i="10"/>
  <c r="L21" i="10"/>
  <c r="H17" i="10"/>
  <c r="L13" i="10"/>
  <c r="H9" i="10"/>
  <c r="V64" i="18"/>
  <c r="L22" i="18"/>
  <c r="E35" i="17"/>
  <c r="E121" i="16"/>
  <c r="F23" i="14"/>
  <c r="W12" i="12"/>
  <c r="D55" i="12"/>
  <c r="W7" i="12"/>
  <c r="D107" i="11"/>
  <c r="D103" i="11"/>
  <c r="D99" i="11"/>
  <c r="D83" i="11"/>
  <c r="D79" i="11"/>
  <c r="D75" i="11"/>
  <c r="F106" i="10"/>
  <c r="H104" i="10"/>
  <c r="J102" i="10"/>
  <c r="F98" i="10"/>
  <c r="F87" i="10"/>
  <c r="H85" i="10"/>
  <c r="F79" i="10"/>
  <c r="H77" i="10"/>
  <c r="F60" i="10"/>
  <c r="J37" i="10"/>
  <c r="H20" i="10"/>
  <c r="L16" i="10"/>
  <c r="H12" i="10"/>
  <c r="G20" i="9"/>
  <c r="I18" i="9"/>
  <c r="M14" i="9"/>
  <c r="E14" i="9"/>
  <c r="G12" i="9"/>
  <c r="I10" i="9"/>
  <c r="J284" i="8"/>
  <c r="D91" i="15"/>
  <c r="C121" i="14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L109" i="8"/>
  <c r="H105" i="8"/>
  <c r="J103" i="8"/>
  <c r="L101" i="8"/>
  <c r="H97" i="8"/>
  <c r="H40" i="8"/>
  <c r="J38" i="8"/>
  <c r="L36" i="8"/>
  <c r="H32" i="8"/>
  <c r="H21" i="8"/>
  <c r="J19" i="8"/>
  <c r="L17" i="8"/>
  <c r="H13" i="8"/>
  <c r="J11" i="8"/>
  <c r="L9" i="8"/>
  <c r="F135" i="14"/>
  <c r="D51" i="14"/>
  <c r="W14" i="12"/>
  <c r="W8" i="12"/>
  <c r="D106" i="11"/>
  <c r="D102" i="11"/>
  <c r="D98" i="11"/>
  <c r="D86" i="11"/>
  <c r="D82" i="11"/>
  <c r="D78" i="11"/>
  <c r="D74" i="11"/>
  <c r="J108" i="10"/>
  <c r="J100" i="10"/>
  <c r="H83" i="10"/>
  <c r="H75" i="10"/>
  <c r="F58" i="10"/>
  <c r="L14" i="10"/>
  <c r="M20" i="9"/>
  <c r="E20" i="9"/>
  <c r="G18" i="9"/>
  <c r="I16" i="9"/>
  <c r="M12" i="9"/>
  <c r="E12" i="9"/>
  <c r="G10" i="9"/>
  <c r="H108" i="8"/>
  <c r="J106" i="8"/>
  <c r="D78" i="18"/>
  <c r="G133" i="15"/>
  <c r="C77" i="15"/>
  <c r="G65" i="14"/>
  <c r="W47" i="12"/>
  <c r="W43" i="12"/>
  <c r="W39" i="12"/>
  <c r="W35" i="12"/>
  <c r="W31" i="12"/>
  <c r="W27" i="12"/>
  <c r="W23" i="12"/>
  <c r="W19" i="12"/>
  <c r="W15" i="12"/>
  <c r="E53" i="12"/>
  <c r="D61" i="11"/>
  <c r="D57" i="11"/>
  <c r="D53" i="11"/>
  <c r="D41" i="11"/>
  <c r="D37" i="11"/>
  <c r="D33" i="11"/>
  <c r="D17" i="11"/>
  <c r="D13" i="11"/>
  <c r="D9" i="11"/>
  <c r="J103" i="10"/>
  <c r="H86" i="10"/>
  <c r="H78" i="10"/>
  <c r="F61" i="10"/>
  <c r="F53" i="10"/>
  <c r="L17" i="10"/>
  <c r="L9" i="10"/>
  <c r="M19" i="9"/>
  <c r="E19" i="9"/>
  <c r="G17" i="9"/>
  <c r="I15" i="9"/>
  <c r="M11" i="9"/>
  <c r="E11" i="9"/>
  <c r="G9" i="9"/>
  <c r="P20" i="18"/>
  <c r="G79" i="16"/>
  <c r="R9" i="16"/>
  <c r="D105" i="11"/>
  <c r="D101" i="11"/>
  <c r="D97" i="11"/>
  <c r="D85" i="11"/>
  <c r="D81" i="11"/>
  <c r="D77" i="11"/>
  <c r="M18" i="9"/>
  <c r="E18" i="9"/>
  <c r="G16" i="9"/>
  <c r="I14" i="9"/>
  <c r="M10" i="9"/>
  <c r="E10" i="9"/>
  <c r="H106" i="8"/>
  <c r="J104" i="8"/>
  <c r="L102" i="8"/>
  <c r="H98" i="8"/>
  <c r="H41" i="8"/>
  <c r="J39" i="8"/>
  <c r="L37" i="8"/>
  <c r="H33" i="8"/>
  <c r="J31" i="8"/>
  <c r="J20" i="8"/>
  <c r="L18" i="8"/>
  <c r="H14" i="8"/>
  <c r="J12" i="8"/>
  <c r="L10" i="8"/>
  <c r="E21" i="16"/>
  <c r="R20" i="13"/>
  <c r="F118" i="13"/>
  <c r="W36" i="12"/>
  <c r="D56" i="11"/>
  <c r="D16" i="11"/>
  <c r="F97" i="10"/>
  <c r="F108" i="10"/>
  <c r="H84" i="10"/>
  <c r="F81" i="10"/>
  <c r="F63" i="10"/>
  <c r="F43" i="10"/>
  <c r="H14" i="10"/>
  <c r="E17" i="9"/>
  <c r="G15" i="9"/>
  <c r="I13" i="9"/>
  <c r="M9" i="9"/>
  <c r="J283" i="8"/>
  <c r="H275" i="8"/>
  <c r="L273" i="8"/>
  <c r="J262" i="8"/>
  <c r="L252" i="8"/>
  <c r="J239" i="8"/>
  <c r="H231" i="8"/>
  <c r="L229" i="8"/>
  <c r="J218" i="8"/>
  <c r="L208" i="8"/>
  <c r="F197" i="8"/>
  <c r="J195" i="8"/>
  <c r="H187" i="8"/>
  <c r="L185" i="8"/>
  <c r="J174" i="8"/>
  <c r="L164" i="8"/>
  <c r="L128" i="8"/>
  <c r="F126" i="8"/>
  <c r="J122" i="8"/>
  <c r="F109" i="8"/>
  <c r="F104" i="8"/>
  <c r="H103" i="8"/>
  <c r="J102" i="8"/>
  <c r="H83" i="8"/>
  <c r="J82" i="8"/>
  <c r="F79" i="8"/>
  <c r="J62" i="8"/>
  <c r="L61" i="8"/>
  <c r="F59" i="8"/>
  <c r="H58" i="8"/>
  <c r="L41" i="8"/>
  <c r="F39" i="8"/>
  <c r="H38" i="8"/>
  <c r="J37" i="8"/>
  <c r="H18" i="8"/>
  <c r="J17" i="8"/>
  <c r="L16" i="8"/>
  <c r="F14" i="8"/>
  <c r="G9" i="16"/>
  <c r="W56" i="12"/>
  <c r="W24" i="12"/>
  <c r="D52" i="11"/>
  <c r="D12" i="11"/>
  <c r="J101" i="10"/>
  <c r="H57" i="10"/>
  <c r="F40" i="10"/>
  <c r="E15" i="9"/>
  <c r="G13" i="9"/>
  <c r="I11" i="9"/>
  <c r="H283" i="8"/>
  <c r="L281" i="8"/>
  <c r="J273" i="8"/>
  <c r="L260" i="8"/>
  <c r="H239" i="8"/>
  <c r="L237" i="8"/>
  <c r="J229" i="8"/>
  <c r="L216" i="8"/>
  <c r="H195" i="8"/>
  <c r="L193" i="8"/>
  <c r="J185" i="8"/>
  <c r="L172" i="8"/>
  <c r="L106" i="8"/>
  <c r="L105" i="8"/>
  <c r="J97" i="8"/>
  <c r="L65" i="8"/>
  <c r="F63" i="8"/>
  <c r="H62" i="8"/>
  <c r="J61" i="8"/>
  <c r="H53" i="8"/>
  <c r="H42" i="8"/>
  <c r="J41" i="8"/>
  <c r="L40" i="8"/>
  <c r="F38" i="8"/>
  <c r="J32" i="8"/>
  <c r="L31" i="8"/>
  <c r="J21" i="8"/>
  <c r="L20" i="8"/>
  <c r="F18" i="8"/>
  <c r="H17" i="8"/>
  <c r="L11" i="8"/>
  <c r="F9" i="8"/>
  <c r="D163" i="14"/>
  <c r="W44" i="12"/>
  <c r="E54" i="12"/>
  <c r="W54" i="12"/>
  <c r="D8" i="11"/>
  <c r="F78" i="10"/>
  <c r="L61" i="10"/>
  <c r="L34" i="10"/>
  <c r="E9" i="9"/>
  <c r="H285" i="8"/>
  <c r="J281" i="8"/>
  <c r="H278" i="8"/>
  <c r="H255" i="8"/>
  <c r="L262" i="8"/>
  <c r="J237" i="8"/>
  <c r="H234" i="8"/>
  <c r="H211" i="8"/>
  <c r="L218" i="8"/>
  <c r="J193" i="8"/>
  <c r="H190" i="8"/>
  <c r="H167" i="8"/>
  <c r="L174" i="8"/>
  <c r="L107" i="8"/>
  <c r="H102" i="8"/>
  <c r="J101" i="8"/>
  <c r="L100" i="8"/>
  <c r="L60" i="8"/>
  <c r="F58" i="8"/>
  <c r="H57" i="8"/>
  <c r="J56" i="8"/>
  <c r="H37" i="8"/>
  <c r="J36" i="8"/>
  <c r="L35" i="8"/>
  <c r="F33" i="8"/>
  <c r="J16" i="8"/>
  <c r="L15" i="8"/>
  <c r="F13" i="8"/>
  <c r="H12" i="8"/>
  <c r="W32" i="12"/>
  <c r="D40" i="11"/>
  <c r="F105" i="10"/>
  <c r="J82" i="10"/>
  <c r="L279" i="8"/>
  <c r="J276" i="8"/>
  <c r="H263" i="8"/>
  <c r="J253" i="8"/>
  <c r="L235" i="8"/>
  <c r="J232" i="8"/>
  <c r="H219" i="8"/>
  <c r="J209" i="8"/>
  <c r="L191" i="8"/>
  <c r="J188" i="8"/>
  <c r="H175" i="8"/>
  <c r="J165" i="8"/>
  <c r="J107" i="8"/>
  <c r="J105" i="8"/>
  <c r="L104" i="8"/>
  <c r="H101" i="8"/>
  <c r="H61" i="8"/>
  <c r="J60" i="8"/>
  <c r="L59" i="8"/>
  <c r="F57" i="8"/>
  <c r="L63" i="8"/>
  <c r="J40" i="8"/>
  <c r="L39" i="8"/>
  <c r="F37" i="8"/>
  <c r="H36" i="8"/>
  <c r="L19" i="8"/>
  <c r="F17" i="8"/>
  <c r="H16" i="8"/>
  <c r="J15" i="8"/>
  <c r="F119" i="15"/>
  <c r="W52" i="12"/>
  <c r="W20" i="12"/>
  <c r="D36" i="11"/>
  <c r="J109" i="10"/>
  <c r="H65" i="10"/>
  <c r="J55" i="10"/>
  <c r="H38" i="10"/>
  <c r="H11" i="10"/>
  <c r="L274" i="8"/>
  <c r="J261" i="8"/>
  <c r="H253" i="8"/>
  <c r="L251" i="8"/>
  <c r="J240" i="8"/>
  <c r="L230" i="8"/>
  <c r="J217" i="8"/>
  <c r="H209" i="8"/>
  <c r="L207" i="8"/>
  <c r="J196" i="8"/>
  <c r="L186" i="8"/>
  <c r="J173" i="8"/>
  <c r="H165" i="8"/>
  <c r="L163" i="8"/>
  <c r="H107" i="8"/>
  <c r="J100" i="8"/>
  <c r="L99" i="8"/>
  <c r="H65" i="8"/>
  <c r="H56" i="8"/>
  <c r="L54" i="8"/>
  <c r="L43" i="8"/>
  <c r="J35" i="8"/>
  <c r="L34" i="8"/>
  <c r="F32" i="8"/>
  <c r="H31" i="8"/>
  <c r="F21" i="8"/>
  <c r="H20" i="8"/>
  <c r="L14" i="8"/>
  <c r="F12" i="8"/>
  <c r="H11" i="8"/>
  <c r="J10" i="8"/>
  <c r="C23" i="16"/>
  <c r="U21" i="15"/>
  <c r="W40" i="12"/>
  <c r="C53" i="12"/>
  <c r="C57" i="12" s="1"/>
  <c r="D32" i="11"/>
  <c r="F86" i="10"/>
  <c r="H76" i="10"/>
  <c r="L15" i="10"/>
  <c r="L282" i="8"/>
  <c r="H261" i="8"/>
  <c r="L259" i="8"/>
  <c r="J251" i="8"/>
  <c r="L238" i="8"/>
  <c r="H217" i="8"/>
  <c r="L215" i="8"/>
  <c r="J207" i="8"/>
  <c r="L194" i="8"/>
  <c r="H173" i="8"/>
  <c r="L171" i="8"/>
  <c r="J163" i="8"/>
  <c r="J108" i="8"/>
  <c r="L103" i="8"/>
  <c r="H100" i="8"/>
  <c r="J99" i="8"/>
  <c r="L58" i="8"/>
  <c r="L38" i="8"/>
  <c r="H35" i="8"/>
  <c r="J34" i="8"/>
  <c r="H15" i="8"/>
  <c r="J14" i="8"/>
  <c r="L13" i="8"/>
  <c r="W28" i="12"/>
  <c r="A14" i="12"/>
  <c r="D64" i="11"/>
  <c r="H103" i="10"/>
  <c r="J105" i="10"/>
  <c r="J85" i="10"/>
  <c r="F59" i="10"/>
  <c r="J58" i="10"/>
  <c r="F32" i="10"/>
  <c r="J39" i="10"/>
  <c r="L19" i="10"/>
  <c r="I21" i="9"/>
  <c r="M17" i="9"/>
  <c r="H277" i="8"/>
  <c r="L284" i="8"/>
  <c r="J259" i="8"/>
  <c r="H256" i="8"/>
  <c r="H233" i="8"/>
  <c r="L240" i="8"/>
  <c r="J215" i="8"/>
  <c r="H212" i="8"/>
  <c r="H189" i="8"/>
  <c r="L196" i="8"/>
  <c r="J171" i="8"/>
  <c r="H168" i="8"/>
  <c r="J109" i="8"/>
  <c r="H104" i="8"/>
  <c r="L98" i="8"/>
  <c r="L87" i="8"/>
  <c r="H64" i="8"/>
  <c r="J63" i="8"/>
  <c r="L62" i="8"/>
  <c r="J54" i="8"/>
  <c r="L53" i="8"/>
  <c r="J43" i="8"/>
  <c r="L42" i="8"/>
  <c r="F40" i="8"/>
  <c r="H39" i="8"/>
  <c r="L33" i="8"/>
  <c r="F31" i="8"/>
  <c r="F20" i="8"/>
  <c r="H19" i="8"/>
  <c r="J18" i="8"/>
  <c r="H10" i="8"/>
  <c r="J9" i="8"/>
  <c r="H60" i="10"/>
  <c r="G21" i="9"/>
  <c r="F277" i="8"/>
  <c r="J231" i="8"/>
  <c r="L213" i="8"/>
  <c r="H153" i="8"/>
  <c r="J129" i="8"/>
  <c r="F84" i="8"/>
  <c r="L77" i="8"/>
  <c r="L85" i="8"/>
  <c r="F64" i="8"/>
  <c r="L57" i="8"/>
  <c r="F18" i="2"/>
  <c r="W16" i="12"/>
  <c r="L53" i="10"/>
  <c r="I19" i="9"/>
  <c r="J275" i="8"/>
  <c r="L257" i="8"/>
  <c r="H197" i="8"/>
  <c r="J166" i="8"/>
  <c r="J81" i="8"/>
  <c r="H63" i="8"/>
  <c r="H43" i="8"/>
  <c r="F10" i="8"/>
  <c r="E18" i="2"/>
  <c r="G17" i="2"/>
  <c r="D20" i="11"/>
  <c r="H19" i="10"/>
  <c r="H241" i="8"/>
  <c r="J210" i="8"/>
  <c r="H109" i="8"/>
  <c r="H81" i="8"/>
  <c r="J42" i="8"/>
  <c r="H9" i="8"/>
  <c r="F17" i="2"/>
  <c r="H80" i="10"/>
  <c r="M15" i="9"/>
  <c r="J254" i="8"/>
  <c r="F75" i="8"/>
  <c r="F86" i="8"/>
  <c r="F55" i="8"/>
  <c r="L21" i="8"/>
  <c r="G55" i="12"/>
  <c r="L107" i="10"/>
  <c r="L80" i="10"/>
  <c r="J9" i="10"/>
  <c r="F131" i="8"/>
  <c r="H121" i="8"/>
  <c r="J87" i="8"/>
  <c r="H54" i="8"/>
  <c r="J59" i="8"/>
  <c r="H34" i="8"/>
  <c r="F125" i="8"/>
  <c r="H106" i="10"/>
  <c r="J36" i="10"/>
  <c r="F21" i="10"/>
  <c r="H99" i="8"/>
  <c r="L86" i="8"/>
  <c r="J53" i="8"/>
  <c r="J33" i="8"/>
  <c r="J13" i="8"/>
  <c r="D60" i="11"/>
  <c r="F233" i="8"/>
  <c r="L169" i="8"/>
  <c r="J78" i="8"/>
  <c r="W48" i="12"/>
  <c r="H41" i="10"/>
  <c r="F189" i="8"/>
  <c r="J144" i="8"/>
  <c r="J98" i="8"/>
  <c r="L32" i="8"/>
  <c r="F19" i="8"/>
  <c r="L12" i="8"/>
  <c r="J63" i="10"/>
  <c r="J187" i="8"/>
  <c r="J127" i="8"/>
  <c r="L97" i="8"/>
  <c r="G18" i="2"/>
  <c r="E57" i="12" l="1"/>
  <c r="F35" i="15"/>
  <c r="G49" i="15"/>
  <c r="C105" i="15"/>
  <c r="D119" i="15"/>
  <c r="E133" i="15"/>
  <c r="F147" i="15"/>
  <c r="G161" i="15"/>
  <c r="E9" i="16"/>
  <c r="C21" i="16"/>
  <c r="E77" i="16"/>
  <c r="C119" i="16"/>
  <c r="G37" i="17"/>
  <c r="N8" i="18"/>
  <c r="X50" i="18"/>
  <c r="F64" i="18"/>
  <c r="P106" i="18"/>
  <c r="G118" i="18"/>
  <c r="E23" i="14"/>
  <c r="C51" i="14"/>
  <c r="F65" i="14"/>
  <c r="D93" i="14"/>
  <c r="G107" i="14"/>
  <c r="E135" i="14"/>
  <c r="C163" i="14"/>
  <c r="G35" i="15"/>
  <c r="C91" i="15"/>
  <c r="D105" i="15"/>
  <c r="E119" i="15"/>
  <c r="F133" i="15"/>
  <c r="G147" i="15"/>
  <c r="F9" i="16"/>
  <c r="D21" i="16"/>
  <c r="E79" i="16"/>
  <c r="F119" i="16"/>
  <c r="E161" i="17"/>
  <c r="D107" i="17"/>
  <c r="E147" i="17"/>
  <c r="V8" i="18"/>
  <c r="D22" i="18"/>
  <c r="N64" i="18"/>
  <c r="X106" i="18"/>
  <c r="P118" i="18"/>
  <c r="D146" i="18"/>
  <c r="D23" i="16"/>
  <c r="C35" i="16"/>
  <c r="E37" i="16"/>
  <c r="D49" i="16"/>
  <c r="F51" i="16"/>
  <c r="E63" i="16"/>
  <c r="G65" i="16"/>
  <c r="F77" i="16"/>
  <c r="G91" i="16"/>
  <c r="C121" i="16"/>
  <c r="D135" i="16"/>
  <c r="C147" i="16"/>
  <c r="E149" i="16"/>
  <c r="D161" i="16"/>
  <c r="G23" i="17"/>
  <c r="F35" i="17"/>
  <c r="G49" i="17"/>
  <c r="G8" i="18"/>
  <c r="O8" i="18"/>
  <c r="W8" i="18"/>
  <c r="E22" i="18"/>
  <c r="M22" i="18"/>
  <c r="U22" i="18"/>
  <c r="G34" i="18"/>
  <c r="O34" i="18"/>
  <c r="W34" i="18"/>
  <c r="C36" i="18"/>
  <c r="E48" i="18"/>
  <c r="M48" i="18"/>
  <c r="U48" i="18"/>
  <c r="C62" i="18"/>
  <c r="G64" i="18"/>
  <c r="O64" i="18"/>
  <c r="W64" i="18"/>
  <c r="E78" i="18"/>
  <c r="M78" i="18"/>
  <c r="U78" i="18"/>
  <c r="G90" i="18"/>
  <c r="O90" i="18"/>
  <c r="W90" i="18"/>
  <c r="C92" i="18"/>
  <c r="E104" i="18"/>
  <c r="M104" i="18"/>
  <c r="U104" i="18"/>
  <c r="C120" i="18"/>
  <c r="C132" i="18"/>
  <c r="U132" i="18"/>
  <c r="L146" i="18"/>
  <c r="D35" i="16"/>
  <c r="F37" i="16"/>
  <c r="E49" i="16"/>
  <c r="G51" i="16"/>
  <c r="F63" i="16"/>
  <c r="G77" i="16"/>
  <c r="C107" i="16"/>
  <c r="D121" i="16"/>
  <c r="C133" i="16"/>
  <c r="E135" i="16"/>
  <c r="D147" i="16"/>
  <c r="F149" i="16"/>
  <c r="E161" i="16"/>
  <c r="C9" i="17"/>
  <c r="G35" i="17"/>
  <c r="P8" i="18"/>
  <c r="X8" i="18"/>
  <c r="F22" i="18"/>
  <c r="N22" i="18"/>
  <c r="V22" i="18"/>
  <c r="P34" i="18"/>
  <c r="X34" i="18"/>
  <c r="D36" i="18"/>
  <c r="L36" i="18"/>
  <c r="F48" i="18"/>
  <c r="N48" i="18"/>
  <c r="V48" i="18"/>
  <c r="D62" i="18"/>
  <c r="L62" i="18"/>
  <c r="P64" i="18"/>
  <c r="X64" i="18"/>
  <c r="F78" i="18"/>
  <c r="N78" i="18"/>
  <c r="V78" i="18"/>
  <c r="P90" i="18"/>
  <c r="X90" i="18"/>
  <c r="D92" i="18"/>
  <c r="L92" i="18"/>
  <c r="F104" i="18"/>
  <c r="N104" i="18"/>
  <c r="V104" i="18"/>
  <c r="D120" i="18"/>
  <c r="D132" i="18"/>
  <c r="V132" i="18"/>
  <c r="P148" i="18"/>
  <c r="F135" i="16"/>
  <c r="E147" i="16"/>
  <c r="G149" i="16"/>
  <c r="F161" i="16"/>
  <c r="D9" i="17"/>
  <c r="C20" i="18"/>
  <c r="G22" i="18"/>
  <c r="O22" i="18"/>
  <c r="W22" i="18"/>
  <c r="E36" i="18"/>
  <c r="M36" i="18"/>
  <c r="U36" i="18"/>
  <c r="G48" i="18"/>
  <c r="O48" i="18"/>
  <c r="W48" i="18"/>
  <c r="C50" i="18"/>
  <c r="E62" i="18"/>
  <c r="M62" i="18"/>
  <c r="U62" i="18"/>
  <c r="C76" i="18"/>
  <c r="G78" i="18"/>
  <c r="O78" i="18"/>
  <c r="W78" i="18"/>
  <c r="E92" i="18"/>
  <c r="M92" i="18"/>
  <c r="U92" i="18"/>
  <c r="G104" i="18"/>
  <c r="O104" i="18"/>
  <c r="W104" i="18"/>
  <c r="C106" i="18"/>
  <c r="F120" i="18"/>
  <c r="E132" i="18"/>
  <c r="X148" i="18"/>
  <c r="G23" i="16"/>
  <c r="F35" i="16"/>
  <c r="G49" i="16"/>
  <c r="C79" i="16"/>
  <c r="D93" i="16"/>
  <c r="C105" i="16"/>
  <c r="E107" i="16"/>
  <c r="D119" i="16"/>
  <c r="F121" i="16"/>
  <c r="E133" i="16"/>
  <c r="G135" i="16"/>
  <c r="F147" i="16"/>
  <c r="G161" i="16"/>
  <c r="E9" i="17"/>
  <c r="C21" i="17"/>
  <c r="C37" i="17"/>
  <c r="D20" i="18"/>
  <c r="L20" i="18"/>
  <c r="P22" i="18"/>
  <c r="X22" i="18"/>
  <c r="F36" i="18"/>
  <c r="N36" i="18"/>
  <c r="V36" i="18"/>
  <c r="P48" i="18"/>
  <c r="X48" i="18"/>
  <c r="D50" i="18"/>
  <c r="L50" i="18"/>
  <c r="F62" i="18"/>
  <c r="N62" i="18"/>
  <c r="V62" i="18"/>
  <c r="D76" i="18"/>
  <c r="L76" i="18"/>
  <c r="P78" i="18"/>
  <c r="X78" i="18"/>
  <c r="F92" i="18"/>
  <c r="N92" i="18"/>
  <c r="V92" i="18"/>
  <c r="P104" i="18"/>
  <c r="X104" i="18"/>
  <c r="D106" i="18"/>
  <c r="L106" i="18"/>
  <c r="U118" i="18"/>
  <c r="F132" i="18"/>
  <c r="C65" i="16"/>
  <c r="D79" i="16"/>
  <c r="C91" i="16"/>
  <c r="E93" i="16"/>
  <c r="D105" i="16"/>
  <c r="F107" i="16"/>
  <c r="E119" i="16"/>
  <c r="G121" i="16"/>
  <c r="F133" i="16"/>
  <c r="G147" i="16"/>
  <c r="F9" i="17"/>
  <c r="Q9" i="17"/>
  <c r="D21" i="17"/>
  <c r="C23" i="17"/>
  <c r="D37" i="17"/>
  <c r="C49" i="17"/>
  <c r="C8" i="18"/>
  <c r="E20" i="18"/>
  <c r="M20" i="18"/>
  <c r="U20" i="18"/>
  <c r="C34" i="18"/>
  <c r="G36" i="18"/>
  <c r="O36" i="18"/>
  <c r="W36" i="18"/>
  <c r="E50" i="18"/>
  <c r="M50" i="18"/>
  <c r="U50" i="18"/>
  <c r="G62" i="18"/>
  <c r="O62" i="18"/>
  <c r="W62" i="18"/>
  <c r="C64" i="18"/>
  <c r="E76" i="18"/>
  <c r="M76" i="18"/>
  <c r="U76" i="18"/>
  <c r="C90" i="18"/>
  <c r="G92" i="18"/>
  <c r="O92" i="18"/>
  <c r="W92" i="18"/>
  <c r="E106" i="18"/>
  <c r="M106" i="18"/>
  <c r="U106" i="18"/>
  <c r="C118" i="18"/>
  <c r="M118" i="18"/>
  <c r="V118" i="18"/>
  <c r="G9" i="17"/>
  <c r="R9" i="17"/>
  <c r="E21" i="17"/>
  <c r="D23" i="17"/>
  <c r="C35" i="17"/>
  <c r="E37" i="17"/>
  <c r="D49" i="17"/>
  <c r="E63" i="17"/>
  <c r="G65" i="17"/>
  <c r="G91" i="17"/>
  <c r="D8" i="18"/>
  <c r="L8" i="18"/>
  <c r="F20" i="18"/>
  <c r="N20" i="18"/>
  <c r="V20" i="18"/>
  <c r="D34" i="18"/>
  <c r="L34" i="18"/>
  <c r="P36" i="18"/>
  <c r="X36" i="18"/>
  <c r="F50" i="18"/>
  <c r="N50" i="18"/>
  <c r="V50" i="18"/>
  <c r="P62" i="18"/>
  <c r="X62" i="18"/>
  <c r="D64" i="18"/>
  <c r="L64" i="18"/>
  <c r="F76" i="18"/>
  <c r="N76" i="18"/>
  <c r="V76" i="18"/>
  <c r="D90" i="18"/>
  <c r="L90" i="18"/>
  <c r="P92" i="18"/>
  <c r="X92" i="18"/>
  <c r="F106" i="18"/>
  <c r="N106" i="18"/>
  <c r="V106" i="18"/>
  <c r="E118" i="18"/>
  <c r="N118" i="18"/>
  <c r="W118" i="18"/>
  <c r="M132" i="18"/>
  <c r="C37" i="16"/>
  <c r="D51" i="16"/>
  <c r="C63" i="16"/>
  <c r="E65" i="16"/>
  <c r="D77" i="16"/>
  <c r="F79" i="16"/>
  <c r="E91" i="16"/>
  <c r="G93" i="16"/>
  <c r="F105" i="16"/>
  <c r="G119" i="16"/>
  <c r="C149" i="16"/>
  <c r="F21" i="17"/>
  <c r="E23" i="17"/>
  <c r="D35" i="17"/>
  <c r="F37" i="17"/>
  <c r="E49" i="17"/>
  <c r="E8" i="18"/>
  <c r="M8" i="18"/>
  <c r="U8" i="18"/>
  <c r="G20" i="18"/>
  <c r="O20" i="18"/>
  <c r="W20" i="18"/>
  <c r="C22" i="18"/>
  <c r="E34" i="18"/>
  <c r="M34" i="18"/>
  <c r="U34" i="18"/>
  <c r="C48" i="18"/>
  <c r="G50" i="18"/>
  <c r="O50" i="18"/>
  <c r="W50" i="18"/>
  <c r="E64" i="18"/>
  <c r="M64" i="18"/>
  <c r="U64" i="18"/>
  <c r="G76" i="18"/>
  <c r="O76" i="18"/>
  <c r="W76" i="18"/>
  <c r="C78" i="18"/>
  <c r="E90" i="18"/>
  <c r="M90" i="18"/>
  <c r="U90" i="18"/>
  <c r="C104" i="18"/>
  <c r="G106" i="18"/>
  <c r="O106" i="18"/>
  <c r="W106" i="18"/>
  <c r="F118" i="18"/>
  <c r="O118" i="18"/>
  <c r="X118" i="18"/>
  <c r="L120" i="18"/>
  <c r="N132" i="18"/>
  <c r="E120" i="18"/>
  <c r="M120" i="18"/>
  <c r="U120" i="18"/>
  <c r="G132" i="18"/>
  <c r="O132" i="18"/>
  <c r="W132" i="18"/>
  <c r="C134" i="18"/>
  <c r="E146" i="18"/>
  <c r="M146" i="18"/>
  <c r="U146" i="18"/>
  <c r="C160" i="18"/>
  <c r="V120" i="18"/>
  <c r="P132" i="18"/>
  <c r="X132" i="18"/>
  <c r="D134" i="18"/>
  <c r="L134" i="18"/>
  <c r="F146" i="18"/>
  <c r="N146" i="18"/>
  <c r="V146" i="18"/>
  <c r="D160" i="18"/>
  <c r="L160" i="18"/>
  <c r="G120" i="18"/>
  <c r="O120" i="18"/>
  <c r="W120" i="18"/>
  <c r="E134" i="18"/>
  <c r="M134" i="18"/>
  <c r="U134" i="18"/>
  <c r="G146" i="18"/>
  <c r="O146" i="18"/>
  <c r="W146" i="18"/>
  <c r="C148" i="18"/>
  <c r="E160" i="18"/>
  <c r="M160" i="18"/>
  <c r="U160" i="18"/>
  <c r="M22" i="21"/>
  <c r="D118" i="18"/>
  <c r="L118" i="18"/>
  <c r="P120" i="18"/>
  <c r="X120" i="18"/>
  <c r="F134" i="18"/>
  <c r="N134" i="18"/>
  <c r="V134" i="18"/>
  <c r="P146" i="18"/>
  <c r="X146" i="18"/>
  <c r="D148" i="18"/>
  <c r="L148" i="18"/>
  <c r="F160" i="18"/>
  <c r="N160" i="18"/>
  <c r="V160" i="18"/>
  <c r="F165" i="24"/>
  <c r="G134" i="18"/>
  <c r="O134" i="18"/>
  <c r="W134" i="18"/>
  <c r="E148" i="18"/>
  <c r="M148" i="18"/>
  <c r="U148" i="18"/>
  <c r="G160" i="18"/>
  <c r="O160" i="18"/>
  <c r="W160" i="18"/>
  <c r="F10" i="24"/>
  <c r="L132" i="18"/>
  <c r="P134" i="18"/>
  <c r="X134" i="18"/>
  <c r="F148" i="18"/>
  <c r="N148" i="18"/>
  <c r="V148" i="18"/>
  <c r="P160" i="18"/>
  <c r="X160" i="18"/>
  <c r="C146" i="18"/>
  <c r="G148" i="18"/>
  <c r="O148" i="18"/>
  <c r="W148" i="18"/>
  <c r="D21" i="22"/>
  <c r="N22" i="21"/>
  <c r="E50" i="21"/>
  <c r="E148" i="21"/>
  <c r="D162" i="21"/>
  <c r="J100" i="24"/>
  <c r="C22" i="21"/>
  <c r="O22" i="21"/>
  <c r="D36" i="21"/>
  <c r="F50" i="21"/>
  <c r="D22" i="21"/>
  <c r="P22" i="21"/>
  <c r="E36" i="21"/>
  <c r="D120" i="21"/>
  <c r="E22" i="21"/>
  <c r="F36" i="21"/>
  <c r="F64" i="21"/>
  <c r="G63" i="22"/>
  <c r="F22" i="21"/>
  <c r="C161" i="22"/>
  <c r="J185" i="24"/>
  <c r="E120" i="21"/>
  <c r="F148" i="21"/>
  <c r="E162" i="21"/>
  <c r="F21" i="22"/>
  <c r="C133" i="22"/>
  <c r="H32" i="24"/>
  <c r="H59" i="24"/>
  <c r="H86" i="24"/>
  <c r="F123" i="24"/>
  <c r="J147" i="24"/>
  <c r="L167" i="24"/>
  <c r="C36" i="21"/>
  <c r="C50" i="21"/>
  <c r="C64" i="21"/>
  <c r="C78" i="21"/>
  <c r="C92" i="21"/>
  <c r="F120" i="21"/>
  <c r="C134" i="21"/>
  <c r="F162" i="21"/>
  <c r="G21" i="22"/>
  <c r="C105" i="22"/>
  <c r="H16" i="24"/>
  <c r="L103" i="24"/>
  <c r="H195" i="24"/>
  <c r="L77" i="25"/>
  <c r="D50" i="21"/>
  <c r="D64" i="21"/>
  <c r="D78" i="21"/>
  <c r="D92" i="21"/>
  <c r="D134" i="21"/>
  <c r="H21" i="22"/>
  <c r="C77" i="22"/>
  <c r="J62" i="24"/>
  <c r="E64" i="21"/>
  <c r="E78" i="21"/>
  <c r="E92" i="21"/>
  <c r="C106" i="21"/>
  <c r="E134" i="21"/>
  <c r="L12" i="24"/>
  <c r="F107" i="24"/>
  <c r="L123" i="24"/>
  <c r="J263" i="24"/>
  <c r="J87" i="25"/>
  <c r="F78" i="21"/>
  <c r="F92" i="21"/>
  <c r="D106" i="21"/>
  <c r="F134" i="21"/>
  <c r="C49" i="22"/>
  <c r="G147" i="22"/>
  <c r="F18" i="24"/>
  <c r="H62" i="24"/>
  <c r="L65" i="24"/>
  <c r="F233" i="24"/>
  <c r="E106" i="21"/>
  <c r="S21" i="22"/>
  <c r="E35" i="22"/>
  <c r="G119" i="22"/>
  <c r="J38" i="24"/>
  <c r="F82" i="24"/>
  <c r="H97" i="24"/>
  <c r="J141" i="24"/>
  <c r="F214" i="24"/>
  <c r="J14" i="25"/>
  <c r="H109" i="25"/>
  <c r="F106" i="21"/>
  <c r="C120" i="21"/>
  <c r="D148" i="21"/>
  <c r="G35" i="22"/>
  <c r="G91" i="22"/>
  <c r="F11" i="24"/>
  <c r="J14" i="24"/>
  <c r="J19" i="24"/>
  <c r="H130" i="24"/>
  <c r="F167" i="24"/>
  <c r="E63" i="22"/>
  <c r="E91" i="22"/>
  <c r="E119" i="22"/>
  <c r="E147" i="22"/>
  <c r="L10" i="24"/>
  <c r="J12" i="24"/>
  <c r="H14" i="24"/>
  <c r="F16" i="24"/>
  <c r="L18" i="24"/>
  <c r="H19" i="24"/>
  <c r="F20" i="24"/>
  <c r="H34" i="24"/>
  <c r="H42" i="24"/>
  <c r="L55" i="24"/>
  <c r="J65" i="24"/>
  <c r="L85" i="24"/>
  <c r="H75" i="24"/>
  <c r="J78" i="24"/>
  <c r="F85" i="24"/>
  <c r="J103" i="24"/>
  <c r="L106" i="24"/>
  <c r="H121" i="24"/>
  <c r="F131" i="24"/>
  <c r="H141" i="24"/>
  <c r="J144" i="24"/>
  <c r="H149" i="24"/>
  <c r="J169" i="24"/>
  <c r="F189" i="24"/>
  <c r="J215" i="24"/>
  <c r="H257" i="24"/>
  <c r="F267" i="24"/>
  <c r="F18" i="25"/>
  <c r="L31" i="25"/>
  <c r="J41" i="25"/>
  <c r="L58" i="25"/>
  <c r="H81" i="25"/>
  <c r="C148" i="21"/>
  <c r="C162" i="21"/>
  <c r="E21" i="22"/>
  <c r="F35" i="22"/>
  <c r="F63" i="22"/>
  <c r="F91" i="22"/>
  <c r="F119" i="22"/>
  <c r="F147" i="22"/>
  <c r="J9" i="24"/>
  <c r="H11" i="24"/>
  <c r="F13" i="24"/>
  <c r="L15" i="24"/>
  <c r="J17" i="24"/>
  <c r="J21" i="24"/>
  <c r="F32" i="24"/>
  <c r="L34" i="24"/>
  <c r="H38" i="24"/>
  <c r="J57" i="24"/>
  <c r="L60" i="24"/>
  <c r="F77" i="24"/>
  <c r="H80" i="24"/>
  <c r="L98" i="24"/>
  <c r="H105" i="24"/>
  <c r="J108" i="24"/>
  <c r="L131" i="24"/>
  <c r="F143" i="24"/>
  <c r="J149" i="24"/>
  <c r="H174" i="24"/>
  <c r="L169" i="24"/>
  <c r="H173" i="24"/>
  <c r="F192" i="24"/>
  <c r="F211" i="24"/>
  <c r="J237" i="24"/>
  <c r="F37" i="25"/>
  <c r="H54" i="25"/>
  <c r="F64" i="25"/>
  <c r="H35" i="22"/>
  <c r="D49" i="22"/>
  <c r="H63" i="22"/>
  <c r="D77" i="22"/>
  <c r="H91" i="22"/>
  <c r="D105" i="22"/>
  <c r="H119" i="22"/>
  <c r="D133" i="22"/>
  <c r="H147" i="22"/>
  <c r="D161" i="22"/>
  <c r="L9" i="24"/>
  <c r="J11" i="24"/>
  <c r="H13" i="24"/>
  <c r="F15" i="24"/>
  <c r="L17" i="24"/>
  <c r="F31" i="24"/>
  <c r="L33" i="24"/>
  <c r="H37" i="24"/>
  <c r="J87" i="24"/>
  <c r="J54" i="24"/>
  <c r="L57" i="24"/>
  <c r="F61" i="24"/>
  <c r="H64" i="24"/>
  <c r="L82" i="24"/>
  <c r="H102" i="24"/>
  <c r="J105" i="24"/>
  <c r="J125" i="24"/>
  <c r="L128" i="24"/>
  <c r="H143" i="24"/>
  <c r="F145" i="24"/>
  <c r="L147" i="24"/>
  <c r="H165" i="24"/>
  <c r="J207" i="24"/>
  <c r="H217" i="24"/>
  <c r="F236" i="24"/>
  <c r="F259" i="24"/>
  <c r="F10" i="25"/>
  <c r="J33" i="25"/>
  <c r="H43" i="25"/>
  <c r="J60" i="25"/>
  <c r="F83" i="25"/>
  <c r="E49" i="22"/>
  <c r="E77" i="22"/>
  <c r="E105" i="22"/>
  <c r="E133" i="22"/>
  <c r="E161" i="22"/>
  <c r="H10" i="24"/>
  <c r="F12" i="24"/>
  <c r="L14" i="24"/>
  <c r="J16" i="24"/>
  <c r="H18" i="24"/>
  <c r="L19" i="24"/>
  <c r="J32" i="24"/>
  <c r="F36" i="24"/>
  <c r="L38" i="24"/>
  <c r="L41" i="24"/>
  <c r="L58" i="24"/>
  <c r="F53" i="24"/>
  <c r="H56" i="24"/>
  <c r="J59" i="24"/>
  <c r="J84" i="24"/>
  <c r="L87" i="24"/>
  <c r="J97" i="24"/>
  <c r="H107" i="24"/>
  <c r="L120" i="24"/>
  <c r="H127" i="24"/>
  <c r="J130" i="24"/>
  <c r="L145" i="24"/>
  <c r="H163" i="24"/>
  <c r="L191" i="24"/>
  <c r="J229" i="24"/>
  <c r="H239" i="24"/>
  <c r="F262" i="24"/>
  <c r="L20" i="25"/>
  <c r="L83" i="25"/>
  <c r="F56" i="25"/>
  <c r="F49" i="22"/>
  <c r="F77" i="22"/>
  <c r="F105" i="22"/>
  <c r="F133" i="22"/>
  <c r="F161" i="22"/>
  <c r="F9" i="24"/>
  <c r="L11" i="24"/>
  <c r="J13" i="24"/>
  <c r="H15" i="24"/>
  <c r="J36" i="24"/>
  <c r="H40" i="24"/>
  <c r="J43" i="24"/>
  <c r="H61" i="24"/>
  <c r="J76" i="24"/>
  <c r="L79" i="24"/>
  <c r="H99" i="24"/>
  <c r="H119" i="24"/>
  <c r="J122" i="24"/>
  <c r="L125" i="24"/>
  <c r="H152" i="24"/>
  <c r="F153" i="24"/>
  <c r="J163" i="24"/>
  <c r="H187" i="24"/>
  <c r="F197" i="24"/>
  <c r="L213" i="24"/>
  <c r="J255" i="24"/>
  <c r="H265" i="24"/>
  <c r="H16" i="25"/>
  <c r="L39" i="25"/>
  <c r="J79" i="25"/>
  <c r="C35" i="22"/>
  <c r="G49" i="22"/>
  <c r="C63" i="22"/>
  <c r="G77" i="22"/>
  <c r="C91" i="22"/>
  <c r="G105" i="22"/>
  <c r="C119" i="22"/>
  <c r="G133" i="22"/>
  <c r="C147" i="22"/>
  <c r="G161" i="22"/>
  <c r="J10" i="24"/>
  <c r="H12" i="24"/>
  <c r="L16" i="24"/>
  <c r="J18" i="24"/>
  <c r="F37" i="24"/>
  <c r="F34" i="24"/>
  <c r="L36" i="24"/>
  <c r="F42" i="24"/>
  <c r="H53" i="24"/>
  <c r="J81" i="24"/>
  <c r="L84" i="24"/>
  <c r="L109" i="24"/>
  <c r="H124" i="24"/>
  <c r="J127" i="24"/>
  <c r="F151" i="24"/>
  <c r="L153" i="24"/>
  <c r="J171" i="24"/>
  <c r="H209" i="24"/>
  <c r="F219" i="24"/>
  <c r="L235" i="24"/>
  <c r="H35" i="25"/>
  <c r="H62" i="25"/>
  <c r="F75" i="25"/>
  <c r="C21" i="22"/>
  <c r="D35" i="22"/>
  <c r="H49" i="22"/>
  <c r="D63" i="22"/>
  <c r="H77" i="22"/>
  <c r="D91" i="22"/>
  <c r="H105" i="22"/>
  <c r="D119" i="22"/>
  <c r="H133" i="22"/>
  <c r="D147" i="22"/>
  <c r="H161" i="22"/>
  <c r="H9" i="24"/>
  <c r="L13" i="24"/>
  <c r="J15" i="24"/>
  <c r="H17" i="24"/>
  <c r="H21" i="24"/>
  <c r="J35" i="24"/>
  <c r="F39" i="24"/>
  <c r="J40" i="24"/>
  <c r="L63" i="24"/>
  <c r="J79" i="24"/>
  <c r="L76" i="24"/>
  <c r="J86" i="24"/>
  <c r="L101" i="24"/>
  <c r="J119" i="24"/>
  <c r="H129" i="24"/>
  <c r="L142" i="24"/>
  <c r="H151" i="24"/>
  <c r="H196" i="24"/>
  <c r="J193" i="24"/>
  <c r="H231" i="24"/>
  <c r="F241" i="24"/>
  <c r="L261" i="24"/>
  <c r="L12" i="25"/>
  <c r="L85" i="25"/>
  <c r="J99" i="25"/>
  <c r="H20" i="24"/>
  <c r="H31" i="24"/>
  <c r="L35" i="24"/>
  <c r="J37" i="24"/>
  <c r="H39" i="24"/>
  <c r="L43" i="24"/>
  <c r="L100" i="24"/>
  <c r="J102" i="24"/>
  <c r="H104" i="24"/>
  <c r="L108" i="24"/>
  <c r="L9" i="25"/>
  <c r="J11" i="25"/>
  <c r="H13" i="25"/>
  <c r="F15" i="25"/>
  <c r="L17" i="25"/>
  <c r="J19" i="25"/>
  <c r="H21" i="25"/>
  <c r="H32" i="25"/>
  <c r="F34" i="25"/>
  <c r="J38" i="25"/>
  <c r="H40" i="25"/>
  <c r="F42" i="25"/>
  <c r="F53" i="25"/>
  <c r="J57" i="25"/>
  <c r="H59" i="25"/>
  <c r="F61" i="25"/>
  <c r="J65" i="25"/>
  <c r="J76" i="25"/>
  <c r="H78" i="25"/>
  <c r="F80" i="25"/>
  <c r="J84" i="25"/>
  <c r="H86" i="25"/>
  <c r="H97" i="25"/>
  <c r="C34" i="26"/>
  <c r="G90" i="26"/>
  <c r="L21" i="24"/>
  <c r="L32" i="24"/>
  <c r="J34" i="24"/>
  <c r="H36" i="24"/>
  <c r="L40" i="24"/>
  <c r="J42" i="24"/>
  <c r="L97" i="24"/>
  <c r="J99" i="24"/>
  <c r="H101" i="24"/>
  <c r="L105" i="24"/>
  <c r="J107" i="24"/>
  <c r="H109" i="24"/>
  <c r="H10" i="25"/>
  <c r="F12" i="25"/>
  <c r="L14" i="25"/>
  <c r="J16" i="25"/>
  <c r="H18" i="25"/>
  <c r="F20" i="25"/>
  <c r="F31" i="25"/>
  <c r="J35" i="25"/>
  <c r="H37" i="25"/>
  <c r="F39" i="25"/>
  <c r="J43" i="25"/>
  <c r="J54" i="25"/>
  <c r="H56" i="25"/>
  <c r="F58" i="25"/>
  <c r="J62" i="25"/>
  <c r="H64" i="25"/>
  <c r="H75" i="25"/>
  <c r="F77" i="25"/>
  <c r="J81" i="25"/>
  <c r="H83" i="25"/>
  <c r="F85" i="25"/>
  <c r="H101" i="25"/>
  <c r="J20" i="24"/>
  <c r="J31" i="24"/>
  <c r="H33" i="24"/>
  <c r="L37" i="24"/>
  <c r="J39" i="24"/>
  <c r="H41" i="24"/>
  <c r="L75" i="24"/>
  <c r="H98" i="24"/>
  <c r="L102" i="24"/>
  <c r="J104" i="24"/>
  <c r="H106" i="24"/>
  <c r="F9" i="25"/>
  <c r="L11" i="25"/>
  <c r="J13" i="25"/>
  <c r="H15" i="25"/>
  <c r="F17" i="25"/>
  <c r="L19" i="25"/>
  <c r="J21" i="25"/>
  <c r="J32" i="25"/>
  <c r="H34" i="25"/>
  <c r="F36" i="25"/>
  <c r="J40" i="25"/>
  <c r="H42" i="25"/>
  <c r="H53" i="25"/>
  <c r="F55" i="25"/>
  <c r="J59" i="25"/>
  <c r="H61" i="25"/>
  <c r="F63" i="25"/>
  <c r="J78" i="25"/>
  <c r="H80" i="25"/>
  <c r="F82" i="25"/>
  <c r="J86" i="25"/>
  <c r="J97" i="25"/>
  <c r="D48" i="26"/>
  <c r="F40" i="24"/>
  <c r="L42" i="24"/>
  <c r="L53" i="24"/>
  <c r="J55" i="24"/>
  <c r="H57" i="24"/>
  <c r="L61" i="24"/>
  <c r="J63" i="24"/>
  <c r="H65" i="24"/>
  <c r="L80" i="24"/>
  <c r="J82" i="24"/>
  <c r="L99" i="24"/>
  <c r="J101" i="24"/>
  <c r="H103" i="24"/>
  <c r="L107" i="24"/>
  <c r="J109" i="24"/>
  <c r="J10" i="25"/>
  <c r="H12" i="25"/>
  <c r="F14" i="25"/>
  <c r="L16" i="25"/>
  <c r="J18" i="25"/>
  <c r="H20" i="25"/>
  <c r="H31" i="25"/>
  <c r="F33" i="25"/>
  <c r="L35" i="25"/>
  <c r="J37" i="25"/>
  <c r="H39" i="25"/>
  <c r="F41" i="25"/>
  <c r="J56" i="25"/>
  <c r="H58" i="25"/>
  <c r="F60" i="25"/>
  <c r="J64" i="25"/>
  <c r="J75" i="25"/>
  <c r="H77" i="25"/>
  <c r="F79" i="25"/>
  <c r="J83" i="25"/>
  <c r="H85" i="25"/>
  <c r="F87" i="25"/>
  <c r="F98" i="25"/>
  <c r="L20" i="24"/>
  <c r="L31" i="24"/>
  <c r="J33" i="24"/>
  <c r="H35" i="24"/>
  <c r="L39" i="24"/>
  <c r="J41" i="24"/>
  <c r="H43" i="24"/>
  <c r="J98" i="24"/>
  <c r="H100" i="24"/>
  <c r="L104" i="24"/>
  <c r="J106" i="24"/>
  <c r="H108" i="24"/>
  <c r="H9" i="25"/>
  <c r="F11" i="25"/>
  <c r="L13" i="25"/>
  <c r="J15" i="25"/>
  <c r="H17" i="25"/>
  <c r="F19" i="25"/>
  <c r="L21" i="25"/>
  <c r="J34" i="25"/>
  <c r="H36" i="25"/>
  <c r="F38" i="25"/>
  <c r="J42" i="25"/>
  <c r="J53" i="25"/>
  <c r="H55" i="25"/>
  <c r="F57" i="25"/>
  <c r="J61" i="25"/>
  <c r="H63" i="25"/>
  <c r="F65" i="25"/>
  <c r="F76" i="25"/>
  <c r="J80" i="25"/>
  <c r="H82" i="25"/>
  <c r="F84" i="25"/>
  <c r="J107" i="25"/>
  <c r="E62" i="26"/>
  <c r="H171" i="24"/>
  <c r="L175" i="24"/>
  <c r="H185" i="24"/>
  <c r="L189" i="24"/>
  <c r="J191" i="24"/>
  <c r="H193" i="24"/>
  <c r="L197" i="24"/>
  <c r="H207" i="24"/>
  <c r="L211" i="24"/>
  <c r="J213" i="24"/>
  <c r="H215" i="24"/>
  <c r="L219" i="24"/>
  <c r="H229" i="24"/>
  <c r="L233" i="24"/>
  <c r="J235" i="24"/>
  <c r="H237" i="24"/>
  <c r="L241" i="24"/>
  <c r="H255" i="24"/>
  <c r="L259" i="24"/>
  <c r="J261" i="24"/>
  <c r="H263" i="24"/>
  <c r="L10" i="25"/>
  <c r="J12" i="25"/>
  <c r="H14" i="25"/>
  <c r="F16" i="25"/>
  <c r="L18" i="25"/>
  <c r="J20" i="25"/>
  <c r="J31" i="25"/>
  <c r="H33" i="25"/>
  <c r="F35" i="25"/>
  <c r="L37" i="25"/>
  <c r="J39" i="25"/>
  <c r="H41" i="25"/>
  <c r="F43" i="25"/>
  <c r="F54" i="25"/>
  <c r="J58" i="25"/>
  <c r="H60" i="25"/>
  <c r="F62" i="25"/>
  <c r="J77" i="25"/>
  <c r="H79" i="25"/>
  <c r="F81" i="25"/>
  <c r="J85" i="25"/>
  <c r="H87" i="25"/>
  <c r="H98" i="25"/>
  <c r="H99" i="25"/>
  <c r="F103" i="25"/>
  <c r="H146" i="24"/>
  <c r="L150" i="24"/>
  <c r="J152" i="24"/>
  <c r="L164" i="24"/>
  <c r="J166" i="24"/>
  <c r="H168" i="24"/>
  <c r="L172" i="24"/>
  <c r="J174" i="24"/>
  <c r="L186" i="24"/>
  <c r="J188" i="24"/>
  <c r="H190" i="24"/>
  <c r="L194" i="24"/>
  <c r="J196" i="24"/>
  <c r="L208" i="24"/>
  <c r="J210" i="24"/>
  <c r="H212" i="24"/>
  <c r="J9" i="25"/>
  <c r="H11" i="25"/>
  <c r="F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98" i="25"/>
  <c r="F76" i="26"/>
  <c r="F100" i="25"/>
  <c r="J104" i="25"/>
  <c r="H106" i="25"/>
  <c r="F108" i="25"/>
  <c r="C20" i="26"/>
  <c r="D34" i="26"/>
  <c r="E48" i="26"/>
  <c r="F62" i="26"/>
  <c r="G76" i="26"/>
  <c r="C132" i="26"/>
  <c r="F62" i="27"/>
  <c r="J101" i="25"/>
  <c r="H103" i="25"/>
  <c r="F105" i="25"/>
  <c r="J109" i="25"/>
  <c r="D20" i="26"/>
  <c r="E34" i="26"/>
  <c r="F48" i="26"/>
  <c r="G62" i="26"/>
  <c r="C118" i="26"/>
  <c r="D132" i="26"/>
  <c r="H100" i="25"/>
  <c r="F102" i="25"/>
  <c r="J106" i="25"/>
  <c r="H108" i="25"/>
  <c r="E20" i="26"/>
  <c r="F34" i="26"/>
  <c r="G48" i="26"/>
  <c r="C104" i="26"/>
  <c r="D118" i="26"/>
  <c r="E132" i="26"/>
  <c r="C20" i="27"/>
  <c r="G76" i="27"/>
  <c r="C48" i="28"/>
  <c r="F99" i="25"/>
  <c r="J103" i="25"/>
  <c r="H105" i="25"/>
  <c r="F107" i="25"/>
  <c r="F20" i="26"/>
  <c r="G34" i="26"/>
  <c r="C90" i="26"/>
  <c r="D104" i="26"/>
  <c r="E118" i="26"/>
  <c r="F132" i="26"/>
  <c r="J100" i="25"/>
  <c r="H102" i="25"/>
  <c r="F104" i="25"/>
  <c r="J108" i="25"/>
  <c r="G20" i="26"/>
  <c r="C76" i="26"/>
  <c r="D90" i="26"/>
  <c r="E104" i="26"/>
  <c r="F118" i="26"/>
  <c r="G132" i="26"/>
  <c r="E146" i="26"/>
  <c r="D34" i="27"/>
  <c r="F101" i="25"/>
  <c r="J105" i="25"/>
  <c r="H107" i="25"/>
  <c r="F109" i="25"/>
  <c r="C62" i="26"/>
  <c r="D76" i="26"/>
  <c r="E90" i="26"/>
  <c r="F104" i="26"/>
  <c r="G118" i="26"/>
  <c r="J102" i="25"/>
  <c r="H104" i="25"/>
  <c r="F106" i="25"/>
  <c r="C48" i="26"/>
  <c r="D62" i="26"/>
  <c r="E76" i="26"/>
  <c r="F90" i="26"/>
  <c r="G104" i="26"/>
  <c r="F160" i="26"/>
  <c r="E48" i="27"/>
  <c r="C146" i="26"/>
  <c r="D160" i="26"/>
  <c r="C48" i="27"/>
  <c r="D62" i="27"/>
  <c r="E76" i="27"/>
  <c r="F90" i="27"/>
  <c r="G104" i="27"/>
  <c r="E104" i="28"/>
  <c r="D146" i="28"/>
  <c r="H35" i="30"/>
  <c r="D146" i="26"/>
  <c r="E160" i="26"/>
  <c r="C34" i="27"/>
  <c r="D48" i="27"/>
  <c r="E62" i="27"/>
  <c r="F76" i="27"/>
  <c r="G90" i="27"/>
  <c r="F146" i="26"/>
  <c r="G160" i="26"/>
  <c r="D20" i="27"/>
  <c r="E34" i="27"/>
  <c r="F48" i="27"/>
  <c r="G62" i="27"/>
  <c r="C146" i="27"/>
  <c r="J169" i="30"/>
  <c r="G146" i="26"/>
  <c r="E20" i="27"/>
  <c r="F34" i="27"/>
  <c r="G48" i="27"/>
  <c r="C104" i="27"/>
  <c r="F20" i="27"/>
  <c r="G34" i="27"/>
  <c r="C90" i="27"/>
  <c r="D104" i="27"/>
  <c r="C118" i="27"/>
  <c r="C62" i="28"/>
  <c r="G20" i="27"/>
  <c r="C76" i="27"/>
  <c r="D90" i="27"/>
  <c r="E104" i="27"/>
  <c r="C160" i="27"/>
  <c r="D62" i="28"/>
  <c r="C160" i="26"/>
  <c r="C62" i="27"/>
  <c r="D76" i="27"/>
  <c r="E90" i="27"/>
  <c r="F104" i="27"/>
  <c r="D160" i="27"/>
  <c r="C132" i="27"/>
  <c r="D146" i="27"/>
  <c r="E160" i="27"/>
  <c r="F13" i="30"/>
  <c r="D132" i="27"/>
  <c r="E146" i="27"/>
  <c r="F160" i="27"/>
  <c r="C20" i="28"/>
  <c r="D34" i="28"/>
  <c r="E48" i="28"/>
  <c r="J56" i="30"/>
  <c r="D118" i="27"/>
  <c r="E132" i="27"/>
  <c r="F146" i="27"/>
  <c r="G160" i="27"/>
  <c r="J9" i="30"/>
  <c r="E118" i="27"/>
  <c r="F132" i="27"/>
  <c r="G146" i="27"/>
  <c r="E20" i="28"/>
  <c r="L31" i="30"/>
  <c r="J41" i="30"/>
  <c r="F118" i="27"/>
  <c r="G132" i="27"/>
  <c r="H81" i="30"/>
  <c r="G118" i="27"/>
  <c r="H11" i="30"/>
  <c r="H62" i="30"/>
  <c r="F84" i="30"/>
  <c r="F10" i="30"/>
  <c r="L12" i="30"/>
  <c r="F14" i="30"/>
  <c r="F33" i="30"/>
  <c r="L35" i="30"/>
  <c r="H39" i="30"/>
  <c r="H54" i="30"/>
  <c r="L62" i="30"/>
  <c r="F64" i="30"/>
  <c r="L97" i="30"/>
  <c r="J107" i="30"/>
  <c r="L119" i="30"/>
  <c r="J129" i="30"/>
  <c r="L141" i="30"/>
  <c r="J151" i="30"/>
  <c r="L9" i="30"/>
  <c r="J11" i="30"/>
  <c r="F16" i="30"/>
  <c r="F19" i="30"/>
  <c r="J34" i="30"/>
  <c r="F38" i="30"/>
  <c r="L40" i="30"/>
  <c r="F82" i="30"/>
  <c r="L54" i="30"/>
  <c r="F56" i="30"/>
  <c r="F103" i="30"/>
  <c r="F125" i="30"/>
  <c r="F147" i="30"/>
  <c r="F171" i="30"/>
  <c r="J209" i="30"/>
  <c r="H10" i="30"/>
  <c r="F12" i="30"/>
  <c r="H14" i="30"/>
  <c r="H17" i="30"/>
  <c r="F18" i="30"/>
  <c r="H20" i="30"/>
  <c r="F21" i="30"/>
  <c r="H33" i="30"/>
  <c r="J39" i="30"/>
  <c r="F43" i="30"/>
  <c r="L59" i="30"/>
  <c r="J165" i="30"/>
  <c r="F9" i="30"/>
  <c r="L11" i="30"/>
  <c r="L13" i="30"/>
  <c r="J15" i="30"/>
  <c r="H16" i="30"/>
  <c r="J18" i="30"/>
  <c r="H19" i="30"/>
  <c r="J33" i="30"/>
  <c r="F37" i="30"/>
  <c r="L39" i="30"/>
  <c r="H43" i="30"/>
  <c r="H58" i="30"/>
  <c r="F75" i="30"/>
  <c r="L77" i="30"/>
  <c r="L86" i="30"/>
  <c r="J99" i="30"/>
  <c r="H109" i="30"/>
  <c r="J121" i="30"/>
  <c r="H131" i="30"/>
  <c r="J143" i="30"/>
  <c r="H153" i="30"/>
  <c r="J189" i="30"/>
  <c r="H219" i="30"/>
  <c r="L273" i="30"/>
  <c r="L31" i="31"/>
  <c r="J10" i="30"/>
  <c r="H12" i="30"/>
  <c r="J14" i="30"/>
  <c r="L16" i="30"/>
  <c r="J17" i="30"/>
  <c r="J20" i="30"/>
  <c r="H31" i="30"/>
  <c r="J37" i="30"/>
  <c r="F41" i="30"/>
  <c r="L43" i="30"/>
  <c r="L81" i="30"/>
  <c r="F60" i="30"/>
  <c r="H63" i="30"/>
  <c r="H9" i="30"/>
  <c r="F11" i="30"/>
  <c r="L15" i="30"/>
  <c r="L18" i="30"/>
  <c r="L21" i="30"/>
  <c r="L32" i="30"/>
  <c r="H36" i="30"/>
  <c r="J42" i="30"/>
  <c r="H55" i="30"/>
  <c r="L58" i="30"/>
  <c r="F65" i="30"/>
  <c r="F83" i="30"/>
  <c r="L105" i="30"/>
  <c r="L127" i="30"/>
  <c r="L149" i="30"/>
  <c r="J283" i="30"/>
  <c r="L10" i="30"/>
  <c r="J12" i="30"/>
  <c r="L20" i="30"/>
  <c r="J31" i="30"/>
  <c r="F35" i="30"/>
  <c r="L37" i="30"/>
  <c r="H41" i="30"/>
  <c r="F57" i="30"/>
  <c r="F76" i="30"/>
  <c r="L78" i="30"/>
  <c r="H101" i="30"/>
  <c r="H123" i="30"/>
  <c r="H145" i="30"/>
  <c r="F257" i="30"/>
  <c r="F54" i="30"/>
  <c r="F62" i="30"/>
  <c r="F81" i="30"/>
  <c r="H98" i="30"/>
  <c r="F100" i="30"/>
  <c r="L102" i="30"/>
  <c r="J104" i="30"/>
  <c r="H106" i="30"/>
  <c r="F108" i="30"/>
  <c r="H120" i="30"/>
  <c r="F122" i="30"/>
  <c r="L124" i="30"/>
  <c r="J126" i="30"/>
  <c r="H142" i="30"/>
  <c r="J231" i="30"/>
  <c r="H241" i="30"/>
  <c r="F279" i="30"/>
  <c r="H10" i="31"/>
  <c r="F32" i="30"/>
  <c r="L34" i="30"/>
  <c r="J36" i="30"/>
  <c r="H38" i="30"/>
  <c r="F40" i="30"/>
  <c r="L42" i="30"/>
  <c r="F59" i="30"/>
  <c r="F97" i="30"/>
  <c r="L99" i="30"/>
  <c r="J101" i="30"/>
  <c r="H103" i="30"/>
  <c r="F105" i="30"/>
  <c r="L107" i="30"/>
  <c r="J109" i="30"/>
  <c r="L215" i="30"/>
  <c r="J253" i="30"/>
  <c r="H263" i="30"/>
  <c r="H79" i="31"/>
  <c r="J98" i="30"/>
  <c r="H100" i="30"/>
  <c r="F102" i="30"/>
  <c r="L104" i="30"/>
  <c r="J106" i="30"/>
  <c r="H108" i="30"/>
  <c r="J120" i="30"/>
  <c r="H122" i="30"/>
  <c r="F124" i="30"/>
  <c r="L126" i="30"/>
  <c r="J128" i="30"/>
  <c r="H130" i="30"/>
  <c r="J142" i="30"/>
  <c r="H144" i="30"/>
  <c r="F146" i="30"/>
  <c r="L148" i="30"/>
  <c r="J150" i="30"/>
  <c r="H152" i="30"/>
  <c r="H163" i="30"/>
  <c r="J166" i="30"/>
  <c r="F168" i="30"/>
  <c r="L170" i="30"/>
  <c r="H172" i="30"/>
  <c r="H175" i="30"/>
  <c r="F188" i="30"/>
  <c r="H211" i="30"/>
  <c r="L237" i="30"/>
  <c r="J275" i="30"/>
  <c r="H285" i="30"/>
  <c r="H18" i="31"/>
  <c r="J77" i="31"/>
  <c r="H35" i="31"/>
  <c r="H56" i="31"/>
  <c r="H13" i="30"/>
  <c r="F15" i="30"/>
  <c r="L17" i="30"/>
  <c r="J19" i="30"/>
  <c r="H21" i="30"/>
  <c r="H32" i="30"/>
  <c r="F34" i="30"/>
  <c r="L36" i="30"/>
  <c r="J38" i="30"/>
  <c r="H40" i="30"/>
  <c r="F42" i="30"/>
  <c r="H97" i="30"/>
  <c r="F99" i="30"/>
  <c r="L101" i="30"/>
  <c r="J103" i="30"/>
  <c r="H105" i="30"/>
  <c r="F107" i="30"/>
  <c r="L109" i="30"/>
  <c r="H233" i="30"/>
  <c r="L259" i="30"/>
  <c r="L12" i="31"/>
  <c r="L75" i="31"/>
  <c r="L14" i="30"/>
  <c r="J16" i="30"/>
  <c r="H18" i="30"/>
  <c r="F20" i="30"/>
  <c r="F31" i="30"/>
  <c r="L33" i="30"/>
  <c r="J35" i="30"/>
  <c r="H37" i="30"/>
  <c r="F39" i="30"/>
  <c r="L41" i="30"/>
  <c r="J43" i="30"/>
  <c r="L98" i="30"/>
  <c r="J100" i="30"/>
  <c r="H102" i="30"/>
  <c r="F104" i="30"/>
  <c r="L106" i="30"/>
  <c r="J108" i="30"/>
  <c r="L207" i="30"/>
  <c r="J217" i="30"/>
  <c r="H255" i="30"/>
  <c r="L281" i="30"/>
  <c r="J13" i="30"/>
  <c r="H15" i="30"/>
  <c r="F17" i="30"/>
  <c r="L19" i="30"/>
  <c r="J21" i="30"/>
  <c r="J32" i="30"/>
  <c r="H34" i="30"/>
  <c r="F36" i="30"/>
  <c r="L38" i="30"/>
  <c r="J40" i="30"/>
  <c r="H42" i="30"/>
  <c r="J97" i="30"/>
  <c r="H99" i="30"/>
  <c r="F101" i="30"/>
  <c r="L103" i="30"/>
  <c r="J105" i="30"/>
  <c r="H107" i="30"/>
  <c r="F109" i="30"/>
  <c r="F213" i="30"/>
  <c r="L229" i="30"/>
  <c r="J239" i="30"/>
  <c r="H277" i="30"/>
  <c r="H14" i="31"/>
  <c r="F79" i="30"/>
  <c r="F87" i="30"/>
  <c r="F98" i="30"/>
  <c r="L100" i="30"/>
  <c r="J102" i="30"/>
  <c r="H104" i="30"/>
  <c r="F106" i="30"/>
  <c r="L108" i="30"/>
  <c r="F120" i="30"/>
  <c r="L122" i="30"/>
  <c r="J124" i="30"/>
  <c r="H126" i="30"/>
  <c r="F128" i="30"/>
  <c r="L130" i="30"/>
  <c r="F142" i="30"/>
  <c r="L144" i="30"/>
  <c r="J146" i="30"/>
  <c r="H148" i="30"/>
  <c r="F150" i="30"/>
  <c r="L152" i="30"/>
  <c r="J164" i="30"/>
  <c r="F166" i="30"/>
  <c r="L168" i="30"/>
  <c r="F170" i="30"/>
  <c r="J187" i="30"/>
  <c r="H189" i="30"/>
  <c r="H197" i="30"/>
  <c r="F235" i="30"/>
  <c r="L251" i="30"/>
  <c r="J261" i="30"/>
  <c r="J109" i="31"/>
  <c r="F10" i="31"/>
  <c r="J12" i="31"/>
  <c r="J16" i="31"/>
  <c r="F18" i="31"/>
  <c r="F36" i="31"/>
  <c r="F58" i="31"/>
  <c r="F81" i="31"/>
  <c r="L9" i="31"/>
  <c r="L11" i="31"/>
  <c r="H13" i="31"/>
  <c r="J17" i="31"/>
  <c r="F35" i="31"/>
  <c r="F39" i="31"/>
  <c r="F9" i="31"/>
  <c r="F11" i="31"/>
  <c r="J13" i="31"/>
  <c r="F15" i="31"/>
  <c r="L17" i="31"/>
  <c r="H19" i="31"/>
  <c r="F20" i="31"/>
  <c r="F21" i="31"/>
  <c r="F43" i="31"/>
  <c r="F54" i="31"/>
  <c r="F77" i="31"/>
  <c r="J14" i="31"/>
  <c r="F16" i="31"/>
  <c r="L18" i="31"/>
  <c r="F108" i="31"/>
  <c r="H34" i="31"/>
  <c r="H41" i="31"/>
  <c r="H64" i="31"/>
  <c r="H9" i="31"/>
  <c r="L10" i="31"/>
  <c r="H11" i="31"/>
  <c r="H15" i="31"/>
  <c r="J19" i="31"/>
  <c r="J20" i="31"/>
  <c r="H77" i="31"/>
  <c r="H33" i="31"/>
  <c r="F62" i="31"/>
  <c r="H75" i="31"/>
  <c r="F12" i="31"/>
  <c r="L14" i="31"/>
  <c r="H16" i="31"/>
  <c r="J21" i="31"/>
  <c r="F31" i="31"/>
  <c r="F37" i="31"/>
  <c r="F104" i="31"/>
  <c r="J9" i="31"/>
  <c r="J11" i="31"/>
  <c r="F13" i="31"/>
  <c r="L15" i="31"/>
  <c r="F17" i="31"/>
  <c r="L19" i="31"/>
  <c r="L20" i="31"/>
  <c r="H37" i="31"/>
  <c r="H60" i="31"/>
  <c r="H83" i="31"/>
  <c r="H43" i="31"/>
  <c r="H54" i="31"/>
  <c r="F56" i="31"/>
  <c r="H62" i="31"/>
  <c r="F64" i="31"/>
  <c r="H21" i="31"/>
  <c r="H32" i="31"/>
  <c r="F34" i="31"/>
  <c r="H40" i="31"/>
  <c r="F42" i="31"/>
  <c r="H42" i="31"/>
  <c r="H53" i="31"/>
  <c r="F55" i="31"/>
  <c r="H61" i="31"/>
  <c r="F63" i="31"/>
  <c r="J10" i="31"/>
  <c r="H12" i="31"/>
  <c r="F14" i="31"/>
  <c r="L16" i="31"/>
  <c r="J18" i="31"/>
  <c r="H20" i="31"/>
  <c r="L13" i="31"/>
  <c r="J15" i="31"/>
  <c r="H17" i="31"/>
  <c r="F19" i="31"/>
  <c r="L21" i="31"/>
  <c r="F85" i="31"/>
  <c r="H102" i="31"/>
  <c r="F32" i="31"/>
  <c r="H38" i="31"/>
  <c r="F40" i="31"/>
  <c r="H57" i="31"/>
  <c r="F59" i="31"/>
  <c r="H65" i="31"/>
  <c r="C129" i="37"/>
  <c r="D129" i="37"/>
  <c r="F6" i="38"/>
  <c r="F9" i="38"/>
  <c r="F10" i="38"/>
  <c r="F12" i="39"/>
  <c r="F7" i="40"/>
  <c r="F11" i="38"/>
  <c r="F11" i="39"/>
  <c r="F8" i="40"/>
  <c r="D16" i="42"/>
  <c r="C11" i="37"/>
  <c r="F8" i="41"/>
  <c r="D11" i="37"/>
  <c r="F12" i="38"/>
  <c r="E11" i="37"/>
  <c r="F12" i="40"/>
  <c r="E129" i="37"/>
  <c r="F13" i="41"/>
  <c r="F12" i="42"/>
  <c r="D16" i="41"/>
  <c r="F14" i="41"/>
  <c r="F15" i="41"/>
  <c r="F6" i="40"/>
  <c r="F10" i="40"/>
  <c r="F10" i="41"/>
  <c r="F11" i="42"/>
  <c r="C146" i="41"/>
  <c r="F9" i="42"/>
  <c r="F11" i="40"/>
  <c r="E146" i="41"/>
  <c r="C16" i="42"/>
  <c r="F14" i="43"/>
  <c r="D12" i="45"/>
  <c r="F14" i="42"/>
  <c r="F8" i="43"/>
  <c r="F10" i="42"/>
  <c r="C16" i="43"/>
  <c r="D18" i="44"/>
  <c r="D10" i="46"/>
  <c r="D16" i="43"/>
  <c r="F9" i="43"/>
  <c r="D16" i="45"/>
  <c r="F7" i="42"/>
  <c r="N139" i="3"/>
  <c r="M139" i="3"/>
  <c r="L139" i="3"/>
  <c r="K139" i="3"/>
  <c r="J139" i="3"/>
  <c r="J19" i="2"/>
  <c r="M19" i="2"/>
  <c r="L19" i="2"/>
  <c r="K19" i="2"/>
  <c r="L49" i="2"/>
  <c r="M49" i="2"/>
  <c r="K49" i="2"/>
  <c r="N49" i="2"/>
  <c r="J49" i="2"/>
  <c r="M17" i="5"/>
  <c r="L17" i="5"/>
  <c r="K17" i="5"/>
  <c r="J17" i="5"/>
  <c r="I17" i="5"/>
  <c r="G68" i="2"/>
  <c r="M53" i="3"/>
  <c r="L53" i="3"/>
  <c r="K53" i="3"/>
  <c r="J53" i="3"/>
  <c r="N100" i="3"/>
  <c r="M100" i="3"/>
  <c r="L100" i="3"/>
  <c r="K100" i="3"/>
  <c r="J100" i="3"/>
  <c r="X45" i="12"/>
  <c r="V45" i="12"/>
  <c r="U45" i="12"/>
  <c r="L58" i="2"/>
  <c r="N58" i="2"/>
  <c r="M58" i="2"/>
  <c r="K58" i="2"/>
  <c r="J58" i="2"/>
  <c r="J73" i="2"/>
  <c r="N73" i="2"/>
  <c r="M73" i="2"/>
  <c r="L73" i="2"/>
  <c r="K73" i="2"/>
  <c r="N74" i="2"/>
  <c r="M74" i="2"/>
  <c r="L74" i="2"/>
  <c r="K74" i="2"/>
  <c r="J74" i="2"/>
  <c r="N14" i="3"/>
  <c r="M14" i="3"/>
  <c r="L14" i="3"/>
  <c r="K14" i="3"/>
  <c r="J14" i="3"/>
  <c r="M46" i="3"/>
  <c r="L46" i="3"/>
  <c r="K46" i="3"/>
  <c r="J46" i="3"/>
  <c r="M60" i="3"/>
  <c r="L60" i="3"/>
  <c r="K60" i="3"/>
  <c r="J60" i="3"/>
  <c r="N65" i="3"/>
  <c r="M65" i="3"/>
  <c r="L65" i="3"/>
  <c r="K65" i="3"/>
  <c r="J65" i="3"/>
  <c r="N83" i="3"/>
  <c r="M83" i="3"/>
  <c r="L83" i="3"/>
  <c r="K83" i="3"/>
  <c r="J83" i="3"/>
  <c r="N91" i="3"/>
  <c r="M91" i="3"/>
  <c r="L91" i="3"/>
  <c r="K91" i="3"/>
  <c r="J91" i="3"/>
  <c r="N96" i="3"/>
  <c r="M96" i="3"/>
  <c r="L96" i="3"/>
  <c r="K96" i="3"/>
  <c r="J96" i="3"/>
  <c r="F116" i="3"/>
  <c r="G120" i="3"/>
  <c r="N135" i="3"/>
  <c r="M135" i="3"/>
  <c r="L135" i="3"/>
  <c r="K135" i="3"/>
  <c r="J135" i="3"/>
  <c r="J215" i="3"/>
  <c r="N215" i="3"/>
  <c r="M215" i="3"/>
  <c r="L215" i="3"/>
  <c r="K215" i="3"/>
  <c r="N161" i="3"/>
  <c r="M161" i="3"/>
  <c r="L161" i="3"/>
  <c r="K161" i="3"/>
  <c r="J161" i="3"/>
  <c r="N177" i="3"/>
  <c r="I188" i="3"/>
  <c r="M177" i="3"/>
  <c r="L177" i="3"/>
  <c r="K177" i="3"/>
  <c r="J177" i="3"/>
  <c r="N208" i="3"/>
  <c r="M208" i="3"/>
  <c r="L208" i="3"/>
  <c r="K208" i="3"/>
  <c r="J208" i="3"/>
  <c r="S50" i="5"/>
  <c r="W50" i="5"/>
  <c r="V50" i="5"/>
  <c r="U50" i="5"/>
  <c r="T50" i="5"/>
  <c r="W12" i="5"/>
  <c r="V12" i="5"/>
  <c r="U12" i="5"/>
  <c r="T12" i="5"/>
  <c r="S12" i="5"/>
  <c r="W36" i="5"/>
  <c r="V36" i="5"/>
  <c r="U36" i="5"/>
  <c r="T36" i="5"/>
  <c r="S36" i="5"/>
  <c r="W27" i="6"/>
  <c r="V27" i="6"/>
  <c r="U27" i="6"/>
  <c r="T27" i="6"/>
  <c r="S27" i="6"/>
  <c r="K28" i="3"/>
  <c r="J28" i="3"/>
  <c r="N28" i="3"/>
  <c r="M28" i="3"/>
  <c r="L28" i="3"/>
  <c r="N35" i="2"/>
  <c r="M35" i="2"/>
  <c r="L35" i="2"/>
  <c r="K35" i="2"/>
  <c r="J35" i="2"/>
  <c r="I42" i="2"/>
  <c r="N39" i="2"/>
  <c r="M39" i="2"/>
  <c r="L39" i="2"/>
  <c r="K39" i="2"/>
  <c r="J39" i="2"/>
  <c r="N47" i="2"/>
  <c r="M47" i="2"/>
  <c r="L47" i="2"/>
  <c r="K47" i="2"/>
  <c r="J47" i="2"/>
  <c r="J59" i="2"/>
  <c r="N59" i="2"/>
  <c r="M59" i="2"/>
  <c r="L59" i="2"/>
  <c r="K59" i="2"/>
  <c r="N60" i="2"/>
  <c r="M60" i="2"/>
  <c r="L60" i="2"/>
  <c r="K60" i="2"/>
  <c r="J60" i="2"/>
  <c r="L15" i="3"/>
  <c r="N15" i="3"/>
  <c r="M15" i="3"/>
  <c r="K15" i="3"/>
  <c r="J15" i="3"/>
  <c r="N22" i="3"/>
  <c r="M22" i="3"/>
  <c r="L22" i="3"/>
  <c r="K22" i="3"/>
  <c r="J22" i="3"/>
  <c r="M23" i="3"/>
  <c r="L23" i="3"/>
  <c r="N23" i="3"/>
  <c r="K23" i="3"/>
  <c r="J23" i="3"/>
  <c r="K24" i="3"/>
  <c r="J24" i="3"/>
  <c r="N24" i="3"/>
  <c r="M24" i="3"/>
  <c r="L24" i="3"/>
  <c r="N38" i="3"/>
  <c r="M38" i="3"/>
  <c r="L38" i="3"/>
  <c r="K38" i="3"/>
  <c r="J38" i="3"/>
  <c r="M39" i="3"/>
  <c r="L39" i="3"/>
  <c r="N39" i="3"/>
  <c r="K39" i="3"/>
  <c r="J39" i="3"/>
  <c r="K40" i="3"/>
  <c r="J40" i="3"/>
  <c r="M40" i="3"/>
  <c r="L40" i="3"/>
  <c r="M52" i="3"/>
  <c r="L52" i="3"/>
  <c r="K52" i="3"/>
  <c r="J52" i="3"/>
  <c r="G116" i="3"/>
  <c r="H120" i="3"/>
  <c r="W9" i="5"/>
  <c r="V9" i="5"/>
  <c r="U9" i="5"/>
  <c r="T9" i="5"/>
  <c r="S9" i="5"/>
  <c r="M10" i="6"/>
  <c r="L10" i="6"/>
  <c r="K10" i="6"/>
  <c r="J10" i="6"/>
  <c r="I10" i="6"/>
  <c r="M37" i="6"/>
  <c r="L37" i="6"/>
  <c r="K37" i="6"/>
  <c r="J37" i="6"/>
  <c r="I37" i="6"/>
  <c r="AA11" i="13"/>
  <c r="Z11" i="13"/>
  <c r="Y11" i="13"/>
  <c r="X11" i="13"/>
  <c r="W11" i="13"/>
  <c r="K116" i="14"/>
  <c r="J116" i="14"/>
  <c r="I116" i="14"/>
  <c r="G42" i="2"/>
  <c r="N13" i="3"/>
  <c r="M13" i="3"/>
  <c r="L13" i="3"/>
  <c r="K13" i="3"/>
  <c r="J13" i="3"/>
  <c r="N26" i="3"/>
  <c r="M26" i="3"/>
  <c r="L26" i="3"/>
  <c r="K26" i="3"/>
  <c r="J26" i="3"/>
  <c r="F120" i="3"/>
  <c r="W52" i="5"/>
  <c r="V52" i="5"/>
  <c r="U52" i="5"/>
  <c r="T52" i="5"/>
  <c r="S52" i="5"/>
  <c r="M21" i="6"/>
  <c r="L21" i="6"/>
  <c r="K21" i="6"/>
  <c r="J21" i="6"/>
  <c r="I21" i="6"/>
  <c r="N48" i="2"/>
  <c r="M48" i="2"/>
  <c r="L48" i="2"/>
  <c r="K48" i="2"/>
  <c r="J48" i="2"/>
  <c r="E68" i="2"/>
  <c r="J16" i="3"/>
  <c r="N16" i="3"/>
  <c r="M16" i="3"/>
  <c r="L16" i="3"/>
  <c r="K16" i="3"/>
  <c r="M17" i="3"/>
  <c r="L17" i="3"/>
  <c r="K17" i="3"/>
  <c r="J17" i="3"/>
  <c r="N17" i="3"/>
  <c r="M45" i="3"/>
  <c r="L45" i="3"/>
  <c r="K45" i="3"/>
  <c r="J45" i="3"/>
  <c r="N62" i="3"/>
  <c r="M62" i="3"/>
  <c r="L62" i="3"/>
  <c r="K62" i="3"/>
  <c r="J62" i="3"/>
  <c r="N70" i="3"/>
  <c r="M70" i="3"/>
  <c r="L70" i="3"/>
  <c r="K70" i="3"/>
  <c r="J70" i="3"/>
  <c r="N80" i="3"/>
  <c r="M80" i="3"/>
  <c r="L80" i="3"/>
  <c r="K80" i="3"/>
  <c r="J80" i="3"/>
  <c r="N88" i="3"/>
  <c r="M88" i="3"/>
  <c r="L88" i="3"/>
  <c r="K88" i="3"/>
  <c r="J88" i="3"/>
  <c r="H116" i="3"/>
  <c r="N165" i="3"/>
  <c r="M165" i="3"/>
  <c r="L165" i="3"/>
  <c r="K165" i="3"/>
  <c r="J165" i="3"/>
  <c r="E186" i="3"/>
  <c r="G189" i="3"/>
  <c r="N181" i="3"/>
  <c r="M181" i="3"/>
  <c r="L181" i="3"/>
  <c r="K181" i="3"/>
  <c r="I192" i="3"/>
  <c r="J181" i="3"/>
  <c r="N212" i="3"/>
  <c r="M212" i="3"/>
  <c r="L212" i="3"/>
  <c r="K212" i="3"/>
  <c r="J212" i="3"/>
  <c r="W44" i="5"/>
  <c r="V44" i="5"/>
  <c r="U44" i="5"/>
  <c r="T44" i="5"/>
  <c r="S44" i="5"/>
  <c r="W16" i="6"/>
  <c r="V16" i="6"/>
  <c r="U16" i="6"/>
  <c r="T16" i="6"/>
  <c r="S16" i="6"/>
  <c r="W43" i="6"/>
  <c r="V43" i="6"/>
  <c r="U43" i="6"/>
  <c r="T43" i="6"/>
  <c r="S43" i="6"/>
  <c r="O13" i="9"/>
  <c r="P13" i="9"/>
  <c r="N31" i="12"/>
  <c r="M31" i="12"/>
  <c r="L31" i="12"/>
  <c r="K31" i="12"/>
  <c r="J31" i="12"/>
  <c r="I31" i="12"/>
  <c r="L111" i="16"/>
  <c r="J111" i="16"/>
  <c r="I111" i="16"/>
  <c r="H119" i="16"/>
  <c r="K111" i="16"/>
  <c r="I17" i="2"/>
  <c r="N14" i="2"/>
  <c r="M14" i="2"/>
  <c r="L14" i="2"/>
  <c r="K14" i="2"/>
  <c r="J14" i="2"/>
  <c r="N34" i="2"/>
  <c r="M34" i="2"/>
  <c r="L34" i="2"/>
  <c r="K34" i="2"/>
  <c r="J34" i="2"/>
  <c r="N57" i="2"/>
  <c r="M57" i="2"/>
  <c r="L57" i="2"/>
  <c r="K57" i="2"/>
  <c r="J57" i="2"/>
  <c r="L72" i="2"/>
  <c r="N72" i="2"/>
  <c r="M72" i="2"/>
  <c r="K72" i="2"/>
  <c r="J72" i="2"/>
  <c r="M41" i="5"/>
  <c r="L41" i="5"/>
  <c r="K41" i="5"/>
  <c r="J41" i="5"/>
  <c r="I41" i="5"/>
  <c r="N61" i="2"/>
  <c r="M61" i="2"/>
  <c r="L61" i="2"/>
  <c r="K61" i="2"/>
  <c r="J61" i="2"/>
  <c r="L62" i="2"/>
  <c r="M62" i="2"/>
  <c r="K62" i="2"/>
  <c r="N62" i="2"/>
  <c r="J62" i="2"/>
  <c r="L7" i="3"/>
  <c r="M7" i="3"/>
  <c r="K7" i="3"/>
  <c r="J7" i="3"/>
  <c r="N7" i="3"/>
  <c r="N18" i="3"/>
  <c r="L18" i="3"/>
  <c r="K18" i="3"/>
  <c r="J18" i="3"/>
  <c r="M18" i="3"/>
  <c r="M19" i="3"/>
  <c r="L19" i="3"/>
  <c r="N19" i="3"/>
  <c r="K19" i="3"/>
  <c r="J19" i="3"/>
  <c r="K20" i="3"/>
  <c r="J20" i="3"/>
  <c r="N20" i="3"/>
  <c r="M20" i="3"/>
  <c r="L20" i="3"/>
  <c r="N34" i="3"/>
  <c r="L34" i="3"/>
  <c r="K34" i="3"/>
  <c r="J34" i="3"/>
  <c r="M34" i="3"/>
  <c r="M35" i="3"/>
  <c r="L35" i="3"/>
  <c r="N35" i="3"/>
  <c r="K35" i="3"/>
  <c r="J35" i="3"/>
  <c r="K36" i="3"/>
  <c r="J36" i="3"/>
  <c r="N36" i="3"/>
  <c r="M36" i="3"/>
  <c r="L36" i="3"/>
  <c r="L44" i="3"/>
  <c r="K44" i="3"/>
  <c r="J44" i="3"/>
  <c r="M44" i="3"/>
  <c r="M55" i="3"/>
  <c r="L55" i="3"/>
  <c r="K55" i="3"/>
  <c r="J55" i="3"/>
  <c r="E121" i="3"/>
  <c r="H123" i="3"/>
  <c r="F186" i="3"/>
  <c r="H189" i="3"/>
  <c r="W23" i="5"/>
  <c r="V23" i="5"/>
  <c r="U23" i="5"/>
  <c r="T23" i="5"/>
  <c r="S23" i="5"/>
  <c r="W19" i="6"/>
  <c r="V19" i="6"/>
  <c r="U19" i="6"/>
  <c r="T19" i="6"/>
  <c r="S19" i="6"/>
  <c r="E43" i="2"/>
  <c r="J12" i="3"/>
  <c r="N12" i="3"/>
  <c r="M12" i="3"/>
  <c r="L12" i="3"/>
  <c r="K12" i="3"/>
  <c r="M27" i="3"/>
  <c r="L27" i="3"/>
  <c r="N27" i="3"/>
  <c r="K27" i="3"/>
  <c r="J27" i="3"/>
  <c r="J63" i="2"/>
  <c r="L63" i="2"/>
  <c r="K63" i="2"/>
  <c r="M63" i="2"/>
  <c r="N63" i="2"/>
  <c r="I67" i="2"/>
  <c r="K64" i="2"/>
  <c r="J64" i="2"/>
  <c r="L64" i="2"/>
  <c r="N64" i="2"/>
  <c r="M64" i="2"/>
  <c r="J8" i="3"/>
  <c r="L8" i="3"/>
  <c r="K8" i="3"/>
  <c r="M8" i="3"/>
  <c r="N8" i="3"/>
  <c r="K9" i="3"/>
  <c r="J9" i="3"/>
  <c r="L9" i="3"/>
  <c r="N9" i="3"/>
  <c r="M9" i="3"/>
  <c r="K43" i="3"/>
  <c r="J43" i="3"/>
  <c r="L43" i="3"/>
  <c r="M43" i="3"/>
  <c r="L48" i="3"/>
  <c r="K48" i="3"/>
  <c r="J48" i="3"/>
  <c r="M48" i="3"/>
  <c r="N69" i="3"/>
  <c r="M69" i="3"/>
  <c r="K69" i="3"/>
  <c r="L69" i="3"/>
  <c r="J69" i="3"/>
  <c r="N87" i="3"/>
  <c r="M87" i="3"/>
  <c r="K87" i="3"/>
  <c r="J87" i="3"/>
  <c r="L87" i="3"/>
  <c r="E117" i="3"/>
  <c r="H119" i="3"/>
  <c r="F121" i="3"/>
  <c r="N112" i="3"/>
  <c r="I123" i="3"/>
  <c r="M112" i="3"/>
  <c r="L112" i="3"/>
  <c r="K112" i="3"/>
  <c r="J112" i="3"/>
  <c r="N153" i="3"/>
  <c r="M153" i="3"/>
  <c r="L153" i="3"/>
  <c r="K153" i="3"/>
  <c r="J153" i="3"/>
  <c r="N169" i="3"/>
  <c r="M169" i="3"/>
  <c r="L169" i="3"/>
  <c r="K169" i="3"/>
  <c r="J169" i="3"/>
  <c r="E190" i="3"/>
  <c r="G193" i="3"/>
  <c r="N185" i="3"/>
  <c r="I196" i="3"/>
  <c r="M185" i="3"/>
  <c r="L185" i="3"/>
  <c r="K185" i="3"/>
  <c r="J185" i="3"/>
  <c r="N216" i="3"/>
  <c r="M216" i="3"/>
  <c r="L216" i="3"/>
  <c r="K216" i="3"/>
  <c r="J216" i="3"/>
  <c r="W20" i="5"/>
  <c r="V20" i="5"/>
  <c r="U20" i="5"/>
  <c r="T20" i="5"/>
  <c r="S20" i="5"/>
  <c r="M29" i="6"/>
  <c r="L29" i="6"/>
  <c r="K29" i="6"/>
  <c r="J29" i="6"/>
  <c r="I29" i="6"/>
  <c r="W39" i="5"/>
  <c r="V39" i="5"/>
  <c r="U39" i="5"/>
  <c r="T39" i="5"/>
  <c r="S39" i="5"/>
  <c r="J33" i="2"/>
  <c r="K33" i="2"/>
  <c r="N33" i="2"/>
  <c r="M33" i="2"/>
  <c r="L33" i="2"/>
  <c r="J37" i="2"/>
  <c r="N37" i="2"/>
  <c r="K37" i="2"/>
  <c r="M37" i="2"/>
  <c r="L37" i="2"/>
  <c r="E42" i="2"/>
  <c r="J41" i="2"/>
  <c r="K41" i="2"/>
  <c r="M41" i="2"/>
  <c r="L41" i="2"/>
  <c r="N65" i="2"/>
  <c r="I68" i="2"/>
  <c r="J65" i="2"/>
  <c r="K65" i="2"/>
  <c r="M65" i="2"/>
  <c r="L65" i="2"/>
  <c r="N10" i="3"/>
  <c r="J10" i="3"/>
  <c r="K10" i="3"/>
  <c r="M10" i="3"/>
  <c r="L10" i="3"/>
  <c r="N30" i="3"/>
  <c r="J30" i="3"/>
  <c r="K30" i="3"/>
  <c r="M30" i="3"/>
  <c r="L30" i="3"/>
  <c r="M31" i="3"/>
  <c r="L31" i="3"/>
  <c r="J31" i="3"/>
  <c r="K31" i="3"/>
  <c r="N31" i="3"/>
  <c r="K32" i="3"/>
  <c r="J32" i="3"/>
  <c r="L32" i="3"/>
  <c r="M32" i="3"/>
  <c r="N32" i="3"/>
  <c r="M54" i="3"/>
  <c r="L54" i="3"/>
  <c r="J54" i="3"/>
  <c r="K54" i="3"/>
  <c r="M61" i="3"/>
  <c r="L61" i="3"/>
  <c r="J61" i="3"/>
  <c r="K61" i="3"/>
  <c r="E113" i="3"/>
  <c r="H115" i="3"/>
  <c r="F117" i="3"/>
  <c r="N108" i="3"/>
  <c r="M108" i="3"/>
  <c r="L108" i="3"/>
  <c r="K108" i="3"/>
  <c r="J108" i="3"/>
  <c r="I119" i="3"/>
  <c r="F190" i="3"/>
  <c r="H193" i="3"/>
  <c r="W31" i="5"/>
  <c r="V31" i="5"/>
  <c r="U31" i="5"/>
  <c r="T31" i="5"/>
  <c r="S31" i="5"/>
  <c r="W8" i="6"/>
  <c r="V8" i="6"/>
  <c r="U8" i="6"/>
  <c r="T8" i="6"/>
  <c r="S8" i="6"/>
  <c r="W35" i="6"/>
  <c r="V35" i="6"/>
  <c r="U35" i="6"/>
  <c r="T35" i="6"/>
  <c r="S35" i="6"/>
  <c r="N10" i="2"/>
  <c r="M10" i="2"/>
  <c r="L10" i="2"/>
  <c r="K10" i="2"/>
  <c r="J10" i="2"/>
  <c r="M20" i="2"/>
  <c r="L20" i="2"/>
  <c r="K20" i="2"/>
  <c r="J20" i="2"/>
  <c r="N38" i="2"/>
  <c r="M38" i="2"/>
  <c r="L38" i="2"/>
  <c r="K38" i="2"/>
  <c r="J38" i="2"/>
  <c r="F194" i="3"/>
  <c r="J9" i="2"/>
  <c r="K9" i="2"/>
  <c r="N9" i="2"/>
  <c r="M9" i="2"/>
  <c r="L9" i="2"/>
  <c r="J13" i="2"/>
  <c r="N13" i="2"/>
  <c r="K13" i="2"/>
  <c r="M13" i="2"/>
  <c r="L13" i="2"/>
  <c r="L66" i="2"/>
  <c r="J66" i="2"/>
  <c r="M66" i="2"/>
  <c r="K66" i="2"/>
  <c r="L11" i="3"/>
  <c r="N11" i="3"/>
  <c r="M11" i="3"/>
  <c r="J11" i="3"/>
  <c r="K11" i="3"/>
  <c r="M47" i="3"/>
  <c r="L47" i="3"/>
  <c r="K47" i="3"/>
  <c r="J47" i="3"/>
  <c r="N66" i="3"/>
  <c r="M66" i="3"/>
  <c r="L66" i="3"/>
  <c r="K66" i="3"/>
  <c r="J66" i="3"/>
  <c r="N84" i="3"/>
  <c r="M84" i="3"/>
  <c r="L84" i="3"/>
  <c r="K84" i="3"/>
  <c r="J84" i="3"/>
  <c r="N92" i="3"/>
  <c r="M92" i="3"/>
  <c r="L92" i="3"/>
  <c r="K92" i="3"/>
  <c r="J92" i="3"/>
  <c r="F113" i="3"/>
  <c r="N104" i="3"/>
  <c r="I115" i="3"/>
  <c r="M104" i="3"/>
  <c r="L104" i="3"/>
  <c r="K104" i="3"/>
  <c r="J104" i="3"/>
  <c r="N157" i="3"/>
  <c r="M157" i="3"/>
  <c r="L157" i="3"/>
  <c r="K157" i="3"/>
  <c r="J157" i="3"/>
  <c r="N173" i="3"/>
  <c r="M173" i="3"/>
  <c r="L173" i="3"/>
  <c r="K173" i="3"/>
  <c r="J173" i="3"/>
  <c r="E194" i="3"/>
  <c r="W28" i="5"/>
  <c r="V28" i="5"/>
  <c r="U28" i="5"/>
  <c r="T28" i="5"/>
  <c r="S28" i="5"/>
  <c r="L44" i="6"/>
  <c r="K44" i="6"/>
  <c r="J44" i="6"/>
  <c r="I44" i="6"/>
  <c r="M44" i="6"/>
  <c r="T44" i="6"/>
  <c r="S44" i="6"/>
  <c r="W44" i="6"/>
  <c r="V44" i="6"/>
  <c r="U44" i="6"/>
  <c r="M45" i="6"/>
  <c r="L45" i="6"/>
  <c r="K45" i="6"/>
  <c r="J45" i="6"/>
  <c r="I45" i="6"/>
  <c r="L56" i="3"/>
  <c r="K56" i="3"/>
  <c r="J56" i="3"/>
  <c r="M56" i="3"/>
  <c r="L63" i="3"/>
  <c r="K63" i="3"/>
  <c r="J63" i="3"/>
  <c r="N63" i="3"/>
  <c r="M63" i="3"/>
  <c r="L67" i="3"/>
  <c r="K67" i="3"/>
  <c r="J67" i="3"/>
  <c r="N67" i="3"/>
  <c r="M67" i="3"/>
  <c r="L71" i="3"/>
  <c r="K71" i="3"/>
  <c r="J71" i="3"/>
  <c r="N71" i="3"/>
  <c r="M71" i="3"/>
  <c r="L81" i="3"/>
  <c r="K81" i="3"/>
  <c r="J81" i="3"/>
  <c r="N81" i="3"/>
  <c r="M81" i="3"/>
  <c r="L85" i="3"/>
  <c r="K85" i="3"/>
  <c r="J85" i="3"/>
  <c r="N85" i="3"/>
  <c r="M85" i="3"/>
  <c r="L89" i="3"/>
  <c r="K89" i="3"/>
  <c r="J89" i="3"/>
  <c r="N89" i="3"/>
  <c r="M89" i="3"/>
  <c r="L93" i="3"/>
  <c r="K93" i="3"/>
  <c r="J93" i="3"/>
  <c r="N93" i="3"/>
  <c r="M93" i="3"/>
  <c r="M97" i="3"/>
  <c r="L97" i="3"/>
  <c r="K97" i="3"/>
  <c r="J97" i="3"/>
  <c r="N97" i="3"/>
  <c r="M101" i="3"/>
  <c r="L101" i="3"/>
  <c r="K101" i="3"/>
  <c r="J101" i="3"/>
  <c r="N101" i="3"/>
  <c r="G113" i="3"/>
  <c r="E114" i="3"/>
  <c r="M105" i="3"/>
  <c r="I116" i="3"/>
  <c r="L105" i="3"/>
  <c r="K105" i="3"/>
  <c r="J105" i="3"/>
  <c r="N105" i="3"/>
  <c r="G117" i="3"/>
  <c r="E118" i="3"/>
  <c r="M109" i="3"/>
  <c r="L109" i="3"/>
  <c r="K109" i="3"/>
  <c r="J109" i="3"/>
  <c r="N109" i="3"/>
  <c r="I120" i="3"/>
  <c r="G121" i="3"/>
  <c r="E122" i="3"/>
  <c r="G186" i="3"/>
  <c r="G190" i="3"/>
  <c r="G194" i="3"/>
  <c r="P15" i="9"/>
  <c r="O15" i="9"/>
  <c r="X25" i="12"/>
  <c r="V25" i="12"/>
  <c r="U25" i="12"/>
  <c r="N43" i="12"/>
  <c r="M43" i="12"/>
  <c r="L43" i="12"/>
  <c r="K43" i="12"/>
  <c r="J43" i="12"/>
  <c r="I43" i="12"/>
  <c r="X57" i="12"/>
  <c r="V57" i="12"/>
  <c r="U57" i="12"/>
  <c r="M103" i="13"/>
  <c r="L103" i="13"/>
  <c r="K103" i="13"/>
  <c r="J103" i="13"/>
  <c r="I103" i="13"/>
  <c r="L26" i="13"/>
  <c r="K26" i="13"/>
  <c r="J26" i="13"/>
  <c r="I26" i="13"/>
  <c r="H34" i="13"/>
  <c r="M26" i="13"/>
  <c r="M78" i="13"/>
  <c r="L78" i="13"/>
  <c r="K78" i="13"/>
  <c r="J78" i="13"/>
  <c r="I78" i="13"/>
  <c r="J41" i="3"/>
  <c r="M41" i="3"/>
  <c r="L41" i="3"/>
  <c r="K41" i="3"/>
  <c r="K49" i="3"/>
  <c r="J49" i="3"/>
  <c r="M49" i="3"/>
  <c r="L49" i="3"/>
  <c r="K57" i="3"/>
  <c r="J57" i="3"/>
  <c r="M57" i="3"/>
  <c r="L57" i="3"/>
  <c r="H113" i="3"/>
  <c r="F114" i="3"/>
  <c r="H117" i="3"/>
  <c r="F118" i="3"/>
  <c r="H121" i="3"/>
  <c r="F122" i="3"/>
  <c r="O21" i="9"/>
  <c r="P21" i="9"/>
  <c r="X11" i="12"/>
  <c r="V11" i="12"/>
  <c r="U11" i="12"/>
  <c r="N23" i="12"/>
  <c r="M23" i="12"/>
  <c r="L23" i="12"/>
  <c r="K23" i="12"/>
  <c r="J23" i="12"/>
  <c r="I23" i="12"/>
  <c r="X37" i="12"/>
  <c r="V37" i="12"/>
  <c r="U37" i="12"/>
  <c r="M104" i="15"/>
  <c r="L104" i="15"/>
  <c r="K104" i="15"/>
  <c r="J104" i="15"/>
  <c r="I104" i="15"/>
  <c r="Q44" i="19"/>
  <c r="P44" i="19"/>
  <c r="N21" i="3"/>
  <c r="M21" i="3"/>
  <c r="L21" i="3"/>
  <c r="K21" i="3"/>
  <c r="J21" i="3"/>
  <c r="N25" i="3"/>
  <c r="M25" i="3"/>
  <c r="L25" i="3"/>
  <c r="K25" i="3"/>
  <c r="J25" i="3"/>
  <c r="J29" i="3"/>
  <c r="N29" i="3"/>
  <c r="M29" i="3"/>
  <c r="L29" i="3"/>
  <c r="K29" i="3"/>
  <c r="L33" i="3"/>
  <c r="K33" i="3"/>
  <c r="M33" i="3"/>
  <c r="J33" i="3"/>
  <c r="N33" i="3"/>
  <c r="N37" i="3"/>
  <c r="M37" i="3"/>
  <c r="L37" i="3"/>
  <c r="K37" i="3"/>
  <c r="J37" i="3"/>
  <c r="J42" i="3"/>
  <c r="M42" i="3"/>
  <c r="K42" i="3"/>
  <c r="L42" i="3"/>
  <c r="J50" i="3"/>
  <c r="M50" i="3"/>
  <c r="K50" i="3"/>
  <c r="L50" i="3"/>
  <c r="J58" i="3"/>
  <c r="M58" i="3"/>
  <c r="L58" i="3"/>
  <c r="K58" i="3"/>
  <c r="J64" i="3"/>
  <c r="M64" i="3"/>
  <c r="N64" i="3"/>
  <c r="L64" i="3"/>
  <c r="K64" i="3"/>
  <c r="J68" i="3"/>
  <c r="N68" i="3"/>
  <c r="M68" i="3"/>
  <c r="L68" i="3"/>
  <c r="K68" i="3"/>
  <c r="J72" i="3"/>
  <c r="M72" i="3"/>
  <c r="L72" i="3"/>
  <c r="K72" i="3"/>
  <c r="N72" i="3"/>
  <c r="J82" i="3"/>
  <c r="M82" i="3"/>
  <c r="L82" i="3"/>
  <c r="K82" i="3"/>
  <c r="N82" i="3"/>
  <c r="J86" i="3"/>
  <c r="N86" i="3"/>
  <c r="M86" i="3"/>
  <c r="L86" i="3"/>
  <c r="K86" i="3"/>
  <c r="J90" i="3"/>
  <c r="M90" i="3"/>
  <c r="L90" i="3"/>
  <c r="N90" i="3"/>
  <c r="K90" i="3"/>
  <c r="J94" i="3"/>
  <c r="N94" i="3"/>
  <c r="M94" i="3"/>
  <c r="L94" i="3"/>
  <c r="K94" i="3"/>
  <c r="K98" i="3"/>
  <c r="J98" i="3"/>
  <c r="N98" i="3"/>
  <c r="M98" i="3"/>
  <c r="L98" i="3"/>
  <c r="K102" i="3"/>
  <c r="J102" i="3"/>
  <c r="I113" i="3"/>
  <c r="L102" i="3"/>
  <c r="N102" i="3"/>
  <c r="M102" i="3"/>
  <c r="G114" i="3"/>
  <c r="E115" i="3"/>
  <c r="I117" i="3"/>
  <c r="K106" i="3"/>
  <c r="J106" i="3"/>
  <c r="L106" i="3"/>
  <c r="M106" i="3"/>
  <c r="N106" i="3"/>
  <c r="G118" i="3"/>
  <c r="E119" i="3"/>
  <c r="K110" i="3"/>
  <c r="J110" i="3"/>
  <c r="I121" i="3"/>
  <c r="M110" i="3"/>
  <c r="L110" i="3"/>
  <c r="N110" i="3"/>
  <c r="G122" i="3"/>
  <c r="E123" i="3"/>
  <c r="X17" i="12"/>
  <c r="V17" i="12"/>
  <c r="U17" i="12"/>
  <c r="N35" i="12"/>
  <c r="M35" i="12"/>
  <c r="L35" i="12"/>
  <c r="K35" i="12"/>
  <c r="J35" i="12"/>
  <c r="I35" i="12"/>
  <c r="X49" i="12"/>
  <c r="V49" i="12"/>
  <c r="U49" i="12"/>
  <c r="Y9" i="13"/>
  <c r="X9" i="13"/>
  <c r="W9" i="13"/>
  <c r="AA9" i="13"/>
  <c r="Z9" i="13"/>
  <c r="L51" i="3"/>
  <c r="K51" i="3"/>
  <c r="M51" i="3"/>
  <c r="J51" i="3"/>
  <c r="L59" i="3"/>
  <c r="M59" i="3"/>
  <c r="K59" i="3"/>
  <c r="J59" i="3"/>
  <c r="H114" i="3"/>
  <c r="F115" i="3"/>
  <c r="H118" i="3"/>
  <c r="F119" i="3"/>
  <c r="H122" i="3"/>
  <c r="F123" i="3"/>
  <c r="F188" i="3"/>
  <c r="F192" i="3"/>
  <c r="F196" i="3"/>
  <c r="R10" i="9"/>
  <c r="S10" i="9"/>
  <c r="N15" i="12"/>
  <c r="M15" i="12"/>
  <c r="L15" i="12"/>
  <c r="K15" i="12"/>
  <c r="J15" i="12"/>
  <c r="I15" i="12"/>
  <c r="X29" i="12"/>
  <c r="V29" i="12"/>
  <c r="U29" i="12"/>
  <c r="N47" i="12"/>
  <c r="M47" i="12"/>
  <c r="L47" i="12"/>
  <c r="K47" i="12"/>
  <c r="J47" i="12"/>
  <c r="I47" i="12"/>
  <c r="L60" i="13"/>
  <c r="K60" i="13"/>
  <c r="J60" i="13"/>
  <c r="I60" i="13"/>
  <c r="M60" i="13"/>
  <c r="N95" i="3"/>
  <c r="M95" i="3"/>
  <c r="L95" i="3"/>
  <c r="K95" i="3"/>
  <c r="J95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N107" i="3"/>
  <c r="M107" i="3"/>
  <c r="L107" i="3"/>
  <c r="K107" i="3"/>
  <c r="J107" i="3"/>
  <c r="I118" i="3"/>
  <c r="G119" i="3"/>
  <c r="E120" i="3"/>
  <c r="I122" i="3"/>
  <c r="N111" i="3"/>
  <c r="M111" i="3"/>
  <c r="L111" i="3"/>
  <c r="K111" i="3"/>
  <c r="J111" i="3"/>
  <c r="G123" i="3"/>
  <c r="G188" i="3"/>
  <c r="E189" i="3"/>
  <c r="G192" i="3"/>
  <c r="E193" i="3"/>
  <c r="G196" i="3"/>
  <c r="S10" i="5"/>
  <c r="W10" i="5"/>
  <c r="V10" i="5"/>
  <c r="T10" i="5"/>
  <c r="U10" i="5"/>
  <c r="S21" i="5"/>
  <c r="W21" i="5"/>
  <c r="V21" i="5"/>
  <c r="U21" i="5"/>
  <c r="T21" i="5"/>
  <c r="J11" i="6"/>
  <c r="I11" i="6"/>
  <c r="M11" i="6"/>
  <c r="L11" i="6"/>
  <c r="K11" i="6"/>
  <c r="S12" i="9"/>
  <c r="R12" i="9"/>
  <c r="N27" i="12"/>
  <c r="M27" i="12"/>
  <c r="L27" i="12"/>
  <c r="K27" i="12"/>
  <c r="J27" i="12"/>
  <c r="I27" i="12"/>
  <c r="X41" i="12"/>
  <c r="V41" i="12"/>
  <c r="U41" i="12"/>
  <c r="H188" i="3"/>
  <c r="F189" i="3"/>
  <c r="H192" i="3"/>
  <c r="F193" i="3"/>
  <c r="H196" i="3"/>
  <c r="W7" i="5"/>
  <c r="V7" i="5"/>
  <c r="U7" i="5"/>
  <c r="S7" i="5"/>
  <c r="T7" i="5"/>
  <c r="W15" i="5"/>
  <c r="V15" i="5"/>
  <c r="U15" i="5"/>
  <c r="T15" i="5"/>
  <c r="S15" i="5"/>
  <c r="W18" i="5"/>
  <c r="V18" i="5"/>
  <c r="U18" i="5"/>
  <c r="T18" i="5"/>
  <c r="S18" i="5"/>
  <c r="W26" i="5"/>
  <c r="V26" i="5"/>
  <c r="U26" i="5"/>
  <c r="T26" i="5"/>
  <c r="S26" i="5"/>
  <c r="U49" i="6"/>
  <c r="V49" i="6"/>
  <c r="T49" i="6"/>
  <c r="S49" i="6"/>
  <c r="W49" i="6"/>
  <c r="I8" i="6"/>
  <c r="M8" i="6"/>
  <c r="L8" i="6"/>
  <c r="K8" i="6"/>
  <c r="J8" i="6"/>
  <c r="I16" i="6"/>
  <c r="M16" i="6"/>
  <c r="L16" i="6"/>
  <c r="K16" i="6"/>
  <c r="J16" i="6"/>
  <c r="R18" i="9"/>
  <c r="S18" i="9"/>
  <c r="X21" i="12"/>
  <c r="V21" i="12"/>
  <c r="U21" i="12"/>
  <c r="N39" i="12"/>
  <c r="M39" i="12"/>
  <c r="L39" i="12"/>
  <c r="K39" i="12"/>
  <c r="J39" i="12"/>
  <c r="I39" i="12"/>
  <c r="X53" i="12"/>
  <c r="V53" i="12"/>
  <c r="U53" i="12"/>
  <c r="W47" i="5"/>
  <c r="V47" i="5"/>
  <c r="U47" i="5"/>
  <c r="T47" i="5"/>
  <c r="S47" i="5"/>
  <c r="W11" i="6"/>
  <c r="V11" i="6"/>
  <c r="U11" i="6"/>
  <c r="T11" i="6"/>
  <c r="S11" i="6"/>
  <c r="M13" i="6"/>
  <c r="L13" i="6"/>
  <c r="K13" i="6"/>
  <c r="J13" i="6"/>
  <c r="I13" i="6"/>
  <c r="W22" i="6"/>
  <c r="V22" i="6"/>
  <c r="U22" i="6"/>
  <c r="T22" i="6"/>
  <c r="S22" i="6"/>
  <c r="M24" i="6"/>
  <c r="L24" i="6"/>
  <c r="K24" i="6"/>
  <c r="J24" i="6"/>
  <c r="I24" i="6"/>
  <c r="W30" i="6"/>
  <c r="V30" i="6"/>
  <c r="U30" i="6"/>
  <c r="T30" i="6"/>
  <c r="S30" i="6"/>
  <c r="M32" i="6"/>
  <c r="L32" i="6"/>
  <c r="K32" i="6"/>
  <c r="J32" i="6"/>
  <c r="I32" i="6"/>
  <c r="W38" i="6"/>
  <c r="V38" i="6"/>
  <c r="U38" i="6"/>
  <c r="T38" i="6"/>
  <c r="S38" i="6"/>
  <c r="M40" i="6"/>
  <c r="L40" i="6"/>
  <c r="K40" i="6"/>
  <c r="J40" i="6"/>
  <c r="I40" i="6"/>
  <c r="W46" i="6"/>
  <c r="V46" i="6"/>
  <c r="U46" i="6"/>
  <c r="T46" i="6"/>
  <c r="S46" i="6"/>
  <c r="M48" i="6"/>
  <c r="L48" i="6"/>
  <c r="K48" i="6"/>
  <c r="J48" i="6"/>
  <c r="I48" i="6"/>
  <c r="S20" i="9"/>
  <c r="R20" i="9"/>
  <c r="H56" i="12"/>
  <c r="N9" i="12"/>
  <c r="M9" i="12"/>
  <c r="L9" i="12"/>
  <c r="K9" i="12"/>
  <c r="J9" i="12"/>
  <c r="I9" i="12"/>
  <c r="X12" i="12"/>
  <c r="V12" i="12"/>
  <c r="U12" i="12"/>
  <c r="N19" i="12"/>
  <c r="M19" i="12"/>
  <c r="L19" i="12"/>
  <c r="K19" i="12"/>
  <c r="J19" i="12"/>
  <c r="I19" i="12"/>
  <c r="X33" i="12"/>
  <c r="V33" i="12"/>
  <c r="U33" i="12"/>
  <c r="N51" i="12"/>
  <c r="M51" i="12"/>
  <c r="L51" i="12"/>
  <c r="K51" i="12"/>
  <c r="J51" i="12"/>
  <c r="I51" i="12"/>
  <c r="K47" i="14"/>
  <c r="J47" i="14"/>
  <c r="I47" i="14"/>
  <c r="S13" i="9"/>
  <c r="R13" i="9"/>
  <c r="P16" i="9"/>
  <c r="O16" i="9"/>
  <c r="M9" i="13"/>
  <c r="L9" i="13"/>
  <c r="K9" i="13"/>
  <c r="J9" i="13"/>
  <c r="I9" i="13"/>
  <c r="K13" i="14"/>
  <c r="J13" i="14"/>
  <c r="I13" i="14"/>
  <c r="K56" i="14"/>
  <c r="J56" i="14"/>
  <c r="I56" i="14"/>
  <c r="K125" i="14"/>
  <c r="J125" i="14"/>
  <c r="I125" i="14"/>
  <c r="M61" i="15"/>
  <c r="L61" i="15"/>
  <c r="K61" i="15"/>
  <c r="J61" i="15"/>
  <c r="I61" i="15"/>
  <c r="M130" i="15"/>
  <c r="L130" i="15"/>
  <c r="K130" i="15"/>
  <c r="J130" i="15"/>
  <c r="I130" i="15"/>
  <c r="I113" i="16"/>
  <c r="L113" i="16"/>
  <c r="K113" i="16"/>
  <c r="J113" i="16"/>
  <c r="H51" i="17"/>
  <c r="L52" i="17"/>
  <c r="K52" i="17"/>
  <c r="J52" i="17"/>
  <c r="I52" i="17"/>
  <c r="J33" i="18"/>
  <c r="I33" i="18"/>
  <c r="P9" i="9"/>
  <c r="O9" i="9"/>
  <c r="S14" i="9"/>
  <c r="R14" i="9"/>
  <c r="P17" i="9"/>
  <c r="O17" i="9"/>
  <c r="L19" i="13"/>
  <c r="K19" i="13"/>
  <c r="J19" i="13"/>
  <c r="I19" i="13"/>
  <c r="M19" i="13"/>
  <c r="L52" i="13"/>
  <c r="K52" i="13"/>
  <c r="J52" i="13"/>
  <c r="I52" i="13"/>
  <c r="M52" i="13"/>
  <c r="M129" i="13"/>
  <c r="L129" i="13"/>
  <c r="K129" i="13"/>
  <c r="J129" i="13"/>
  <c r="I129" i="13"/>
  <c r="V13" i="14"/>
  <c r="U13" i="14"/>
  <c r="T13" i="14"/>
  <c r="K21" i="14"/>
  <c r="J21" i="14"/>
  <c r="I21" i="14"/>
  <c r="K64" i="14"/>
  <c r="J64" i="14"/>
  <c r="I64" i="14"/>
  <c r="K133" i="14"/>
  <c r="J133" i="14"/>
  <c r="I133" i="14"/>
  <c r="M20" i="15"/>
  <c r="L20" i="15"/>
  <c r="K20" i="15"/>
  <c r="J20" i="15"/>
  <c r="I20" i="15"/>
  <c r="M87" i="15"/>
  <c r="L87" i="15"/>
  <c r="K87" i="15"/>
  <c r="J87" i="15"/>
  <c r="I87" i="15"/>
  <c r="M156" i="15"/>
  <c r="L156" i="15"/>
  <c r="K156" i="15"/>
  <c r="J156" i="15"/>
  <c r="I156" i="15"/>
  <c r="Z16" i="16"/>
  <c r="Y16" i="16"/>
  <c r="X16" i="16"/>
  <c r="W16" i="16"/>
  <c r="L26" i="16"/>
  <c r="I26" i="16"/>
  <c r="K26" i="16"/>
  <c r="J26" i="16"/>
  <c r="P10" i="9"/>
  <c r="O10" i="9"/>
  <c r="S15" i="9"/>
  <c r="R15" i="9"/>
  <c r="P18" i="9"/>
  <c r="O18" i="9"/>
  <c r="L8" i="13"/>
  <c r="K8" i="13"/>
  <c r="J8" i="13"/>
  <c r="I8" i="13"/>
  <c r="M8" i="13"/>
  <c r="J33" i="13"/>
  <c r="I33" i="13"/>
  <c r="M33" i="13"/>
  <c r="L33" i="13"/>
  <c r="K33" i="13"/>
  <c r="J68" i="13"/>
  <c r="I68" i="13"/>
  <c r="H76" i="13"/>
  <c r="M68" i="13"/>
  <c r="L68" i="13"/>
  <c r="K68" i="13"/>
  <c r="M86" i="13"/>
  <c r="L86" i="13"/>
  <c r="K86" i="13"/>
  <c r="J86" i="13"/>
  <c r="I86" i="13"/>
  <c r="M155" i="13"/>
  <c r="L155" i="13"/>
  <c r="K155" i="13"/>
  <c r="J155" i="13"/>
  <c r="I155" i="13"/>
  <c r="V21" i="14"/>
  <c r="U21" i="14"/>
  <c r="T21" i="14"/>
  <c r="K73" i="14"/>
  <c r="J73" i="14"/>
  <c r="I73" i="14"/>
  <c r="K142" i="14"/>
  <c r="J142" i="14"/>
  <c r="I142" i="14"/>
  <c r="M44" i="15"/>
  <c r="L44" i="15"/>
  <c r="K44" i="15"/>
  <c r="J44" i="15"/>
  <c r="I44" i="15"/>
  <c r="M113" i="15"/>
  <c r="L113" i="15"/>
  <c r="K113" i="15"/>
  <c r="J113" i="15"/>
  <c r="I113" i="15"/>
  <c r="J102" i="18"/>
  <c r="I102" i="18"/>
  <c r="O11" i="9"/>
  <c r="P11" i="9"/>
  <c r="R16" i="9"/>
  <c r="S16" i="9"/>
  <c r="O19" i="9"/>
  <c r="P19" i="9"/>
  <c r="K82" i="14"/>
  <c r="J82" i="14"/>
  <c r="I82" i="14"/>
  <c r="K151" i="14"/>
  <c r="J151" i="14"/>
  <c r="I151" i="14"/>
  <c r="M12" i="15"/>
  <c r="L12" i="15"/>
  <c r="K12" i="15"/>
  <c r="J12" i="15"/>
  <c r="I12" i="15"/>
  <c r="M70" i="15"/>
  <c r="L70" i="15"/>
  <c r="K70" i="15"/>
  <c r="J70" i="15"/>
  <c r="I70" i="15"/>
  <c r="M139" i="15"/>
  <c r="L139" i="15"/>
  <c r="K139" i="15"/>
  <c r="J139" i="15"/>
  <c r="I139" i="15"/>
  <c r="H147" i="15"/>
  <c r="S9" i="9"/>
  <c r="R9" i="9"/>
  <c r="P12" i="9"/>
  <c r="O12" i="9"/>
  <c r="S17" i="9"/>
  <c r="R17" i="9"/>
  <c r="P20" i="9"/>
  <c r="O20" i="9"/>
  <c r="J6" i="12"/>
  <c r="I6" i="12"/>
  <c r="H53" i="12"/>
  <c r="N6" i="12"/>
  <c r="M6" i="12"/>
  <c r="L6" i="12"/>
  <c r="K6" i="12"/>
  <c r="V8" i="12"/>
  <c r="U8" i="12"/>
  <c r="X8" i="12"/>
  <c r="J10" i="12"/>
  <c r="I10" i="12"/>
  <c r="N10" i="12"/>
  <c r="M10" i="12"/>
  <c r="L10" i="12"/>
  <c r="K10" i="12"/>
  <c r="V14" i="12"/>
  <c r="U14" i="12"/>
  <c r="X14" i="12"/>
  <c r="J11" i="13"/>
  <c r="I11" i="13"/>
  <c r="M11" i="13"/>
  <c r="L11" i="13"/>
  <c r="K11" i="13"/>
  <c r="J25" i="13"/>
  <c r="I25" i="13"/>
  <c r="M25" i="13"/>
  <c r="L25" i="13"/>
  <c r="K25" i="13"/>
  <c r="J59" i="13"/>
  <c r="I59" i="13"/>
  <c r="M59" i="13"/>
  <c r="L59" i="13"/>
  <c r="K59" i="13"/>
  <c r="M138" i="13"/>
  <c r="L138" i="13"/>
  <c r="K138" i="13"/>
  <c r="J138" i="13"/>
  <c r="I138" i="13"/>
  <c r="H146" i="13"/>
  <c r="K90" i="14"/>
  <c r="J90" i="14"/>
  <c r="I90" i="14"/>
  <c r="K159" i="14"/>
  <c r="J159" i="14"/>
  <c r="I159" i="14"/>
  <c r="M27" i="15"/>
  <c r="L27" i="15"/>
  <c r="K27" i="15"/>
  <c r="J27" i="15"/>
  <c r="I27" i="15"/>
  <c r="H35" i="15"/>
  <c r="M96" i="15"/>
  <c r="L96" i="15"/>
  <c r="K96" i="15"/>
  <c r="J96" i="15"/>
  <c r="I96" i="15"/>
  <c r="L43" i="16"/>
  <c r="I43" i="16"/>
  <c r="K43" i="16"/>
  <c r="J43" i="16"/>
  <c r="U13" i="12"/>
  <c r="X13" i="12"/>
  <c r="V13" i="12"/>
  <c r="I16" i="12"/>
  <c r="N16" i="12"/>
  <c r="M16" i="12"/>
  <c r="L16" i="12"/>
  <c r="K16" i="12"/>
  <c r="J16" i="12"/>
  <c r="U18" i="12"/>
  <c r="X18" i="12"/>
  <c r="V18" i="12"/>
  <c r="I20" i="12"/>
  <c r="N20" i="12"/>
  <c r="M20" i="12"/>
  <c r="L20" i="12"/>
  <c r="K20" i="12"/>
  <c r="J20" i="12"/>
  <c r="U22" i="12"/>
  <c r="X22" i="12"/>
  <c r="V22" i="12"/>
  <c r="I24" i="12"/>
  <c r="N24" i="12"/>
  <c r="M24" i="12"/>
  <c r="L24" i="12"/>
  <c r="K24" i="12"/>
  <c r="J24" i="12"/>
  <c r="U26" i="12"/>
  <c r="X26" i="12"/>
  <c r="V26" i="12"/>
  <c r="I28" i="12"/>
  <c r="N28" i="12"/>
  <c r="M28" i="12"/>
  <c r="L28" i="12"/>
  <c r="K28" i="12"/>
  <c r="J28" i="12"/>
  <c r="U30" i="12"/>
  <c r="X30" i="12"/>
  <c r="V30" i="12"/>
  <c r="I32" i="12"/>
  <c r="N32" i="12"/>
  <c r="M32" i="12"/>
  <c r="L32" i="12"/>
  <c r="K32" i="12"/>
  <c r="J32" i="12"/>
  <c r="W8" i="13"/>
  <c r="AA8" i="13"/>
  <c r="Z8" i="13"/>
  <c r="Y8" i="13"/>
  <c r="X8" i="13"/>
  <c r="L69" i="13"/>
  <c r="K69" i="13"/>
  <c r="J69" i="13"/>
  <c r="I69" i="13"/>
  <c r="M69" i="13"/>
  <c r="M95" i="13"/>
  <c r="L95" i="13"/>
  <c r="K95" i="13"/>
  <c r="J95" i="13"/>
  <c r="I95" i="13"/>
  <c r="K30" i="14"/>
  <c r="J30" i="14"/>
  <c r="I30" i="14"/>
  <c r="K99" i="14"/>
  <c r="J99" i="14"/>
  <c r="I99" i="14"/>
  <c r="H107" i="14"/>
  <c r="M53" i="15"/>
  <c r="L53" i="15"/>
  <c r="K53" i="15"/>
  <c r="J53" i="15"/>
  <c r="I53" i="15"/>
  <c r="M122" i="15"/>
  <c r="L122" i="15"/>
  <c r="K122" i="15"/>
  <c r="J122" i="15"/>
  <c r="I122" i="15"/>
  <c r="J68" i="18"/>
  <c r="I68" i="18"/>
  <c r="H76" i="18"/>
  <c r="Y118" i="18"/>
  <c r="AA110" i="18"/>
  <c r="Z110" i="18"/>
  <c r="S11" i="9"/>
  <c r="R11" i="9"/>
  <c r="P14" i="9"/>
  <c r="O14" i="9"/>
  <c r="S19" i="9"/>
  <c r="R19" i="9"/>
  <c r="M10" i="13"/>
  <c r="L10" i="13"/>
  <c r="K10" i="13"/>
  <c r="J10" i="13"/>
  <c r="I10" i="13"/>
  <c r="H20" i="13"/>
  <c r="M12" i="13"/>
  <c r="L12" i="13"/>
  <c r="K12" i="13"/>
  <c r="J12" i="13"/>
  <c r="I12" i="13"/>
  <c r="J51" i="13"/>
  <c r="I51" i="13"/>
  <c r="M51" i="13"/>
  <c r="L51" i="13"/>
  <c r="K51" i="13"/>
  <c r="M121" i="13"/>
  <c r="L121" i="13"/>
  <c r="K121" i="13"/>
  <c r="J121" i="13"/>
  <c r="I121" i="13"/>
  <c r="K39" i="14"/>
  <c r="J39" i="14"/>
  <c r="I39" i="14"/>
  <c r="M16" i="15"/>
  <c r="L16" i="15"/>
  <c r="K16" i="15"/>
  <c r="J16" i="15"/>
  <c r="I16" i="15"/>
  <c r="M79" i="15"/>
  <c r="L79" i="15"/>
  <c r="K79" i="15"/>
  <c r="J79" i="15"/>
  <c r="I79" i="15"/>
  <c r="Z12" i="16"/>
  <c r="Y12" i="16"/>
  <c r="X12" i="16"/>
  <c r="W12" i="16"/>
  <c r="K14" i="14"/>
  <c r="J14" i="14"/>
  <c r="I14" i="14"/>
  <c r="K22" i="14"/>
  <c r="J22" i="14"/>
  <c r="I22" i="14"/>
  <c r="K31" i="14"/>
  <c r="J31" i="14"/>
  <c r="I31" i="14"/>
  <c r="K40" i="14"/>
  <c r="J40" i="14"/>
  <c r="I40" i="14"/>
  <c r="K48" i="14"/>
  <c r="J48" i="14"/>
  <c r="I48" i="14"/>
  <c r="K57" i="14"/>
  <c r="J57" i="14"/>
  <c r="I57" i="14"/>
  <c r="H65" i="14"/>
  <c r="K74" i="14"/>
  <c r="J74" i="14"/>
  <c r="I74" i="14"/>
  <c r="K83" i="14"/>
  <c r="J83" i="14"/>
  <c r="I83" i="14"/>
  <c r="K91" i="14"/>
  <c r="J91" i="14"/>
  <c r="I91" i="14"/>
  <c r="K100" i="14"/>
  <c r="J100" i="14"/>
  <c r="I100" i="14"/>
  <c r="K109" i="14"/>
  <c r="J109" i="14"/>
  <c r="I109" i="14"/>
  <c r="K117" i="14"/>
  <c r="J117" i="14"/>
  <c r="I117" i="14"/>
  <c r="K126" i="14"/>
  <c r="J126" i="14"/>
  <c r="I126" i="14"/>
  <c r="K134" i="14"/>
  <c r="J134" i="14"/>
  <c r="I134" i="14"/>
  <c r="K143" i="14"/>
  <c r="J143" i="14"/>
  <c r="I143" i="14"/>
  <c r="K152" i="14"/>
  <c r="J152" i="14"/>
  <c r="I152" i="14"/>
  <c r="K160" i="14"/>
  <c r="J160" i="14"/>
  <c r="I160" i="14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M56" i="15"/>
  <c r="L56" i="15"/>
  <c r="K56" i="15"/>
  <c r="J56" i="15"/>
  <c r="I56" i="15"/>
  <c r="M65" i="15"/>
  <c r="L65" i="15"/>
  <c r="K65" i="15"/>
  <c r="J65" i="15"/>
  <c r="I65" i="15"/>
  <c r="M73" i="15"/>
  <c r="L73" i="15"/>
  <c r="K73" i="15"/>
  <c r="J73" i="15"/>
  <c r="I73" i="15"/>
  <c r="M82" i="15"/>
  <c r="L82" i="15"/>
  <c r="K82" i="15"/>
  <c r="J82" i="15"/>
  <c r="I82" i="15"/>
  <c r="M90" i="15"/>
  <c r="L90" i="15"/>
  <c r="K90" i="15"/>
  <c r="J90" i="15"/>
  <c r="I90" i="15"/>
  <c r="M99" i="15"/>
  <c r="L99" i="15"/>
  <c r="K99" i="15"/>
  <c r="J99" i="15"/>
  <c r="I99" i="15"/>
  <c r="M108" i="15"/>
  <c r="L108" i="15"/>
  <c r="K108" i="15"/>
  <c r="J108" i="15"/>
  <c r="I108" i="15"/>
  <c r="M116" i="15"/>
  <c r="L116" i="15"/>
  <c r="K116" i="15"/>
  <c r="J116" i="15"/>
  <c r="I116" i="15"/>
  <c r="M125" i="15"/>
  <c r="L125" i="15"/>
  <c r="K125" i="15"/>
  <c r="J125" i="15"/>
  <c r="I125" i="15"/>
  <c r="H133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M10" i="16"/>
  <c r="L10" i="16"/>
  <c r="K10" i="16"/>
  <c r="J10" i="16"/>
  <c r="H9" i="16"/>
  <c r="M111" i="16" s="1"/>
  <c r="I10" i="16"/>
  <c r="L14" i="16"/>
  <c r="K14" i="16"/>
  <c r="J14" i="16"/>
  <c r="I14" i="16"/>
  <c r="M18" i="16"/>
  <c r="L18" i="16"/>
  <c r="K18" i="16"/>
  <c r="J18" i="16"/>
  <c r="I18" i="16"/>
  <c r="J32" i="16"/>
  <c r="M32" i="16"/>
  <c r="L32" i="16"/>
  <c r="K32" i="16"/>
  <c r="I32" i="16"/>
  <c r="L86" i="16"/>
  <c r="J86" i="16"/>
  <c r="I86" i="16"/>
  <c r="M86" i="16"/>
  <c r="K86" i="16"/>
  <c r="I122" i="16"/>
  <c r="L122" i="16"/>
  <c r="K122" i="16"/>
  <c r="H121" i="16"/>
  <c r="M122" i="16"/>
  <c r="J122" i="16"/>
  <c r="M137" i="16"/>
  <c r="L137" i="16"/>
  <c r="K137" i="16"/>
  <c r="J137" i="16"/>
  <c r="I137" i="16"/>
  <c r="Z15" i="17"/>
  <c r="Y15" i="17"/>
  <c r="X15" i="17"/>
  <c r="W15" i="17"/>
  <c r="L146" i="17"/>
  <c r="K146" i="17"/>
  <c r="J146" i="17"/>
  <c r="I146" i="17"/>
  <c r="J55" i="18"/>
  <c r="I55" i="18"/>
  <c r="J89" i="18"/>
  <c r="I89" i="18"/>
  <c r="J111" i="18"/>
  <c r="I111" i="18"/>
  <c r="Y24" i="19"/>
  <c r="X24" i="19"/>
  <c r="W23" i="19"/>
  <c r="K15" i="14"/>
  <c r="J15" i="14"/>
  <c r="I15" i="14"/>
  <c r="H23" i="14"/>
  <c r="K32" i="14"/>
  <c r="J32" i="14"/>
  <c r="I32" i="14"/>
  <c r="K41" i="14"/>
  <c r="J41" i="14"/>
  <c r="I41" i="14"/>
  <c r="K49" i="14"/>
  <c r="J49" i="14"/>
  <c r="I49" i="14"/>
  <c r="K58" i="14"/>
  <c r="J58" i="14"/>
  <c r="I58" i="14"/>
  <c r="K67" i="14"/>
  <c r="J67" i="14"/>
  <c r="I67" i="14"/>
  <c r="K75" i="14"/>
  <c r="J75" i="14"/>
  <c r="I75" i="14"/>
  <c r="K84" i="14"/>
  <c r="J84" i="14"/>
  <c r="I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K127" i="14"/>
  <c r="J127" i="14"/>
  <c r="I127" i="14"/>
  <c r="H135" i="14"/>
  <c r="K144" i="14"/>
  <c r="J144" i="14"/>
  <c r="I144" i="14"/>
  <c r="K153" i="14"/>
  <c r="J153" i="14"/>
  <c r="I153" i="14"/>
  <c r="K161" i="14"/>
  <c r="J161" i="14"/>
  <c r="I161" i="14"/>
  <c r="M11" i="15"/>
  <c r="L11" i="15"/>
  <c r="K11" i="15"/>
  <c r="J11" i="15"/>
  <c r="I11" i="15"/>
  <c r="M15" i="15"/>
  <c r="L15" i="15"/>
  <c r="K15" i="15"/>
  <c r="J15" i="15"/>
  <c r="I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M42" i="15"/>
  <c r="L42" i="15"/>
  <c r="K42" i="15"/>
  <c r="J42" i="15"/>
  <c r="I42" i="15"/>
  <c r="M51" i="15"/>
  <c r="L51" i="15"/>
  <c r="K51" i="15"/>
  <c r="J51" i="15"/>
  <c r="I51" i="15"/>
  <c r="M59" i="15"/>
  <c r="L59" i="15"/>
  <c r="K59" i="15"/>
  <c r="J59" i="15"/>
  <c r="I59" i="15"/>
  <c r="M68" i="15"/>
  <c r="L68" i="15"/>
  <c r="K68" i="15"/>
  <c r="J68" i="15"/>
  <c r="I68" i="15"/>
  <c r="M76" i="15"/>
  <c r="L76" i="15"/>
  <c r="K76" i="15"/>
  <c r="J76" i="15"/>
  <c r="I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K102" i="15"/>
  <c r="J102" i="15"/>
  <c r="I102" i="15"/>
  <c r="M111" i="15"/>
  <c r="L111" i="15"/>
  <c r="K111" i="15"/>
  <c r="J111" i="15"/>
  <c r="I111" i="15"/>
  <c r="H119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M154" i="15"/>
  <c r="L154" i="15"/>
  <c r="K154" i="15"/>
  <c r="J154" i="15"/>
  <c r="I154" i="15"/>
  <c r="L25" i="16"/>
  <c r="I25" i="16"/>
  <c r="M25" i="16"/>
  <c r="K25" i="16"/>
  <c r="J25" i="16"/>
  <c r="I53" i="16"/>
  <c r="L53" i="16"/>
  <c r="K53" i="16"/>
  <c r="M53" i="16"/>
  <c r="J53" i="16"/>
  <c r="M59" i="16"/>
  <c r="L59" i="16"/>
  <c r="J59" i="16"/>
  <c r="I59" i="16"/>
  <c r="K59" i="16"/>
  <c r="I61" i="16"/>
  <c r="L61" i="16"/>
  <c r="K61" i="16"/>
  <c r="M61" i="16"/>
  <c r="J61" i="16"/>
  <c r="L95" i="16"/>
  <c r="J95" i="16"/>
  <c r="I95" i="16"/>
  <c r="M95" i="16"/>
  <c r="K95" i="16"/>
  <c r="M128" i="16"/>
  <c r="L128" i="16"/>
  <c r="J128" i="16"/>
  <c r="I128" i="16"/>
  <c r="K128" i="16"/>
  <c r="I130" i="16"/>
  <c r="L130" i="16"/>
  <c r="K130" i="16"/>
  <c r="M130" i="16"/>
  <c r="J130" i="16"/>
  <c r="I156" i="16"/>
  <c r="M156" i="16"/>
  <c r="L156" i="16"/>
  <c r="K156" i="16"/>
  <c r="J156" i="16"/>
  <c r="M160" i="17"/>
  <c r="L160" i="17"/>
  <c r="K160" i="17"/>
  <c r="J160" i="17"/>
  <c r="I160" i="17"/>
  <c r="L34" i="17"/>
  <c r="K34" i="17"/>
  <c r="J34" i="17"/>
  <c r="I34" i="17"/>
  <c r="L103" i="17"/>
  <c r="K103" i="17"/>
  <c r="J103" i="17"/>
  <c r="I103" i="17"/>
  <c r="J42" i="18"/>
  <c r="I42" i="18"/>
  <c r="Q39" i="19"/>
  <c r="P39" i="19"/>
  <c r="Q27" i="19"/>
  <c r="P27" i="19"/>
  <c r="O35" i="19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L28" i="15"/>
  <c r="K28" i="15"/>
  <c r="J28" i="15"/>
  <c r="I28" i="15"/>
  <c r="M28" i="15"/>
  <c r="L37" i="15"/>
  <c r="K37" i="15"/>
  <c r="J37" i="15"/>
  <c r="I37" i="15"/>
  <c r="M37" i="15"/>
  <c r="L45" i="15"/>
  <c r="K45" i="15"/>
  <c r="J45" i="15"/>
  <c r="I45" i="15"/>
  <c r="M45" i="15"/>
  <c r="L54" i="15"/>
  <c r="K54" i="15"/>
  <c r="J54" i="15"/>
  <c r="I54" i="15"/>
  <c r="M54" i="15"/>
  <c r="L62" i="15"/>
  <c r="K62" i="15"/>
  <c r="J62" i="15"/>
  <c r="I62" i="15"/>
  <c r="M62" i="15"/>
  <c r="L71" i="15"/>
  <c r="K71" i="15"/>
  <c r="J71" i="15"/>
  <c r="I71" i="15"/>
  <c r="M71" i="15"/>
  <c r="L80" i="15"/>
  <c r="K80" i="15"/>
  <c r="J80" i="15"/>
  <c r="I80" i="15"/>
  <c r="M80" i="15"/>
  <c r="L88" i="15"/>
  <c r="K88" i="15"/>
  <c r="J88" i="15"/>
  <c r="I88" i="15"/>
  <c r="M88" i="15"/>
  <c r="L97" i="15"/>
  <c r="K97" i="15"/>
  <c r="J97" i="15"/>
  <c r="I97" i="15"/>
  <c r="H105" i="15"/>
  <c r="M97" i="15"/>
  <c r="L114" i="15"/>
  <c r="K114" i="15"/>
  <c r="J114" i="15"/>
  <c r="I114" i="15"/>
  <c r="M114" i="15"/>
  <c r="L123" i="15"/>
  <c r="K123" i="15"/>
  <c r="J123" i="15"/>
  <c r="I123" i="15"/>
  <c r="M123" i="15"/>
  <c r="L131" i="15"/>
  <c r="K131" i="15"/>
  <c r="J131" i="15"/>
  <c r="I131" i="15"/>
  <c r="M131" i="15"/>
  <c r="L140" i="15"/>
  <c r="K140" i="15"/>
  <c r="J140" i="15"/>
  <c r="I140" i="15"/>
  <c r="M140" i="15"/>
  <c r="L149" i="15"/>
  <c r="K149" i="15"/>
  <c r="J149" i="15"/>
  <c r="I149" i="15"/>
  <c r="M149" i="15"/>
  <c r="L157" i="15"/>
  <c r="K157" i="15"/>
  <c r="J157" i="15"/>
  <c r="I157" i="15"/>
  <c r="M157" i="15"/>
  <c r="H21" i="16"/>
  <c r="L13" i="16"/>
  <c r="K13" i="16"/>
  <c r="J13" i="16"/>
  <c r="I13" i="16"/>
  <c r="M13" i="16"/>
  <c r="L17" i="16"/>
  <c r="K17" i="16"/>
  <c r="J17" i="16"/>
  <c r="I17" i="16"/>
  <c r="M17" i="16"/>
  <c r="J24" i="16"/>
  <c r="L24" i="16"/>
  <c r="M24" i="16"/>
  <c r="K24" i="16"/>
  <c r="I24" i="16"/>
  <c r="H23" i="16"/>
  <c r="L42" i="16"/>
  <c r="J42" i="16"/>
  <c r="I42" i="16"/>
  <c r="M42" i="16"/>
  <c r="K42" i="16"/>
  <c r="M68" i="16"/>
  <c r="L68" i="16"/>
  <c r="J68" i="16"/>
  <c r="I68" i="16"/>
  <c r="K68" i="16"/>
  <c r="I70" i="16"/>
  <c r="L70" i="16"/>
  <c r="K70" i="16"/>
  <c r="M70" i="16"/>
  <c r="J70" i="16"/>
  <c r="L103" i="16"/>
  <c r="J103" i="16"/>
  <c r="I103" i="16"/>
  <c r="M103" i="16"/>
  <c r="K103" i="16"/>
  <c r="L60" i="17"/>
  <c r="K60" i="17"/>
  <c r="J60" i="17"/>
  <c r="I60" i="17"/>
  <c r="L129" i="17"/>
  <c r="K129" i="17"/>
  <c r="J129" i="17"/>
  <c r="I129" i="17"/>
  <c r="K29" i="18"/>
  <c r="J29" i="18"/>
  <c r="I29" i="18"/>
  <c r="J98" i="18"/>
  <c r="I98" i="18"/>
  <c r="J127" i="18"/>
  <c r="I127" i="18"/>
  <c r="Y39" i="19"/>
  <c r="X39" i="19"/>
  <c r="I30" i="19"/>
  <c r="H30" i="19"/>
  <c r="K17" i="14"/>
  <c r="J17" i="14"/>
  <c r="I17" i="14"/>
  <c r="K26" i="14"/>
  <c r="J26" i="14"/>
  <c r="I26" i="14"/>
  <c r="K34" i="14"/>
  <c r="J34" i="14"/>
  <c r="I34" i="14"/>
  <c r="K43" i="14"/>
  <c r="J43" i="14"/>
  <c r="I43" i="14"/>
  <c r="H51" i="14"/>
  <c r="K60" i="14"/>
  <c r="J60" i="14"/>
  <c r="I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K138" i="14"/>
  <c r="J138" i="14"/>
  <c r="I138" i="14"/>
  <c r="K146" i="14"/>
  <c r="J146" i="14"/>
  <c r="I146" i="14"/>
  <c r="K155" i="14"/>
  <c r="J155" i="14"/>
  <c r="I155" i="14"/>
  <c r="H163" i="14"/>
  <c r="K10" i="15"/>
  <c r="J10" i="15"/>
  <c r="I10" i="15"/>
  <c r="M10" i="15"/>
  <c r="L10" i="15"/>
  <c r="K14" i="15"/>
  <c r="J14" i="15"/>
  <c r="I14" i="15"/>
  <c r="M14" i="15"/>
  <c r="L14" i="15"/>
  <c r="K18" i="15"/>
  <c r="J18" i="15"/>
  <c r="I18" i="15"/>
  <c r="M18" i="15"/>
  <c r="L18" i="15"/>
  <c r="K23" i="15"/>
  <c r="J23" i="15"/>
  <c r="I23" i="15"/>
  <c r="M23" i="15"/>
  <c r="L23" i="15"/>
  <c r="K31" i="15"/>
  <c r="J31" i="15"/>
  <c r="I31" i="15"/>
  <c r="M31" i="15"/>
  <c r="L31" i="15"/>
  <c r="K40" i="15"/>
  <c r="J40" i="15"/>
  <c r="I40" i="15"/>
  <c r="M40" i="15"/>
  <c r="L40" i="15"/>
  <c r="K48" i="15"/>
  <c r="J48" i="15"/>
  <c r="I48" i="15"/>
  <c r="M48" i="15"/>
  <c r="L48" i="15"/>
  <c r="K57" i="15"/>
  <c r="J57" i="15"/>
  <c r="I57" i="15"/>
  <c r="M57" i="15"/>
  <c r="L57" i="15"/>
  <c r="K66" i="15"/>
  <c r="J66" i="15"/>
  <c r="I66" i="15"/>
  <c r="M66" i="15"/>
  <c r="L66" i="15"/>
  <c r="K74" i="15"/>
  <c r="J74" i="15"/>
  <c r="I74" i="15"/>
  <c r="M74" i="15"/>
  <c r="L74" i="15"/>
  <c r="K83" i="15"/>
  <c r="J83" i="15"/>
  <c r="I83" i="15"/>
  <c r="H91" i="15"/>
  <c r="M83" i="15"/>
  <c r="L83" i="15"/>
  <c r="K100" i="15"/>
  <c r="J100" i="15"/>
  <c r="I100" i="15"/>
  <c r="M100" i="15"/>
  <c r="L100" i="15"/>
  <c r="K109" i="15"/>
  <c r="J109" i="15"/>
  <c r="I109" i="15"/>
  <c r="M109" i="15"/>
  <c r="L109" i="15"/>
  <c r="K117" i="15"/>
  <c r="J117" i="15"/>
  <c r="I117" i="15"/>
  <c r="M117" i="15"/>
  <c r="L117" i="15"/>
  <c r="K126" i="15"/>
  <c r="J126" i="15"/>
  <c r="I126" i="15"/>
  <c r="M126" i="15"/>
  <c r="L126" i="15"/>
  <c r="K135" i="15"/>
  <c r="J135" i="15"/>
  <c r="I135" i="15"/>
  <c r="M135" i="15"/>
  <c r="L135" i="15"/>
  <c r="K143" i="15"/>
  <c r="J143" i="15"/>
  <c r="I143" i="15"/>
  <c r="M143" i="15"/>
  <c r="L143" i="15"/>
  <c r="K152" i="15"/>
  <c r="J152" i="15"/>
  <c r="I152" i="15"/>
  <c r="M152" i="15"/>
  <c r="L152" i="15"/>
  <c r="K160" i="15"/>
  <c r="J160" i="15"/>
  <c r="I160" i="15"/>
  <c r="M160" i="15"/>
  <c r="L160" i="15"/>
  <c r="L34" i="16"/>
  <c r="I34" i="16"/>
  <c r="M34" i="16"/>
  <c r="K34" i="16"/>
  <c r="J34" i="16"/>
  <c r="L52" i="16"/>
  <c r="I52" i="16"/>
  <c r="M52" i="16"/>
  <c r="H51" i="16"/>
  <c r="K52" i="16"/>
  <c r="J52" i="16"/>
  <c r="M76" i="16"/>
  <c r="L76" i="16"/>
  <c r="J76" i="16"/>
  <c r="I76" i="16"/>
  <c r="K76" i="16"/>
  <c r="L112" i="16"/>
  <c r="J112" i="16"/>
  <c r="I112" i="16"/>
  <c r="M112" i="16"/>
  <c r="K112" i="16"/>
  <c r="Z19" i="17"/>
  <c r="Y19" i="17"/>
  <c r="X19" i="17"/>
  <c r="W19" i="17"/>
  <c r="L86" i="17"/>
  <c r="K86" i="17"/>
  <c r="J86" i="17"/>
  <c r="I86" i="17"/>
  <c r="L155" i="17"/>
  <c r="K155" i="17"/>
  <c r="J155" i="17"/>
  <c r="I155" i="17"/>
  <c r="J16" i="18"/>
  <c r="I16" i="18"/>
  <c r="H50" i="18"/>
  <c r="K51" i="18"/>
  <c r="J51" i="18"/>
  <c r="I51" i="18"/>
  <c r="J85" i="18"/>
  <c r="I85" i="18"/>
  <c r="S116" i="18"/>
  <c r="R116" i="18"/>
  <c r="Q10" i="19"/>
  <c r="P10" i="19"/>
  <c r="O9" i="19"/>
  <c r="R10" i="19" s="1"/>
  <c r="Y32" i="19"/>
  <c r="X32" i="19"/>
  <c r="J18" i="14"/>
  <c r="I18" i="14"/>
  <c r="K18" i="14"/>
  <c r="J27" i="14"/>
  <c r="I27" i="14"/>
  <c r="K27" i="14"/>
  <c r="J35" i="14"/>
  <c r="I35" i="14"/>
  <c r="K35" i="14"/>
  <c r="J44" i="14"/>
  <c r="I44" i="14"/>
  <c r="K44" i="14"/>
  <c r="J53" i="14"/>
  <c r="I53" i="14"/>
  <c r="K53" i="14"/>
  <c r="J61" i="14"/>
  <c r="I61" i="14"/>
  <c r="K61" i="14"/>
  <c r="J70" i="14"/>
  <c r="I70" i="14"/>
  <c r="K70" i="14"/>
  <c r="J78" i="14"/>
  <c r="I78" i="14"/>
  <c r="K78" i="14"/>
  <c r="J87" i="14"/>
  <c r="I87" i="14"/>
  <c r="K87" i="14"/>
  <c r="J96" i="14"/>
  <c r="I96" i="14"/>
  <c r="K96" i="14"/>
  <c r="J104" i="14"/>
  <c r="I104" i="14"/>
  <c r="K104" i="14"/>
  <c r="J113" i="14"/>
  <c r="I113" i="14"/>
  <c r="H121" i="14"/>
  <c r="K113" i="14"/>
  <c r="J130" i="14"/>
  <c r="I130" i="14"/>
  <c r="K130" i="14"/>
  <c r="J139" i="14"/>
  <c r="I139" i="14"/>
  <c r="K139" i="14"/>
  <c r="J147" i="14"/>
  <c r="I147" i="14"/>
  <c r="K147" i="14"/>
  <c r="J156" i="14"/>
  <c r="I156" i="14"/>
  <c r="K156" i="14"/>
  <c r="J26" i="15"/>
  <c r="I26" i="15"/>
  <c r="M26" i="15"/>
  <c r="L26" i="15"/>
  <c r="K26" i="15"/>
  <c r="J34" i="15"/>
  <c r="I34" i="15"/>
  <c r="M34" i="15"/>
  <c r="L34" i="15"/>
  <c r="K34" i="15"/>
  <c r="J43" i="15"/>
  <c r="I43" i="15"/>
  <c r="M43" i="15"/>
  <c r="L43" i="15"/>
  <c r="K43" i="15"/>
  <c r="J52" i="15"/>
  <c r="I52" i="15"/>
  <c r="M52" i="15"/>
  <c r="L52" i="15"/>
  <c r="K52" i="15"/>
  <c r="J60" i="15"/>
  <c r="I60" i="15"/>
  <c r="M60" i="15"/>
  <c r="L60" i="15"/>
  <c r="K60" i="15"/>
  <c r="J69" i="15"/>
  <c r="I69" i="15"/>
  <c r="H77" i="15"/>
  <c r="M69" i="15"/>
  <c r="L69" i="15"/>
  <c r="K69" i="15"/>
  <c r="J86" i="15"/>
  <c r="I86" i="15"/>
  <c r="M86" i="15"/>
  <c r="L86" i="15"/>
  <c r="K86" i="15"/>
  <c r="J95" i="15"/>
  <c r="I95" i="15"/>
  <c r="M95" i="15"/>
  <c r="L95" i="15"/>
  <c r="K95" i="15"/>
  <c r="J103" i="15"/>
  <c r="I103" i="15"/>
  <c r="M103" i="15"/>
  <c r="L103" i="15"/>
  <c r="K103" i="15"/>
  <c r="J112" i="15"/>
  <c r="I112" i="15"/>
  <c r="M112" i="15"/>
  <c r="L112" i="15"/>
  <c r="K112" i="15"/>
  <c r="J121" i="15"/>
  <c r="I121" i="15"/>
  <c r="M121" i="15"/>
  <c r="L121" i="15"/>
  <c r="K121" i="15"/>
  <c r="J129" i="15"/>
  <c r="I129" i="15"/>
  <c r="M129" i="15"/>
  <c r="L129" i="15"/>
  <c r="K129" i="15"/>
  <c r="J138" i="15"/>
  <c r="I138" i="15"/>
  <c r="M138" i="15"/>
  <c r="L138" i="15"/>
  <c r="K138" i="15"/>
  <c r="J146" i="15"/>
  <c r="I146" i="15"/>
  <c r="M146" i="15"/>
  <c r="L146" i="15"/>
  <c r="K146" i="15"/>
  <c r="J155" i="15"/>
  <c r="I155" i="15"/>
  <c r="M155" i="15"/>
  <c r="L155" i="15"/>
  <c r="K155" i="15"/>
  <c r="J12" i="16"/>
  <c r="I12" i="16"/>
  <c r="M12" i="16"/>
  <c r="L12" i="16"/>
  <c r="K12" i="16"/>
  <c r="J16" i="16"/>
  <c r="I16" i="16"/>
  <c r="M16" i="16"/>
  <c r="L16" i="16"/>
  <c r="K16" i="16"/>
  <c r="J20" i="16"/>
  <c r="I20" i="16"/>
  <c r="M20" i="16"/>
  <c r="L20" i="16"/>
  <c r="K20" i="16"/>
  <c r="J41" i="16"/>
  <c r="M41" i="16"/>
  <c r="L41" i="16"/>
  <c r="K41" i="16"/>
  <c r="I41" i="16"/>
  <c r="H49" i="16"/>
  <c r="J58" i="16"/>
  <c r="M58" i="16"/>
  <c r="L58" i="16"/>
  <c r="K58" i="16"/>
  <c r="I58" i="16"/>
  <c r="M85" i="16"/>
  <c r="L85" i="16"/>
  <c r="J85" i="16"/>
  <c r="I85" i="16"/>
  <c r="K85" i="16"/>
  <c r="I87" i="16"/>
  <c r="L87" i="16"/>
  <c r="K87" i="16"/>
  <c r="M87" i="16"/>
  <c r="J87" i="16"/>
  <c r="M154" i="16"/>
  <c r="L154" i="16"/>
  <c r="K154" i="16"/>
  <c r="J154" i="16"/>
  <c r="I154" i="16"/>
  <c r="L43" i="17"/>
  <c r="K43" i="17"/>
  <c r="J43" i="17"/>
  <c r="I43" i="17"/>
  <c r="L112" i="17"/>
  <c r="K112" i="17"/>
  <c r="J112" i="17"/>
  <c r="I112" i="17"/>
  <c r="J38" i="18"/>
  <c r="I38" i="18"/>
  <c r="J72" i="18"/>
  <c r="I72" i="18"/>
  <c r="H106" i="18"/>
  <c r="J107" i="18"/>
  <c r="I107" i="18"/>
  <c r="I13" i="19"/>
  <c r="H13" i="19"/>
  <c r="G21" i="19"/>
  <c r="Q60" i="19"/>
  <c r="R60" i="19"/>
  <c r="P60" i="19"/>
  <c r="I11" i="14"/>
  <c r="K11" i="14"/>
  <c r="J11" i="14"/>
  <c r="I19" i="14"/>
  <c r="K19" i="14"/>
  <c r="J19" i="14"/>
  <c r="I28" i="14"/>
  <c r="K28" i="14"/>
  <c r="J28" i="14"/>
  <c r="I36" i="14"/>
  <c r="K36" i="14"/>
  <c r="J36" i="14"/>
  <c r="I45" i="14"/>
  <c r="K45" i="14"/>
  <c r="J45" i="14"/>
  <c r="I54" i="14"/>
  <c r="K54" i="14"/>
  <c r="J54" i="14"/>
  <c r="I62" i="14"/>
  <c r="K62" i="14"/>
  <c r="J62" i="14"/>
  <c r="I71" i="14"/>
  <c r="H79" i="14"/>
  <c r="K71" i="14"/>
  <c r="J71" i="14"/>
  <c r="I88" i="14"/>
  <c r="K88" i="14"/>
  <c r="J88" i="14"/>
  <c r="I97" i="14"/>
  <c r="K97" i="14"/>
  <c r="J97" i="14"/>
  <c r="I105" i="14"/>
  <c r="K105" i="14"/>
  <c r="J105" i="14"/>
  <c r="I114" i="14"/>
  <c r="K114" i="14"/>
  <c r="J114" i="14"/>
  <c r="I123" i="14"/>
  <c r="K123" i="14"/>
  <c r="J123" i="14"/>
  <c r="I131" i="14"/>
  <c r="K131" i="14"/>
  <c r="J131" i="14"/>
  <c r="I140" i="14"/>
  <c r="K140" i="14"/>
  <c r="J140" i="14"/>
  <c r="I148" i="14"/>
  <c r="K148" i="14"/>
  <c r="J148" i="14"/>
  <c r="I157" i="14"/>
  <c r="K157" i="14"/>
  <c r="J157" i="14"/>
  <c r="I9" i="15"/>
  <c r="M9" i="15"/>
  <c r="L9" i="15"/>
  <c r="K9" i="15"/>
  <c r="J9" i="15"/>
  <c r="I13" i="15"/>
  <c r="H21" i="15"/>
  <c r="M13" i="15"/>
  <c r="L13" i="15"/>
  <c r="K13" i="15"/>
  <c r="J13" i="15"/>
  <c r="I17" i="15"/>
  <c r="M17" i="15"/>
  <c r="L17" i="15"/>
  <c r="K17" i="15"/>
  <c r="J17" i="15"/>
  <c r="I29" i="15"/>
  <c r="M29" i="15"/>
  <c r="L29" i="15"/>
  <c r="K29" i="15"/>
  <c r="J29" i="15"/>
  <c r="I38" i="15"/>
  <c r="M38" i="15"/>
  <c r="L38" i="15"/>
  <c r="K38" i="15"/>
  <c r="J38" i="15"/>
  <c r="I46" i="15"/>
  <c r="M46" i="15"/>
  <c r="L46" i="15"/>
  <c r="K46" i="15"/>
  <c r="J46" i="15"/>
  <c r="I55" i="15"/>
  <c r="H63" i="15"/>
  <c r="M55" i="15"/>
  <c r="L55" i="15"/>
  <c r="K55" i="15"/>
  <c r="J55" i="15"/>
  <c r="I72" i="15"/>
  <c r="M72" i="15"/>
  <c r="L72" i="15"/>
  <c r="K72" i="15"/>
  <c r="J72" i="15"/>
  <c r="I81" i="15"/>
  <c r="M81" i="15"/>
  <c r="L81" i="15"/>
  <c r="K81" i="15"/>
  <c r="J81" i="15"/>
  <c r="I89" i="15"/>
  <c r="M89" i="15"/>
  <c r="L89" i="15"/>
  <c r="K89" i="15"/>
  <c r="J89" i="15"/>
  <c r="I98" i="15"/>
  <c r="M98" i="15"/>
  <c r="L98" i="15"/>
  <c r="K98" i="15"/>
  <c r="J98" i="15"/>
  <c r="I107" i="15"/>
  <c r="M107" i="15"/>
  <c r="L107" i="15"/>
  <c r="K107" i="15"/>
  <c r="J107" i="15"/>
  <c r="I115" i="15"/>
  <c r="M115" i="15"/>
  <c r="L115" i="15"/>
  <c r="K115" i="15"/>
  <c r="J115" i="15"/>
  <c r="I124" i="15"/>
  <c r="M124" i="15"/>
  <c r="L124" i="15"/>
  <c r="K124" i="15"/>
  <c r="J124" i="15"/>
  <c r="I132" i="15"/>
  <c r="M132" i="15"/>
  <c r="L132" i="15"/>
  <c r="K132" i="15"/>
  <c r="J132" i="15"/>
  <c r="I141" i="15"/>
  <c r="M141" i="15"/>
  <c r="L141" i="15"/>
  <c r="K141" i="15"/>
  <c r="J141" i="15"/>
  <c r="I150" i="15"/>
  <c r="M150" i="15"/>
  <c r="L150" i="15"/>
  <c r="K150" i="15"/>
  <c r="J150" i="15"/>
  <c r="I158" i="15"/>
  <c r="M158" i="15"/>
  <c r="L158" i="15"/>
  <c r="K158" i="15"/>
  <c r="J158" i="15"/>
  <c r="I27" i="16"/>
  <c r="L27" i="16"/>
  <c r="K27" i="16"/>
  <c r="J27" i="16"/>
  <c r="H35" i="16"/>
  <c r="M27" i="16"/>
  <c r="I44" i="16"/>
  <c r="L44" i="16"/>
  <c r="K44" i="16"/>
  <c r="J44" i="16"/>
  <c r="M44" i="16"/>
  <c r="L60" i="16"/>
  <c r="J60" i="16"/>
  <c r="I60" i="16"/>
  <c r="K60" i="16"/>
  <c r="M60" i="16"/>
  <c r="M94" i="16"/>
  <c r="H93" i="16"/>
  <c r="L94" i="16"/>
  <c r="J94" i="16"/>
  <c r="I94" i="16"/>
  <c r="K94" i="16"/>
  <c r="I96" i="16"/>
  <c r="L96" i="16"/>
  <c r="K96" i="16"/>
  <c r="J96" i="16"/>
  <c r="M96" i="16"/>
  <c r="L129" i="16"/>
  <c r="J129" i="16"/>
  <c r="I129" i="16"/>
  <c r="K129" i="16"/>
  <c r="M129" i="16"/>
  <c r="I139" i="16"/>
  <c r="M139" i="16"/>
  <c r="L139" i="16"/>
  <c r="K139" i="16"/>
  <c r="J139" i="16"/>
  <c r="H147" i="16"/>
  <c r="Z11" i="17"/>
  <c r="Y11" i="17"/>
  <c r="X11" i="17"/>
  <c r="W11" i="17"/>
  <c r="L69" i="17"/>
  <c r="K69" i="17"/>
  <c r="J69" i="17"/>
  <c r="I69" i="17"/>
  <c r="H77" i="17"/>
  <c r="L138" i="17"/>
  <c r="K138" i="17"/>
  <c r="J138" i="17"/>
  <c r="I138" i="17"/>
  <c r="J25" i="18"/>
  <c r="I25" i="18"/>
  <c r="J59" i="18"/>
  <c r="I59" i="18"/>
  <c r="J94" i="18"/>
  <c r="I94" i="18"/>
  <c r="S113" i="18"/>
  <c r="R113" i="18"/>
  <c r="Y15" i="19"/>
  <c r="X15" i="19"/>
  <c r="I39" i="19"/>
  <c r="H39" i="19"/>
  <c r="K12" i="14"/>
  <c r="J12" i="14"/>
  <c r="I12" i="14"/>
  <c r="K20" i="14"/>
  <c r="J20" i="14"/>
  <c r="I20" i="14"/>
  <c r="H37" i="14"/>
  <c r="K29" i="14"/>
  <c r="J29" i="14"/>
  <c r="I29" i="14"/>
  <c r="K46" i="14"/>
  <c r="J46" i="14"/>
  <c r="I46" i="14"/>
  <c r="K55" i="14"/>
  <c r="J55" i="14"/>
  <c r="I55" i="14"/>
  <c r="K63" i="14"/>
  <c r="J63" i="14"/>
  <c r="I63" i="14"/>
  <c r="K72" i="14"/>
  <c r="J72" i="14"/>
  <c r="I72" i="14"/>
  <c r="K81" i="14"/>
  <c r="J81" i="14"/>
  <c r="I81" i="14"/>
  <c r="K89" i="14"/>
  <c r="J89" i="14"/>
  <c r="I89" i="14"/>
  <c r="K98" i="14"/>
  <c r="J98" i="14"/>
  <c r="I98" i="14"/>
  <c r="K106" i="14"/>
  <c r="J106" i="14"/>
  <c r="I106" i="14"/>
  <c r="K115" i="14"/>
  <c r="J115" i="14"/>
  <c r="I115" i="14"/>
  <c r="K124" i="14"/>
  <c r="J124" i="14"/>
  <c r="I124" i="14"/>
  <c r="K132" i="14"/>
  <c r="J132" i="14"/>
  <c r="I132" i="14"/>
  <c r="H149" i="14"/>
  <c r="K141" i="14"/>
  <c r="J141" i="14"/>
  <c r="I141" i="14"/>
  <c r="K158" i="14"/>
  <c r="J158" i="14"/>
  <c r="I158" i="14"/>
  <c r="M24" i="15"/>
  <c r="L24" i="15"/>
  <c r="K24" i="15"/>
  <c r="J24" i="15"/>
  <c r="I24" i="15"/>
  <c r="M32" i="15"/>
  <c r="L32" i="15"/>
  <c r="K32" i="15"/>
  <c r="J32" i="15"/>
  <c r="I32" i="15"/>
  <c r="H49" i="15"/>
  <c r="M41" i="15"/>
  <c r="L41" i="15"/>
  <c r="K41" i="15"/>
  <c r="J41" i="15"/>
  <c r="I41" i="15"/>
  <c r="M58" i="15"/>
  <c r="L58" i="15"/>
  <c r="K58" i="15"/>
  <c r="J58" i="15"/>
  <c r="I58" i="15"/>
  <c r="M67" i="15"/>
  <c r="L67" i="15"/>
  <c r="K67" i="15"/>
  <c r="J67" i="15"/>
  <c r="I67" i="15"/>
  <c r="M75" i="15"/>
  <c r="L75" i="15"/>
  <c r="K75" i="15"/>
  <c r="J75" i="15"/>
  <c r="I75" i="15"/>
  <c r="M84" i="15"/>
  <c r="L84" i="15"/>
  <c r="K84" i="15"/>
  <c r="J84" i="15"/>
  <c r="I84" i="15"/>
  <c r="M93" i="15"/>
  <c r="L93" i="15"/>
  <c r="K93" i="15"/>
  <c r="J93" i="15"/>
  <c r="I93" i="15"/>
  <c r="M101" i="15"/>
  <c r="L101" i="15"/>
  <c r="K101" i="15"/>
  <c r="J101" i="15"/>
  <c r="I101" i="15"/>
  <c r="M110" i="15"/>
  <c r="L110" i="15"/>
  <c r="K110" i="15"/>
  <c r="J110" i="15"/>
  <c r="I110" i="15"/>
  <c r="M118" i="15"/>
  <c r="L118" i="15"/>
  <c r="K118" i="15"/>
  <c r="J118" i="15"/>
  <c r="I118" i="15"/>
  <c r="M127" i="15"/>
  <c r="L127" i="15"/>
  <c r="K127" i="15"/>
  <c r="J127" i="15"/>
  <c r="I127" i="15"/>
  <c r="M136" i="15"/>
  <c r="L136" i="15"/>
  <c r="K136" i="15"/>
  <c r="J136" i="15"/>
  <c r="I136" i="15"/>
  <c r="M144" i="15"/>
  <c r="L144" i="15"/>
  <c r="K144" i="15"/>
  <c r="J144" i="15"/>
  <c r="I144" i="15"/>
  <c r="H161" i="15"/>
  <c r="M153" i="15"/>
  <c r="L153" i="15"/>
  <c r="K153" i="15"/>
  <c r="J153" i="15"/>
  <c r="I153" i="15"/>
  <c r="M11" i="16"/>
  <c r="L11" i="16"/>
  <c r="K11" i="16"/>
  <c r="J11" i="16"/>
  <c r="I11" i="16"/>
  <c r="M15" i="16"/>
  <c r="L15" i="16"/>
  <c r="K15" i="16"/>
  <c r="J15" i="16"/>
  <c r="I15" i="16"/>
  <c r="M19" i="16"/>
  <c r="L19" i="16"/>
  <c r="K19" i="16"/>
  <c r="J19" i="16"/>
  <c r="I19" i="16"/>
  <c r="L33" i="16"/>
  <c r="J33" i="16"/>
  <c r="I33" i="16"/>
  <c r="M33" i="16"/>
  <c r="K33" i="16"/>
  <c r="L69" i="16"/>
  <c r="J69" i="16"/>
  <c r="I69" i="16"/>
  <c r="M69" i="16"/>
  <c r="K69" i="16"/>
  <c r="H77" i="16"/>
  <c r="M102" i="16"/>
  <c r="L102" i="16"/>
  <c r="J102" i="16"/>
  <c r="I102" i="16"/>
  <c r="K102" i="16"/>
  <c r="I104" i="16"/>
  <c r="L104" i="16"/>
  <c r="K104" i="16"/>
  <c r="M104" i="16"/>
  <c r="J104" i="16"/>
  <c r="M145" i="16"/>
  <c r="L145" i="16"/>
  <c r="K145" i="16"/>
  <c r="J145" i="16"/>
  <c r="I145" i="16"/>
  <c r="L26" i="17"/>
  <c r="K26" i="17"/>
  <c r="J26" i="17"/>
  <c r="I26" i="17"/>
  <c r="L95" i="17"/>
  <c r="K95" i="17"/>
  <c r="J95" i="17"/>
  <c r="I95" i="17"/>
  <c r="J12" i="18"/>
  <c r="I12" i="18"/>
  <c r="H20" i="18"/>
  <c r="J46" i="18"/>
  <c r="I46" i="18"/>
  <c r="K81" i="18"/>
  <c r="J81" i="18"/>
  <c r="I81" i="18"/>
  <c r="J123" i="18"/>
  <c r="I123" i="18"/>
  <c r="R18" i="19"/>
  <c r="Q18" i="19"/>
  <c r="P18" i="19"/>
  <c r="W49" i="19"/>
  <c r="Y41" i="19"/>
  <c r="X41" i="19"/>
  <c r="K28" i="16"/>
  <c r="I28" i="16"/>
  <c r="M28" i="16"/>
  <c r="L28" i="16"/>
  <c r="J28" i="16"/>
  <c r="K45" i="16"/>
  <c r="I45" i="16"/>
  <c r="M45" i="16"/>
  <c r="L45" i="16"/>
  <c r="J45" i="16"/>
  <c r="K54" i="16"/>
  <c r="I54" i="16"/>
  <c r="M54" i="16"/>
  <c r="L54" i="16"/>
  <c r="J54" i="16"/>
  <c r="L62" i="16"/>
  <c r="K62" i="16"/>
  <c r="I62" i="16"/>
  <c r="J62" i="16"/>
  <c r="M62" i="16"/>
  <c r="L71" i="16"/>
  <c r="K71" i="16"/>
  <c r="I71" i="16"/>
  <c r="M71" i="16"/>
  <c r="J71" i="16"/>
  <c r="L80" i="16"/>
  <c r="K80" i="16"/>
  <c r="I80" i="16"/>
  <c r="H79" i="16"/>
  <c r="M80" i="16"/>
  <c r="J80" i="16"/>
  <c r="L88" i="16"/>
  <c r="K88" i="16"/>
  <c r="I88" i="16"/>
  <c r="M88" i="16"/>
  <c r="J88" i="16"/>
  <c r="L97" i="16"/>
  <c r="K97" i="16"/>
  <c r="I97" i="16"/>
  <c r="H105" i="16"/>
  <c r="M97" i="16"/>
  <c r="J97" i="16"/>
  <c r="L114" i="16"/>
  <c r="K114" i="16"/>
  <c r="I114" i="16"/>
  <c r="M114" i="16"/>
  <c r="J114" i="16"/>
  <c r="L123" i="16"/>
  <c r="K123" i="16"/>
  <c r="I123" i="16"/>
  <c r="M123" i="16"/>
  <c r="J123" i="16"/>
  <c r="L131" i="16"/>
  <c r="K131" i="16"/>
  <c r="I131" i="16"/>
  <c r="J131" i="16"/>
  <c r="M131" i="16"/>
  <c r="L140" i="16"/>
  <c r="K140" i="16"/>
  <c r="J140" i="16"/>
  <c r="I140" i="16"/>
  <c r="M140" i="16"/>
  <c r="M157" i="16"/>
  <c r="L157" i="16"/>
  <c r="K157" i="16"/>
  <c r="J157" i="16"/>
  <c r="I157" i="16"/>
  <c r="L13" i="17"/>
  <c r="K13" i="17"/>
  <c r="J13" i="17"/>
  <c r="I13" i="17"/>
  <c r="H21" i="17"/>
  <c r="L17" i="17"/>
  <c r="K17" i="17"/>
  <c r="J17" i="17"/>
  <c r="I17" i="17"/>
  <c r="L29" i="17"/>
  <c r="K29" i="17"/>
  <c r="J29" i="17"/>
  <c r="I29" i="17"/>
  <c r="H37" i="17"/>
  <c r="L38" i="17"/>
  <c r="K38" i="17"/>
  <c r="J38" i="17"/>
  <c r="I38" i="17"/>
  <c r="L46" i="17"/>
  <c r="K46" i="17"/>
  <c r="J46" i="17"/>
  <c r="I46" i="17"/>
  <c r="S12" i="18"/>
  <c r="R12" i="18"/>
  <c r="Q20" i="18"/>
  <c r="AA12" i="18"/>
  <c r="Z12" i="18"/>
  <c r="Y20" i="18"/>
  <c r="S16" i="18"/>
  <c r="R16" i="18"/>
  <c r="AA16" i="18"/>
  <c r="Z16" i="18"/>
  <c r="S25" i="18"/>
  <c r="R25" i="18"/>
  <c r="AA25" i="18"/>
  <c r="Z25" i="18"/>
  <c r="S29" i="18"/>
  <c r="R29" i="18"/>
  <c r="AA29" i="18"/>
  <c r="Z29" i="18"/>
  <c r="S33" i="18"/>
  <c r="R33" i="18"/>
  <c r="AA33" i="18"/>
  <c r="Z33" i="18"/>
  <c r="S38" i="18"/>
  <c r="R38" i="18"/>
  <c r="AA38" i="18"/>
  <c r="Z38" i="18"/>
  <c r="S42" i="18"/>
  <c r="R42" i="18"/>
  <c r="AA42" i="18"/>
  <c r="Z42" i="18"/>
  <c r="S46" i="18"/>
  <c r="R46" i="18"/>
  <c r="AA46" i="18"/>
  <c r="Z46" i="18"/>
  <c r="Q50" i="18"/>
  <c r="S51" i="18"/>
  <c r="R51" i="18"/>
  <c r="Y50" i="18"/>
  <c r="AA51" i="18"/>
  <c r="Z51" i="18"/>
  <c r="S55" i="18"/>
  <c r="R55" i="18"/>
  <c r="AA55" i="18"/>
  <c r="Z55" i="18"/>
  <c r="S59" i="18"/>
  <c r="R59" i="18"/>
  <c r="AA59" i="18"/>
  <c r="Z59" i="18"/>
  <c r="S68" i="18"/>
  <c r="R68" i="18"/>
  <c r="Q76" i="18"/>
  <c r="AA68" i="18"/>
  <c r="Z68" i="18"/>
  <c r="Y76" i="18"/>
  <c r="S72" i="18"/>
  <c r="R72" i="18"/>
  <c r="AA72" i="18"/>
  <c r="Z72" i="18"/>
  <c r="S81" i="18"/>
  <c r="R81" i="18"/>
  <c r="AA81" i="18"/>
  <c r="Z81" i="18"/>
  <c r="S85" i="18"/>
  <c r="R85" i="18"/>
  <c r="AA85" i="18"/>
  <c r="Z85" i="18"/>
  <c r="S89" i="18"/>
  <c r="R89" i="18"/>
  <c r="AA89" i="18"/>
  <c r="Z89" i="18"/>
  <c r="S94" i="18"/>
  <c r="R94" i="18"/>
  <c r="AA94" i="18"/>
  <c r="Z94" i="18"/>
  <c r="S98" i="18"/>
  <c r="R98" i="18"/>
  <c r="AA98" i="18"/>
  <c r="Z98" i="18"/>
  <c r="S102" i="18"/>
  <c r="R102" i="18"/>
  <c r="AA102" i="18"/>
  <c r="Z102" i="18"/>
  <c r="Q106" i="18"/>
  <c r="S107" i="18"/>
  <c r="R107" i="18"/>
  <c r="Y106" i="18"/>
  <c r="AA107" i="18"/>
  <c r="Z107" i="18"/>
  <c r="AA109" i="18"/>
  <c r="Z109" i="18"/>
  <c r="H118" i="18"/>
  <c r="J110" i="18"/>
  <c r="I110" i="18"/>
  <c r="Q118" i="18"/>
  <c r="S110" i="18"/>
  <c r="R110" i="18"/>
  <c r="S117" i="18"/>
  <c r="R117" i="18"/>
  <c r="Q120" i="18"/>
  <c r="S121" i="18"/>
  <c r="R121" i="18"/>
  <c r="H148" i="18"/>
  <c r="J149" i="18"/>
  <c r="I149" i="18"/>
  <c r="M31" i="16"/>
  <c r="J31" i="16"/>
  <c r="L31" i="16"/>
  <c r="K31" i="16"/>
  <c r="I31" i="16"/>
  <c r="M40" i="16"/>
  <c r="J40" i="16"/>
  <c r="L40" i="16"/>
  <c r="K40" i="16"/>
  <c r="I40" i="16"/>
  <c r="M48" i="16"/>
  <c r="J48" i="16"/>
  <c r="L48" i="16"/>
  <c r="K48" i="16"/>
  <c r="I48" i="16"/>
  <c r="M57" i="16"/>
  <c r="J57" i="16"/>
  <c r="L57" i="16"/>
  <c r="K57" i="16"/>
  <c r="I57" i="16"/>
  <c r="M66" i="16"/>
  <c r="H65" i="16"/>
  <c r="K66" i="16"/>
  <c r="J66" i="16"/>
  <c r="L66" i="16"/>
  <c r="I66" i="16"/>
  <c r="M74" i="16"/>
  <c r="K74" i="16"/>
  <c r="J74" i="16"/>
  <c r="L74" i="16"/>
  <c r="I74" i="16"/>
  <c r="M83" i="16"/>
  <c r="K83" i="16"/>
  <c r="J83" i="16"/>
  <c r="H91" i="16"/>
  <c r="L83" i="16"/>
  <c r="I83" i="16"/>
  <c r="M100" i="16"/>
  <c r="K100" i="16"/>
  <c r="J100" i="16"/>
  <c r="I100" i="16"/>
  <c r="L100" i="16"/>
  <c r="M109" i="16"/>
  <c r="K109" i="16"/>
  <c r="J109" i="16"/>
  <c r="L109" i="16"/>
  <c r="I109" i="16"/>
  <c r="M117" i="16"/>
  <c r="K117" i="16"/>
  <c r="J117" i="16"/>
  <c r="L117" i="16"/>
  <c r="I117" i="16"/>
  <c r="M126" i="16"/>
  <c r="K126" i="16"/>
  <c r="J126" i="16"/>
  <c r="L126" i="16"/>
  <c r="I126" i="16"/>
  <c r="M143" i="16"/>
  <c r="K143" i="16"/>
  <c r="J143" i="16"/>
  <c r="I143" i="16"/>
  <c r="L143" i="16"/>
  <c r="M152" i="16"/>
  <c r="K152" i="16"/>
  <c r="J152" i="16"/>
  <c r="I152" i="16"/>
  <c r="L152" i="16"/>
  <c r="M160" i="16"/>
  <c r="L160" i="16"/>
  <c r="K160" i="16"/>
  <c r="J160" i="16"/>
  <c r="I160" i="16"/>
  <c r="M24" i="17"/>
  <c r="H23" i="17"/>
  <c r="L24" i="17"/>
  <c r="K24" i="17"/>
  <c r="J24" i="17"/>
  <c r="I24" i="17"/>
  <c r="L32" i="17"/>
  <c r="K32" i="17"/>
  <c r="J32" i="17"/>
  <c r="I32" i="17"/>
  <c r="L41" i="17"/>
  <c r="K41" i="17"/>
  <c r="J41" i="17"/>
  <c r="I41" i="17"/>
  <c r="H49" i="17"/>
  <c r="J9" i="18"/>
  <c r="I9" i="18"/>
  <c r="H8" i="18"/>
  <c r="K59" i="18" s="1"/>
  <c r="J13" i="18"/>
  <c r="I13" i="18"/>
  <c r="K17" i="18"/>
  <c r="J17" i="18"/>
  <c r="I17" i="18"/>
  <c r="J26" i="18"/>
  <c r="I26" i="18"/>
  <c r="H34" i="18"/>
  <c r="J30" i="18"/>
  <c r="I30" i="18"/>
  <c r="J39" i="18"/>
  <c r="I39" i="18"/>
  <c r="J43" i="18"/>
  <c r="I43" i="18"/>
  <c r="K47" i="18"/>
  <c r="J47" i="18"/>
  <c r="I47" i="18"/>
  <c r="J52" i="18"/>
  <c r="I52" i="18"/>
  <c r="J56" i="18"/>
  <c r="I56" i="18"/>
  <c r="J60" i="18"/>
  <c r="I60" i="18"/>
  <c r="K65" i="18"/>
  <c r="J65" i="18"/>
  <c r="I65" i="18"/>
  <c r="H64" i="18"/>
  <c r="K69" i="18"/>
  <c r="J69" i="18"/>
  <c r="I69" i="18"/>
  <c r="K73" i="18"/>
  <c r="J73" i="18"/>
  <c r="I73" i="18"/>
  <c r="J82" i="18"/>
  <c r="I82" i="18"/>
  <c r="H90" i="18"/>
  <c r="K86" i="18"/>
  <c r="J86" i="18"/>
  <c r="I86" i="18"/>
  <c r="K95" i="18"/>
  <c r="J95" i="18"/>
  <c r="I95" i="18"/>
  <c r="K99" i="18"/>
  <c r="J99" i="18"/>
  <c r="I99" i="18"/>
  <c r="K103" i="18"/>
  <c r="J103" i="18"/>
  <c r="I103" i="18"/>
  <c r="J108" i="18"/>
  <c r="I108" i="18"/>
  <c r="AA108" i="18"/>
  <c r="Z108" i="18"/>
  <c r="K109" i="18"/>
  <c r="J109" i="18"/>
  <c r="I109" i="18"/>
  <c r="S109" i="18"/>
  <c r="R109" i="18"/>
  <c r="K113" i="18"/>
  <c r="J113" i="18"/>
  <c r="I113" i="18"/>
  <c r="K122" i="18"/>
  <c r="J122" i="18"/>
  <c r="I122" i="18"/>
  <c r="K136" i="18"/>
  <c r="J136" i="18"/>
  <c r="I136" i="18"/>
  <c r="I11" i="19"/>
  <c r="H11" i="19"/>
  <c r="I19" i="19"/>
  <c r="H19" i="19"/>
  <c r="I28" i="19"/>
  <c r="H28" i="19"/>
  <c r="L138" i="16"/>
  <c r="J138" i="16"/>
  <c r="I138" i="16"/>
  <c r="M138" i="16"/>
  <c r="K138" i="16"/>
  <c r="L146" i="16"/>
  <c r="J146" i="16"/>
  <c r="I146" i="16"/>
  <c r="M146" i="16"/>
  <c r="K146" i="16"/>
  <c r="L155" i="16"/>
  <c r="J155" i="16"/>
  <c r="I155" i="16"/>
  <c r="M155" i="16"/>
  <c r="K155" i="16"/>
  <c r="L12" i="17"/>
  <c r="K12" i="17"/>
  <c r="J12" i="17"/>
  <c r="I12" i="17"/>
  <c r="L16" i="17"/>
  <c r="K16" i="17"/>
  <c r="J16" i="17"/>
  <c r="I16" i="17"/>
  <c r="L20" i="17"/>
  <c r="K20" i="17"/>
  <c r="J20" i="17"/>
  <c r="I20" i="17"/>
  <c r="L27" i="17"/>
  <c r="K27" i="17"/>
  <c r="J27" i="17"/>
  <c r="I27" i="17"/>
  <c r="H35" i="17"/>
  <c r="L44" i="17"/>
  <c r="K44" i="17"/>
  <c r="J44" i="17"/>
  <c r="I44" i="17"/>
  <c r="S9" i="18"/>
  <c r="R9" i="18"/>
  <c r="Q8" i="18"/>
  <c r="T110" i="18" s="1"/>
  <c r="AA9" i="18"/>
  <c r="Z9" i="18"/>
  <c r="Y8" i="18"/>
  <c r="AB29" i="18" s="1"/>
  <c r="S13" i="18"/>
  <c r="R13" i="18"/>
  <c r="AB13" i="18"/>
  <c r="AA13" i="18"/>
  <c r="Z13" i="18"/>
  <c r="S17" i="18"/>
  <c r="R17" i="18"/>
  <c r="AA17" i="18"/>
  <c r="Z17" i="18"/>
  <c r="S26" i="18"/>
  <c r="R26" i="18"/>
  <c r="Q34" i="18"/>
  <c r="AA26" i="18"/>
  <c r="Z26" i="18"/>
  <c r="Y34" i="18"/>
  <c r="S30" i="18"/>
  <c r="R30" i="18"/>
  <c r="AB30" i="18"/>
  <c r="AA30" i="18"/>
  <c r="Z30" i="18"/>
  <c r="S39" i="18"/>
  <c r="R39" i="18"/>
  <c r="AB39" i="18"/>
  <c r="AA39" i="18"/>
  <c r="Z39" i="18"/>
  <c r="S43" i="18"/>
  <c r="R43" i="18"/>
  <c r="AB43" i="18"/>
  <c r="AA43" i="18"/>
  <c r="Z43" i="18"/>
  <c r="S47" i="18"/>
  <c r="R47" i="18"/>
  <c r="AA47" i="18"/>
  <c r="Z47" i="18"/>
  <c r="S52" i="18"/>
  <c r="R52" i="18"/>
  <c r="AB52" i="18"/>
  <c r="AA52" i="18"/>
  <c r="Z52" i="18"/>
  <c r="S56" i="18"/>
  <c r="R56" i="18"/>
  <c r="AB56" i="18"/>
  <c r="AA56" i="18"/>
  <c r="Z56" i="18"/>
  <c r="S60" i="18"/>
  <c r="R60" i="18"/>
  <c r="AB60" i="18"/>
  <c r="AA60" i="18"/>
  <c r="Z60" i="18"/>
  <c r="S65" i="18"/>
  <c r="R65" i="18"/>
  <c r="Q64" i="18"/>
  <c r="AB65" i="18"/>
  <c r="AA65" i="18"/>
  <c r="Z65" i="18"/>
  <c r="Y64" i="18"/>
  <c r="S69" i="18"/>
  <c r="R69" i="18"/>
  <c r="AB69" i="18"/>
  <c r="AA69" i="18"/>
  <c r="Z69" i="18"/>
  <c r="S73" i="18"/>
  <c r="R73" i="18"/>
  <c r="AB73" i="18"/>
  <c r="AA73" i="18"/>
  <c r="Z73" i="18"/>
  <c r="S82" i="18"/>
  <c r="R82" i="18"/>
  <c r="Q90" i="18"/>
  <c r="AB82" i="18"/>
  <c r="AA82" i="18"/>
  <c r="Z82" i="18"/>
  <c r="Y90" i="18"/>
  <c r="S86" i="18"/>
  <c r="R86" i="18"/>
  <c r="AB86" i="18"/>
  <c r="AA86" i="18"/>
  <c r="Z86" i="18"/>
  <c r="S95" i="18"/>
  <c r="R95" i="18"/>
  <c r="AB95" i="18"/>
  <c r="AA95" i="18"/>
  <c r="Z95" i="18"/>
  <c r="S99" i="18"/>
  <c r="R99" i="18"/>
  <c r="AB99" i="18"/>
  <c r="AA99" i="18"/>
  <c r="Z99" i="18"/>
  <c r="S103" i="18"/>
  <c r="R103" i="18"/>
  <c r="AB103" i="18"/>
  <c r="AA103" i="18"/>
  <c r="Z103" i="18"/>
  <c r="S108" i="18"/>
  <c r="R108" i="18"/>
  <c r="K114" i="18"/>
  <c r="I114" i="18"/>
  <c r="J114" i="18"/>
  <c r="J115" i="18"/>
  <c r="I115" i="18"/>
  <c r="K115" i="18"/>
  <c r="K117" i="18"/>
  <c r="J117" i="18"/>
  <c r="I117" i="18"/>
  <c r="AB122" i="18"/>
  <c r="AA122" i="18"/>
  <c r="Z122" i="18"/>
  <c r="K157" i="18"/>
  <c r="J157" i="18"/>
  <c r="I157" i="18"/>
  <c r="R11" i="19"/>
  <c r="Q11" i="19"/>
  <c r="P11" i="19"/>
  <c r="I14" i="19"/>
  <c r="H14" i="19"/>
  <c r="R19" i="19"/>
  <c r="Q19" i="19"/>
  <c r="P19" i="19"/>
  <c r="R28" i="19"/>
  <c r="Q28" i="19"/>
  <c r="P28" i="19"/>
  <c r="I31" i="19"/>
  <c r="H31" i="19"/>
  <c r="J40" i="19"/>
  <c r="I40" i="19"/>
  <c r="H40" i="19"/>
  <c r="R45" i="19"/>
  <c r="Q45" i="19"/>
  <c r="P45" i="19"/>
  <c r="Q52" i="19"/>
  <c r="O51" i="19"/>
  <c r="R52" i="19"/>
  <c r="P52" i="19"/>
  <c r="K29" i="16"/>
  <c r="M29" i="16"/>
  <c r="L29" i="16"/>
  <c r="J29" i="16"/>
  <c r="I29" i="16"/>
  <c r="K38" i="16"/>
  <c r="M38" i="16"/>
  <c r="H37" i="16"/>
  <c r="L38" i="16"/>
  <c r="J38" i="16"/>
  <c r="I38" i="16"/>
  <c r="K46" i="16"/>
  <c r="M46" i="16"/>
  <c r="L46" i="16"/>
  <c r="J46" i="16"/>
  <c r="I46" i="16"/>
  <c r="K55" i="16"/>
  <c r="H63" i="16"/>
  <c r="M55" i="16"/>
  <c r="L55" i="16"/>
  <c r="J55" i="16"/>
  <c r="I55" i="16"/>
  <c r="K72" i="16"/>
  <c r="I72" i="16"/>
  <c r="M72" i="16"/>
  <c r="L72" i="16"/>
  <c r="J72" i="16"/>
  <c r="K81" i="16"/>
  <c r="I81" i="16"/>
  <c r="M81" i="16"/>
  <c r="L81" i="16"/>
  <c r="J81" i="16"/>
  <c r="K89" i="16"/>
  <c r="I89" i="16"/>
  <c r="M89" i="16"/>
  <c r="L89" i="16"/>
  <c r="J89" i="16"/>
  <c r="K98" i="16"/>
  <c r="I98" i="16"/>
  <c r="M98" i="16"/>
  <c r="J98" i="16"/>
  <c r="L98" i="16"/>
  <c r="K115" i="16"/>
  <c r="I115" i="16"/>
  <c r="M115" i="16"/>
  <c r="L115" i="16"/>
  <c r="J115" i="16"/>
  <c r="K124" i="16"/>
  <c r="I124" i="16"/>
  <c r="M124" i="16"/>
  <c r="L124" i="16"/>
  <c r="J124" i="16"/>
  <c r="K132" i="16"/>
  <c r="I132" i="16"/>
  <c r="M132" i="16"/>
  <c r="L132" i="16"/>
  <c r="J132" i="16"/>
  <c r="K141" i="16"/>
  <c r="I141" i="16"/>
  <c r="M141" i="16"/>
  <c r="L141" i="16"/>
  <c r="J141" i="16"/>
  <c r="K150" i="16"/>
  <c r="I150" i="16"/>
  <c r="M150" i="16"/>
  <c r="H149" i="16"/>
  <c r="L150" i="16"/>
  <c r="J150" i="16"/>
  <c r="K158" i="16"/>
  <c r="J158" i="16"/>
  <c r="I158" i="16"/>
  <c r="M158" i="16"/>
  <c r="L158" i="16"/>
  <c r="K30" i="17"/>
  <c r="J30" i="17"/>
  <c r="I30" i="17"/>
  <c r="L30" i="17"/>
  <c r="K39" i="17"/>
  <c r="J39" i="17"/>
  <c r="I39" i="17"/>
  <c r="L39" i="17"/>
  <c r="K47" i="17"/>
  <c r="J47" i="17"/>
  <c r="I47" i="17"/>
  <c r="M47" i="17"/>
  <c r="L47" i="17"/>
  <c r="K10" i="18"/>
  <c r="J10" i="18"/>
  <c r="I10" i="18"/>
  <c r="K14" i="18"/>
  <c r="J14" i="18"/>
  <c r="I14" i="18"/>
  <c r="K18" i="18"/>
  <c r="J18" i="18"/>
  <c r="I18" i="18"/>
  <c r="K23" i="18"/>
  <c r="J23" i="18"/>
  <c r="I23" i="18"/>
  <c r="H22" i="18"/>
  <c r="K27" i="18"/>
  <c r="J27" i="18"/>
  <c r="I27" i="18"/>
  <c r="K31" i="18"/>
  <c r="J31" i="18"/>
  <c r="I31" i="18"/>
  <c r="K40" i="18"/>
  <c r="J40" i="18"/>
  <c r="I40" i="18"/>
  <c r="H48" i="18"/>
  <c r="K44" i="18"/>
  <c r="J44" i="18"/>
  <c r="I44" i="18"/>
  <c r="K53" i="18"/>
  <c r="J53" i="18"/>
  <c r="I53" i="18"/>
  <c r="K57" i="18"/>
  <c r="J57" i="18"/>
  <c r="I57" i="18"/>
  <c r="K61" i="18"/>
  <c r="J61" i="18"/>
  <c r="I61" i="18"/>
  <c r="K66" i="18"/>
  <c r="J66" i="18"/>
  <c r="I66" i="18"/>
  <c r="K70" i="18"/>
  <c r="J70" i="18"/>
  <c r="I70" i="18"/>
  <c r="K74" i="18"/>
  <c r="J74" i="18"/>
  <c r="I74" i="18"/>
  <c r="K79" i="18"/>
  <c r="J79" i="18"/>
  <c r="I79" i="18"/>
  <c r="H78" i="18"/>
  <c r="K83" i="18"/>
  <c r="J83" i="18"/>
  <c r="I83" i="18"/>
  <c r="K87" i="18"/>
  <c r="J87" i="18"/>
  <c r="I87" i="18"/>
  <c r="K96" i="18"/>
  <c r="J96" i="18"/>
  <c r="I96" i="18"/>
  <c r="H104" i="18"/>
  <c r="K100" i="18"/>
  <c r="J100" i="18"/>
  <c r="I100" i="18"/>
  <c r="AB112" i="18"/>
  <c r="AA112" i="18"/>
  <c r="Z112" i="18"/>
  <c r="K144" i="18"/>
  <c r="J144" i="18"/>
  <c r="I144" i="18"/>
  <c r="R14" i="19"/>
  <c r="Q14" i="19"/>
  <c r="P14" i="19"/>
  <c r="J17" i="19"/>
  <c r="I17" i="19"/>
  <c r="H17" i="19"/>
  <c r="I26" i="19"/>
  <c r="H26" i="19"/>
  <c r="I34" i="19"/>
  <c r="H34" i="19"/>
  <c r="I43" i="19"/>
  <c r="H43" i="19"/>
  <c r="R17" i="21"/>
  <c r="T17" i="21"/>
  <c r="S17" i="21"/>
  <c r="J67" i="16"/>
  <c r="M67" i="16"/>
  <c r="L67" i="16"/>
  <c r="I67" i="16"/>
  <c r="K67" i="16"/>
  <c r="J75" i="16"/>
  <c r="M75" i="16"/>
  <c r="L75" i="16"/>
  <c r="K75" i="16"/>
  <c r="I75" i="16"/>
  <c r="J84" i="16"/>
  <c r="M84" i="16"/>
  <c r="L84" i="16"/>
  <c r="K84" i="16"/>
  <c r="I84" i="16"/>
  <c r="J101" i="16"/>
  <c r="M101" i="16"/>
  <c r="L101" i="16"/>
  <c r="K101" i="16"/>
  <c r="I101" i="16"/>
  <c r="J110" i="16"/>
  <c r="M110" i="16"/>
  <c r="L110" i="16"/>
  <c r="K110" i="16"/>
  <c r="I110" i="16"/>
  <c r="J118" i="16"/>
  <c r="M118" i="16"/>
  <c r="L118" i="16"/>
  <c r="K118" i="16"/>
  <c r="I118" i="16"/>
  <c r="J127" i="16"/>
  <c r="M127" i="16"/>
  <c r="L127" i="16"/>
  <c r="K127" i="16"/>
  <c r="I127" i="16"/>
  <c r="J136" i="16"/>
  <c r="M136" i="16"/>
  <c r="H135" i="16"/>
  <c r="L136" i="16"/>
  <c r="K136" i="16"/>
  <c r="I136" i="16"/>
  <c r="J144" i="16"/>
  <c r="M144" i="16"/>
  <c r="L144" i="16"/>
  <c r="K144" i="16"/>
  <c r="I144" i="16"/>
  <c r="J153" i="16"/>
  <c r="H161" i="16"/>
  <c r="M153" i="16"/>
  <c r="L153" i="16"/>
  <c r="K153" i="16"/>
  <c r="I153" i="16"/>
  <c r="J11" i="17"/>
  <c r="I11" i="17"/>
  <c r="L11" i="17"/>
  <c r="K11" i="17"/>
  <c r="J15" i="17"/>
  <c r="I15" i="17"/>
  <c r="L15" i="17"/>
  <c r="K15" i="17"/>
  <c r="J19" i="17"/>
  <c r="I19" i="17"/>
  <c r="L19" i="17"/>
  <c r="K19" i="17"/>
  <c r="J25" i="17"/>
  <c r="I25" i="17"/>
  <c r="L25" i="17"/>
  <c r="K25" i="17"/>
  <c r="J33" i="17"/>
  <c r="I33" i="17"/>
  <c r="L33" i="17"/>
  <c r="K33" i="17"/>
  <c r="J42" i="17"/>
  <c r="I42" i="17"/>
  <c r="L42" i="17"/>
  <c r="K42" i="17"/>
  <c r="S10" i="18"/>
  <c r="R10" i="18"/>
  <c r="AA10" i="18"/>
  <c r="Z10" i="18"/>
  <c r="AB10" i="18"/>
  <c r="S14" i="18"/>
  <c r="R14" i="18"/>
  <c r="AA14" i="18"/>
  <c r="Z14" i="18"/>
  <c r="AB14" i="18"/>
  <c r="S18" i="18"/>
  <c r="R18" i="18"/>
  <c r="AA18" i="18"/>
  <c r="Z18" i="18"/>
  <c r="AB18" i="18"/>
  <c r="S23" i="18"/>
  <c r="R23" i="18"/>
  <c r="Q22" i="18"/>
  <c r="AA23" i="18"/>
  <c r="Z23" i="18"/>
  <c r="Y22" i="18"/>
  <c r="AB23" i="18"/>
  <c r="S27" i="18"/>
  <c r="R27" i="18"/>
  <c r="AA27" i="18"/>
  <c r="Z27" i="18"/>
  <c r="AB27" i="18"/>
  <c r="S31" i="18"/>
  <c r="R31" i="18"/>
  <c r="AA31" i="18"/>
  <c r="Z31" i="18"/>
  <c r="AB31" i="18"/>
  <c r="S40" i="18"/>
  <c r="R40" i="18"/>
  <c r="Q48" i="18"/>
  <c r="AA40" i="18"/>
  <c r="Z40" i="18"/>
  <c r="Y48" i="18"/>
  <c r="AB40" i="18"/>
  <c r="S44" i="18"/>
  <c r="R44" i="18"/>
  <c r="AA44" i="18"/>
  <c r="Z44" i="18"/>
  <c r="AB44" i="18"/>
  <c r="S53" i="18"/>
  <c r="R53" i="18"/>
  <c r="AA53" i="18"/>
  <c r="Z53" i="18"/>
  <c r="AB53" i="18"/>
  <c r="S57" i="18"/>
  <c r="R57" i="18"/>
  <c r="AA57" i="18"/>
  <c r="Z57" i="18"/>
  <c r="AB57" i="18"/>
  <c r="S61" i="18"/>
  <c r="R61" i="18"/>
  <c r="AA61" i="18"/>
  <c r="Z61" i="18"/>
  <c r="AB61" i="18"/>
  <c r="S66" i="18"/>
  <c r="R66" i="18"/>
  <c r="AA66" i="18"/>
  <c r="Z66" i="18"/>
  <c r="AB66" i="18"/>
  <c r="S70" i="18"/>
  <c r="R70" i="18"/>
  <c r="AA70" i="18"/>
  <c r="Z70" i="18"/>
  <c r="AB70" i="18"/>
  <c r="S74" i="18"/>
  <c r="R74" i="18"/>
  <c r="AA74" i="18"/>
  <c r="Z74" i="18"/>
  <c r="AB74" i="18"/>
  <c r="S79" i="18"/>
  <c r="R79" i="18"/>
  <c r="Q78" i="18"/>
  <c r="AA79" i="18"/>
  <c r="Z79" i="18"/>
  <c r="Y78" i="18"/>
  <c r="AB79" i="18"/>
  <c r="S83" i="18"/>
  <c r="R83" i="18"/>
  <c r="AA83" i="18"/>
  <c r="Z83" i="18"/>
  <c r="AB83" i="18"/>
  <c r="S87" i="18"/>
  <c r="R87" i="18"/>
  <c r="AA87" i="18"/>
  <c r="Z87" i="18"/>
  <c r="AB87" i="18"/>
  <c r="S96" i="18"/>
  <c r="R96" i="18"/>
  <c r="Q104" i="18"/>
  <c r="T96" i="18"/>
  <c r="AA96" i="18"/>
  <c r="Z96" i="18"/>
  <c r="Y104" i="18"/>
  <c r="AB96" i="18"/>
  <c r="S100" i="18"/>
  <c r="R100" i="18"/>
  <c r="AA100" i="18"/>
  <c r="Z100" i="18"/>
  <c r="AB100" i="18"/>
  <c r="AA113" i="18"/>
  <c r="AB113" i="18"/>
  <c r="Z113" i="18"/>
  <c r="AA116" i="18"/>
  <c r="Z116" i="18"/>
  <c r="AB116" i="18"/>
  <c r="Y120" i="18"/>
  <c r="AA121" i="18"/>
  <c r="Z121" i="18"/>
  <c r="AB121" i="18"/>
  <c r="K131" i="18"/>
  <c r="J131" i="18"/>
  <c r="I131" i="18"/>
  <c r="J12" i="19"/>
  <c r="I12" i="19"/>
  <c r="H12" i="19"/>
  <c r="Y14" i="19"/>
  <c r="X14" i="19"/>
  <c r="R17" i="19"/>
  <c r="Q17" i="19"/>
  <c r="P17" i="19"/>
  <c r="J20" i="19"/>
  <c r="I20" i="19"/>
  <c r="H20" i="19"/>
  <c r="R26" i="19"/>
  <c r="Q26" i="19"/>
  <c r="P26" i="19"/>
  <c r="I29" i="19"/>
  <c r="H29" i="19"/>
  <c r="Y31" i="19"/>
  <c r="X31" i="19"/>
  <c r="R34" i="19"/>
  <c r="Q34" i="19"/>
  <c r="P34" i="19"/>
  <c r="I38" i="19"/>
  <c r="H38" i="19"/>
  <c r="G37" i="19"/>
  <c r="Y40" i="19"/>
  <c r="X40" i="19"/>
  <c r="R43" i="19"/>
  <c r="Q43" i="19"/>
  <c r="P43" i="19"/>
  <c r="I46" i="19"/>
  <c r="J46" i="19"/>
  <c r="H46" i="19"/>
  <c r="Q69" i="19"/>
  <c r="R69" i="19"/>
  <c r="O77" i="19"/>
  <c r="P69" i="19"/>
  <c r="W12" i="17"/>
  <c r="Z12" i="17"/>
  <c r="Y12" i="17"/>
  <c r="X12" i="17"/>
  <c r="W16" i="17"/>
  <c r="Z16" i="17"/>
  <c r="Y16" i="17"/>
  <c r="X16" i="17"/>
  <c r="W20" i="17"/>
  <c r="Z20" i="17"/>
  <c r="Y20" i="17"/>
  <c r="X20" i="17"/>
  <c r="I28" i="17"/>
  <c r="L28" i="17"/>
  <c r="K28" i="17"/>
  <c r="J28" i="17"/>
  <c r="I45" i="17"/>
  <c r="L45" i="17"/>
  <c r="K45" i="17"/>
  <c r="J45" i="17"/>
  <c r="I54" i="17"/>
  <c r="M54" i="17"/>
  <c r="L54" i="17"/>
  <c r="K54" i="17"/>
  <c r="J54" i="17"/>
  <c r="I62" i="17"/>
  <c r="L62" i="17"/>
  <c r="K62" i="17"/>
  <c r="J62" i="17"/>
  <c r="I71" i="17"/>
  <c r="L71" i="17"/>
  <c r="K71" i="17"/>
  <c r="J71" i="17"/>
  <c r="I80" i="17"/>
  <c r="H79" i="17"/>
  <c r="L80" i="17"/>
  <c r="K80" i="17"/>
  <c r="J80" i="17"/>
  <c r="I88" i="17"/>
  <c r="L88" i="17"/>
  <c r="K88" i="17"/>
  <c r="J88" i="17"/>
  <c r="I97" i="17"/>
  <c r="H105" i="17"/>
  <c r="L97" i="17"/>
  <c r="K97" i="17"/>
  <c r="J97" i="17"/>
  <c r="I11" i="18"/>
  <c r="K11" i="18"/>
  <c r="J11" i="18"/>
  <c r="I15" i="18"/>
  <c r="K15" i="18"/>
  <c r="J15" i="18"/>
  <c r="I19" i="18"/>
  <c r="K19" i="18"/>
  <c r="J19" i="18"/>
  <c r="I24" i="18"/>
  <c r="K24" i="18"/>
  <c r="J24" i="18"/>
  <c r="I28" i="18"/>
  <c r="K28" i="18"/>
  <c r="J28" i="18"/>
  <c r="I32" i="18"/>
  <c r="K32" i="18"/>
  <c r="J32" i="18"/>
  <c r="I37" i="18"/>
  <c r="H36" i="18"/>
  <c r="K37" i="18"/>
  <c r="J37" i="18"/>
  <c r="I41" i="18"/>
  <c r="K41" i="18"/>
  <c r="J41" i="18"/>
  <c r="I45" i="18"/>
  <c r="K45" i="18"/>
  <c r="J45" i="18"/>
  <c r="I54" i="18"/>
  <c r="H62" i="18"/>
  <c r="K54" i="18"/>
  <c r="J54" i="18"/>
  <c r="I58" i="18"/>
  <c r="K58" i="18"/>
  <c r="J58" i="18"/>
  <c r="I67" i="18"/>
  <c r="K67" i="18"/>
  <c r="J67" i="18"/>
  <c r="I71" i="18"/>
  <c r="K71" i="18"/>
  <c r="J71" i="18"/>
  <c r="I75" i="18"/>
  <c r="K75" i="18"/>
  <c r="J75" i="18"/>
  <c r="I80" i="18"/>
  <c r="K80" i="18"/>
  <c r="J80" i="18"/>
  <c r="I84" i="18"/>
  <c r="K84" i="18"/>
  <c r="J84" i="18"/>
  <c r="I88" i="18"/>
  <c r="K88" i="18"/>
  <c r="J88" i="18"/>
  <c r="I93" i="18"/>
  <c r="H92" i="18"/>
  <c r="K93" i="18"/>
  <c r="J93" i="18"/>
  <c r="I97" i="18"/>
  <c r="K97" i="18"/>
  <c r="J97" i="18"/>
  <c r="I101" i="18"/>
  <c r="K101" i="18"/>
  <c r="J101" i="18"/>
  <c r="AA117" i="18"/>
  <c r="Z117" i="18"/>
  <c r="AB117" i="18"/>
  <c r="K153" i="18"/>
  <c r="J153" i="18"/>
  <c r="I153" i="18"/>
  <c r="R12" i="19"/>
  <c r="Q12" i="19"/>
  <c r="P12" i="19"/>
  <c r="I15" i="19"/>
  <c r="H15" i="19"/>
  <c r="Y17" i="19"/>
  <c r="X17" i="19"/>
  <c r="R20" i="19"/>
  <c r="Q20" i="19"/>
  <c r="P20" i="19"/>
  <c r="I24" i="19"/>
  <c r="H24" i="19"/>
  <c r="G23" i="19"/>
  <c r="Y26" i="19"/>
  <c r="X26" i="19"/>
  <c r="R29" i="19"/>
  <c r="Q29" i="19"/>
  <c r="P29" i="19"/>
  <c r="J32" i="19"/>
  <c r="I32" i="19"/>
  <c r="H32" i="19"/>
  <c r="Y34" i="19"/>
  <c r="X34" i="19"/>
  <c r="R38" i="19"/>
  <c r="Q38" i="19"/>
  <c r="P38" i="19"/>
  <c r="O37" i="19"/>
  <c r="G49" i="19"/>
  <c r="I41" i="19"/>
  <c r="H41" i="19"/>
  <c r="I142" i="19"/>
  <c r="H142" i="19"/>
  <c r="M30" i="16"/>
  <c r="K30" i="16"/>
  <c r="J30" i="16"/>
  <c r="I30" i="16"/>
  <c r="L30" i="16"/>
  <c r="M39" i="16"/>
  <c r="K39" i="16"/>
  <c r="J39" i="16"/>
  <c r="L39" i="16"/>
  <c r="I39" i="16"/>
  <c r="M47" i="16"/>
  <c r="K47" i="16"/>
  <c r="J47" i="16"/>
  <c r="I47" i="16"/>
  <c r="L47" i="16"/>
  <c r="M56" i="16"/>
  <c r="K56" i="16"/>
  <c r="J56" i="16"/>
  <c r="L56" i="16"/>
  <c r="I56" i="16"/>
  <c r="M73" i="16"/>
  <c r="K73" i="16"/>
  <c r="J73" i="16"/>
  <c r="L73" i="16"/>
  <c r="I73" i="16"/>
  <c r="M82" i="16"/>
  <c r="K82" i="16"/>
  <c r="J82" i="16"/>
  <c r="L82" i="16"/>
  <c r="I82" i="16"/>
  <c r="M90" i="16"/>
  <c r="K90" i="16"/>
  <c r="J90" i="16"/>
  <c r="L90" i="16"/>
  <c r="I90" i="16"/>
  <c r="M99" i="16"/>
  <c r="K99" i="16"/>
  <c r="J99" i="16"/>
  <c r="L99" i="16"/>
  <c r="I99" i="16"/>
  <c r="M108" i="16"/>
  <c r="H107" i="16"/>
  <c r="K108" i="16"/>
  <c r="J108" i="16"/>
  <c r="L108" i="16"/>
  <c r="I108" i="16"/>
  <c r="M116" i="16"/>
  <c r="K116" i="16"/>
  <c r="J116" i="16"/>
  <c r="L116" i="16"/>
  <c r="I116" i="16"/>
  <c r="H133" i="16"/>
  <c r="M125" i="16"/>
  <c r="K125" i="16"/>
  <c r="J125" i="16"/>
  <c r="L125" i="16"/>
  <c r="I125" i="16"/>
  <c r="M142" i="16"/>
  <c r="L142" i="16"/>
  <c r="K142" i="16"/>
  <c r="J142" i="16"/>
  <c r="I142" i="16"/>
  <c r="M151" i="16"/>
  <c r="L151" i="16"/>
  <c r="K151" i="16"/>
  <c r="J151" i="16"/>
  <c r="I151" i="16"/>
  <c r="M159" i="16"/>
  <c r="L159" i="16"/>
  <c r="K159" i="16"/>
  <c r="J159" i="16"/>
  <c r="I159" i="16"/>
  <c r="M10" i="17"/>
  <c r="L10" i="17"/>
  <c r="K10" i="17"/>
  <c r="J10" i="17"/>
  <c r="H9" i="17"/>
  <c r="M52" i="17" s="1"/>
  <c r="I10" i="17"/>
  <c r="L14" i="17"/>
  <c r="K14" i="17"/>
  <c r="J14" i="17"/>
  <c r="I14" i="17"/>
  <c r="L18" i="17"/>
  <c r="K18" i="17"/>
  <c r="J18" i="17"/>
  <c r="I18" i="17"/>
  <c r="M31" i="17"/>
  <c r="L31" i="17"/>
  <c r="K31" i="17"/>
  <c r="J31" i="17"/>
  <c r="I31" i="17"/>
  <c r="M40" i="17"/>
  <c r="L40" i="17"/>
  <c r="K40" i="17"/>
  <c r="J40" i="17"/>
  <c r="I40" i="17"/>
  <c r="L48" i="17"/>
  <c r="K48" i="17"/>
  <c r="J48" i="17"/>
  <c r="I48" i="17"/>
  <c r="S11" i="18"/>
  <c r="R11" i="18"/>
  <c r="AB11" i="18"/>
  <c r="AA11" i="18"/>
  <c r="Z11" i="18"/>
  <c r="S15" i="18"/>
  <c r="R15" i="18"/>
  <c r="AB15" i="18"/>
  <c r="AA15" i="18"/>
  <c r="Z15" i="18"/>
  <c r="S19" i="18"/>
  <c r="R19" i="18"/>
  <c r="AB19" i="18"/>
  <c r="AA19" i="18"/>
  <c r="Z19" i="18"/>
  <c r="S24" i="18"/>
  <c r="R24" i="18"/>
  <c r="AB24" i="18"/>
  <c r="AA24" i="18"/>
  <c r="Z24" i="18"/>
  <c r="S28" i="18"/>
  <c r="R28" i="18"/>
  <c r="AB28" i="18"/>
  <c r="AA28" i="18"/>
  <c r="Z28" i="18"/>
  <c r="S32" i="18"/>
  <c r="R32" i="18"/>
  <c r="AB32" i="18"/>
  <c r="AA32" i="18"/>
  <c r="Z32" i="18"/>
  <c r="Q36" i="18"/>
  <c r="S37" i="18"/>
  <c r="R37" i="18"/>
  <c r="Y36" i="18"/>
  <c r="AB37" i="18"/>
  <c r="AA37" i="18"/>
  <c r="Z37" i="18"/>
  <c r="S41" i="18"/>
  <c r="R41" i="18"/>
  <c r="AB41" i="18"/>
  <c r="AA41" i="18"/>
  <c r="Z41" i="18"/>
  <c r="S45" i="18"/>
  <c r="R45" i="18"/>
  <c r="AB45" i="18"/>
  <c r="AA45" i="18"/>
  <c r="Z45" i="18"/>
  <c r="Q62" i="18"/>
  <c r="T54" i="18"/>
  <c r="S54" i="18"/>
  <c r="R54" i="18"/>
  <c r="Y62" i="18"/>
  <c r="AB54" i="18"/>
  <c r="AA54" i="18"/>
  <c r="Z54" i="18"/>
  <c r="S58" i="18"/>
  <c r="R58" i="18"/>
  <c r="AB58" i="18"/>
  <c r="AA58" i="18"/>
  <c r="Z58" i="18"/>
  <c r="S67" i="18"/>
  <c r="R67" i="18"/>
  <c r="AB67" i="18"/>
  <c r="AA67" i="18"/>
  <c r="Z67" i="18"/>
  <c r="S71" i="18"/>
  <c r="R71" i="18"/>
  <c r="AB71" i="18"/>
  <c r="AA71" i="18"/>
  <c r="Z71" i="18"/>
  <c r="S75" i="18"/>
  <c r="R75" i="18"/>
  <c r="AB75" i="18"/>
  <c r="AA75" i="18"/>
  <c r="Z75" i="18"/>
  <c r="S80" i="18"/>
  <c r="R80" i="18"/>
  <c r="AB80" i="18"/>
  <c r="AA80" i="18"/>
  <c r="Z80" i="18"/>
  <c r="S84" i="18"/>
  <c r="R84" i="18"/>
  <c r="AB84" i="18"/>
  <c r="AA84" i="18"/>
  <c r="Z84" i="18"/>
  <c r="S88" i="18"/>
  <c r="R88" i="18"/>
  <c r="AB88" i="18"/>
  <c r="AA88" i="18"/>
  <c r="Z88" i="18"/>
  <c r="Q92" i="18"/>
  <c r="S93" i="18"/>
  <c r="R93" i="18"/>
  <c r="Y92" i="18"/>
  <c r="AB93" i="18"/>
  <c r="AA93" i="18"/>
  <c r="Z93" i="18"/>
  <c r="S97" i="18"/>
  <c r="R97" i="18"/>
  <c r="AB97" i="18"/>
  <c r="AA97" i="18"/>
  <c r="Z97" i="18"/>
  <c r="S101" i="18"/>
  <c r="R101" i="18"/>
  <c r="AB101" i="18"/>
  <c r="AA101" i="18"/>
  <c r="Z101" i="18"/>
  <c r="R111" i="18"/>
  <c r="S111" i="18"/>
  <c r="T112" i="18"/>
  <c r="S112" i="18"/>
  <c r="R112" i="18"/>
  <c r="S122" i="18"/>
  <c r="R122" i="18"/>
  <c r="K140" i="18"/>
  <c r="J140" i="18"/>
  <c r="I140" i="18"/>
  <c r="I10" i="19"/>
  <c r="H10" i="19"/>
  <c r="G9" i="19"/>
  <c r="J13" i="19" s="1"/>
  <c r="R15" i="19"/>
  <c r="Q15" i="19"/>
  <c r="P15" i="19"/>
  <c r="J18" i="19"/>
  <c r="I18" i="19"/>
  <c r="H18" i="19"/>
  <c r="R24" i="19"/>
  <c r="Q24" i="19"/>
  <c r="P24" i="19"/>
  <c r="O23" i="19"/>
  <c r="J27" i="19"/>
  <c r="I27" i="19"/>
  <c r="H27" i="19"/>
  <c r="G35" i="19"/>
  <c r="R32" i="19"/>
  <c r="Q32" i="19"/>
  <c r="P32" i="19"/>
  <c r="O49" i="19"/>
  <c r="R41" i="19"/>
  <c r="Q41" i="19"/>
  <c r="P41" i="19"/>
  <c r="J44" i="19"/>
  <c r="I44" i="19"/>
  <c r="H44" i="19"/>
  <c r="S114" i="18"/>
  <c r="R114" i="18"/>
  <c r="AB114" i="18"/>
  <c r="AA114" i="18"/>
  <c r="Z114" i="18"/>
  <c r="S123" i="18"/>
  <c r="R123" i="18"/>
  <c r="AB123" i="18"/>
  <c r="AA123" i="18"/>
  <c r="Z123" i="18"/>
  <c r="S127" i="18"/>
  <c r="R127" i="18"/>
  <c r="AB127" i="18"/>
  <c r="AA127" i="18"/>
  <c r="Z127" i="18"/>
  <c r="S131" i="18"/>
  <c r="R131" i="18"/>
  <c r="AB131" i="18"/>
  <c r="AA131" i="18"/>
  <c r="Z131" i="18"/>
  <c r="S136" i="18"/>
  <c r="R136" i="18"/>
  <c r="AB136" i="18"/>
  <c r="AA136" i="18"/>
  <c r="Z136" i="18"/>
  <c r="S140" i="18"/>
  <c r="R140" i="18"/>
  <c r="AB140" i="18"/>
  <c r="AA140" i="18"/>
  <c r="Z140" i="18"/>
  <c r="S144" i="18"/>
  <c r="R144" i="18"/>
  <c r="AB144" i="18"/>
  <c r="AA144" i="18"/>
  <c r="Z144" i="18"/>
  <c r="Q148" i="18"/>
  <c r="T149" i="18"/>
  <c r="S149" i="18"/>
  <c r="R149" i="18"/>
  <c r="Y148" i="18"/>
  <c r="AB149" i="18"/>
  <c r="AA149" i="18"/>
  <c r="Z149" i="18"/>
  <c r="S153" i="18"/>
  <c r="R153" i="18"/>
  <c r="AB153" i="18"/>
  <c r="AA153" i="18"/>
  <c r="Z153" i="18"/>
  <c r="S157" i="18"/>
  <c r="R157" i="18"/>
  <c r="AB157" i="18"/>
  <c r="AA157" i="18"/>
  <c r="Z157" i="18"/>
  <c r="H27" i="21"/>
  <c r="J27" i="21"/>
  <c r="I27" i="21"/>
  <c r="H69" i="21"/>
  <c r="J69" i="21"/>
  <c r="I69" i="21"/>
  <c r="N39" i="22"/>
  <c r="M39" i="22"/>
  <c r="L39" i="22"/>
  <c r="J39" i="22"/>
  <c r="K39" i="22"/>
  <c r="J124" i="18"/>
  <c r="I124" i="18"/>
  <c r="H132" i="18"/>
  <c r="K124" i="18"/>
  <c r="K128" i="18"/>
  <c r="J128" i="18"/>
  <c r="I128" i="18"/>
  <c r="K137" i="18"/>
  <c r="J137" i="18"/>
  <c r="I137" i="18"/>
  <c r="K141" i="18"/>
  <c r="J141" i="18"/>
  <c r="I141" i="18"/>
  <c r="K145" i="18"/>
  <c r="J145" i="18"/>
  <c r="I145" i="18"/>
  <c r="K150" i="18"/>
  <c r="J150" i="18"/>
  <c r="I150" i="18"/>
  <c r="K154" i="18"/>
  <c r="J154" i="18"/>
  <c r="I154" i="18"/>
  <c r="K158" i="18"/>
  <c r="J158" i="18"/>
  <c r="I158" i="18"/>
  <c r="R13" i="21"/>
  <c r="T13" i="21"/>
  <c r="S13" i="21"/>
  <c r="H73" i="21"/>
  <c r="J73" i="21"/>
  <c r="I73" i="21"/>
  <c r="Z111" i="18"/>
  <c r="AB111" i="18"/>
  <c r="AA111" i="18"/>
  <c r="R115" i="18"/>
  <c r="S115" i="18"/>
  <c r="Z115" i="18"/>
  <c r="AB115" i="18"/>
  <c r="AA115" i="18"/>
  <c r="R124" i="18"/>
  <c r="Q132" i="18"/>
  <c r="S124" i="18"/>
  <c r="AB124" i="18"/>
  <c r="Z124" i="18"/>
  <c r="Y132" i="18"/>
  <c r="AA124" i="18"/>
  <c r="S128" i="18"/>
  <c r="R128" i="18"/>
  <c r="AB128" i="18"/>
  <c r="AA128" i="18"/>
  <c r="Z128" i="18"/>
  <c r="S137" i="18"/>
  <c r="R137" i="18"/>
  <c r="AB137" i="18"/>
  <c r="AA137" i="18"/>
  <c r="Z137" i="18"/>
  <c r="S141" i="18"/>
  <c r="R141" i="18"/>
  <c r="AB141" i="18"/>
  <c r="AA141" i="18"/>
  <c r="Z141" i="18"/>
  <c r="T145" i="18"/>
  <c r="S145" i="18"/>
  <c r="R145" i="18"/>
  <c r="AB145" i="18"/>
  <c r="AA145" i="18"/>
  <c r="Z145" i="18"/>
  <c r="S150" i="18"/>
  <c r="R150" i="18"/>
  <c r="AB150" i="18"/>
  <c r="AA150" i="18"/>
  <c r="Z150" i="18"/>
  <c r="S154" i="18"/>
  <c r="R154" i="18"/>
  <c r="AB154" i="18"/>
  <c r="AA154" i="18"/>
  <c r="Z154" i="18"/>
  <c r="S158" i="18"/>
  <c r="R158" i="18"/>
  <c r="AB158" i="18"/>
  <c r="AA158" i="18"/>
  <c r="Z158" i="18"/>
  <c r="H48" i="21"/>
  <c r="J48" i="21"/>
  <c r="I48" i="21"/>
  <c r="K112" i="18"/>
  <c r="J112" i="18"/>
  <c r="I112" i="18"/>
  <c r="K116" i="18"/>
  <c r="J116" i="18"/>
  <c r="I116" i="18"/>
  <c r="K121" i="18"/>
  <c r="J121" i="18"/>
  <c r="I121" i="18"/>
  <c r="H120" i="18"/>
  <c r="J125" i="18"/>
  <c r="K125" i="18"/>
  <c r="I125" i="18"/>
  <c r="K129" i="18"/>
  <c r="J129" i="18"/>
  <c r="I129" i="18"/>
  <c r="K138" i="18"/>
  <c r="J138" i="18"/>
  <c r="I138" i="18"/>
  <c r="H146" i="18"/>
  <c r="K142" i="18"/>
  <c r="J142" i="18"/>
  <c r="I142" i="18"/>
  <c r="K151" i="18"/>
  <c r="J151" i="18"/>
  <c r="I151" i="18"/>
  <c r="K155" i="18"/>
  <c r="J155" i="18"/>
  <c r="I155" i="18"/>
  <c r="K159" i="18"/>
  <c r="J159" i="18"/>
  <c r="I159" i="18"/>
  <c r="R20" i="21"/>
  <c r="T20" i="21"/>
  <c r="S20" i="21"/>
  <c r="R125" i="18"/>
  <c r="S125" i="18"/>
  <c r="Z125" i="18"/>
  <c r="AB125" i="18"/>
  <c r="AA125" i="18"/>
  <c r="S129" i="18"/>
  <c r="R129" i="18"/>
  <c r="AA129" i="18"/>
  <c r="Z129" i="18"/>
  <c r="AB129" i="18"/>
  <c r="S138" i="18"/>
  <c r="R138" i="18"/>
  <c r="Q146" i="18"/>
  <c r="AA138" i="18"/>
  <c r="Z138" i="18"/>
  <c r="Y146" i="18"/>
  <c r="AB138" i="18"/>
  <c r="S142" i="18"/>
  <c r="R142" i="18"/>
  <c r="AA142" i="18"/>
  <c r="Z142" i="18"/>
  <c r="AB142" i="18"/>
  <c r="S151" i="18"/>
  <c r="R151" i="18"/>
  <c r="AA151" i="18"/>
  <c r="Z151" i="18"/>
  <c r="AB151" i="18"/>
  <c r="S155" i="18"/>
  <c r="R155" i="18"/>
  <c r="T155" i="18"/>
  <c r="AA155" i="18"/>
  <c r="Z155" i="18"/>
  <c r="AB155" i="18"/>
  <c r="S159" i="18"/>
  <c r="R159" i="18"/>
  <c r="AA159" i="18"/>
  <c r="Z159" i="18"/>
  <c r="AB159" i="18"/>
  <c r="R15" i="21"/>
  <c r="T15" i="21"/>
  <c r="S15" i="21"/>
  <c r="I98" i="21"/>
  <c r="J98" i="21"/>
  <c r="H98" i="21"/>
  <c r="G106" i="21"/>
  <c r="I126" i="18"/>
  <c r="K126" i="18"/>
  <c r="J126" i="18"/>
  <c r="I130" i="18"/>
  <c r="K130" i="18"/>
  <c r="J130" i="18"/>
  <c r="I135" i="18"/>
  <c r="H134" i="18"/>
  <c r="K135" i="18"/>
  <c r="J135" i="18"/>
  <c r="I139" i="18"/>
  <c r="K139" i="18"/>
  <c r="J139" i="18"/>
  <c r="I143" i="18"/>
  <c r="K143" i="18"/>
  <c r="J143" i="18"/>
  <c r="I152" i="18"/>
  <c r="H160" i="18"/>
  <c r="K152" i="18"/>
  <c r="J152" i="18"/>
  <c r="I156" i="18"/>
  <c r="K156" i="18"/>
  <c r="J156" i="18"/>
  <c r="H57" i="21"/>
  <c r="J57" i="21"/>
  <c r="I57" i="21"/>
  <c r="S126" i="18"/>
  <c r="R126" i="18"/>
  <c r="AB126" i="18"/>
  <c r="AA126" i="18"/>
  <c r="Z126" i="18"/>
  <c r="S130" i="18"/>
  <c r="R130" i="18"/>
  <c r="AB130" i="18"/>
  <c r="AA130" i="18"/>
  <c r="Z130" i="18"/>
  <c r="Q134" i="18"/>
  <c r="T135" i="18"/>
  <c r="S135" i="18"/>
  <c r="R135" i="18"/>
  <c r="Y134" i="18"/>
  <c r="AB135" i="18"/>
  <c r="AA135" i="18"/>
  <c r="Z135" i="18"/>
  <c r="S139" i="18"/>
  <c r="R139" i="18"/>
  <c r="AB139" i="18"/>
  <c r="AA139" i="18"/>
  <c r="Z139" i="18"/>
  <c r="S143" i="18"/>
  <c r="R143" i="18"/>
  <c r="AB143" i="18"/>
  <c r="AA143" i="18"/>
  <c r="Z143" i="18"/>
  <c r="Q160" i="18"/>
  <c r="S152" i="18"/>
  <c r="R152" i="18"/>
  <c r="Y160" i="18"/>
  <c r="AB152" i="18"/>
  <c r="AA152" i="18"/>
  <c r="Z152" i="18"/>
  <c r="S156" i="18"/>
  <c r="R156" i="18"/>
  <c r="AB156" i="18"/>
  <c r="AA156" i="18"/>
  <c r="Z156" i="18"/>
  <c r="R11" i="21"/>
  <c r="T11" i="21"/>
  <c r="S11" i="21"/>
  <c r="H60" i="21"/>
  <c r="J60" i="21"/>
  <c r="I60" i="21"/>
  <c r="H19" i="21"/>
  <c r="J19" i="21"/>
  <c r="I19" i="21"/>
  <c r="H24" i="21"/>
  <c r="J24" i="21"/>
  <c r="I24" i="21"/>
  <c r="H52" i="21"/>
  <c r="J52" i="21"/>
  <c r="I52" i="21"/>
  <c r="H11" i="21"/>
  <c r="J11" i="21"/>
  <c r="I11" i="21"/>
  <c r="H13" i="21"/>
  <c r="J13" i="21"/>
  <c r="I13" i="21"/>
  <c r="H15" i="21"/>
  <c r="J15" i="21"/>
  <c r="I15" i="21"/>
  <c r="H17" i="21"/>
  <c r="J17" i="21"/>
  <c r="I17" i="21"/>
  <c r="R21" i="21"/>
  <c r="T21" i="21"/>
  <c r="S21" i="21"/>
  <c r="H29" i="21"/>
  <c r="J29" i="21"/>
  <c r="I29" i="21"/>
  <c r="H46" i="21"/>
  <c r="J46" i="21"/>
  <c r="I46" i="21"/>
  <c r="H55" i="21"/>
  <c r="J55" i="21"/>
  <c r="I55" i="21"/>
  <c r="H61" i="21"/>
  <c r="J61" i="21"/>
  <c r="I61" i="21"/>
  <c r="H66" i="21"/>
  <c r="J66" i="21"/>
  <c r="I66" i="21"/>
  <c r="H70" i="21"/>
  <c r="G78" i="21"/>
  <c r="J70" i="21"/>
  <c r="I70" i="21"/>
  <c r="H74" i="21"/>
  <c r="J74" i="21"/>
  <c r="I74" i="21"/>
  <c r="H20" i="21"/>
  <c r="J20" i="21"/>
  <c r="I20" i="21"/>
  <c r="H26" i="21"/>
  <c r="J26" i="21"/>
  <c r="I26" i="21"/>
  <c r="H31" i="21"/>
  <c r="J31" i="21"/>
  <c r="I31" i="21"/>
  <c r="H33" i="21"/>
  <c r="J33" i="21"/>
  <c r="I33" i="21"/>
  <c r="H35" i="21"/>
  <c r="J35" i="21"/>
  <c r="I35" i="21"/>
  <c r="H38" i="21"/>
  <c r="J38" i="21"/>
  <c r="I38" i="21"/>
  <c r="H40" i="21"/>
  <c r="J40" i="21"/>
  <c r="I40" i="21"/>
  <c r="H42" i="21"/>
  <c r="J42" i="21"/>
  <c r="G50" i="21"/>
  <c r="I42" i="21"/>
  <c r="H44" i="21"/>
  <c r="J44" i="21"/>
  <c r="I44" i="21"/>
  <c r="H49" i="21"/>
  <c r="J49" i="21"/>
  <c r="I49" i="21"/>
  <c r="H58" i="21"/>
  <c r="J58" i="21"/>
  <c r="I58" i="21"/>
  <c r="R10" i="21"/>
  <c r="T10" i="21"/>
  <c r="S10" i="21"/>
  <c r="R12" i="21"/>
  <c r="T12" i="21"/>
  <c r="S12" i="21"/>
  <c r="R14" i="21"/>
  <c r="T14" i="21"/>
  <c r="S14" i="21"/>
  <c r="Q22" i="21"/>
  <c r="R16" i="21"/>
  <c r="T16" i="21"/>
  <c r="S16" i="21"/>
  <c r="R18" i="21"/>
  <c r="T18" i="21"/>
  <c r="S18" i="21"/>
  <c r="H53" i="21"/>
  <c r="J53" i="21"/>
  <c r="I53" i="21"/>
  <c r="H62" i="21"/>
  <c r="J62" i="21"/>
  <c r="I62" i="21"/>
  <c r="H67" i="21"/>
  <c r="J67" i="21"/>
  <c r="I67" i="21"/>
  <c r="H71" i="21"/>
  <c r="J71" i="21"/>
  <c r="I71" i="21"/>
  <c r="I132" i="21"/>
  <c r="J132" i="21"/>
  <c r="H132" i="21"/>
  <c r="N10" i="22"/>
  <c r="J10" i="22"/>
  <c r="M10" i="22"/>
  <c r="L10" i="22"/>
  <c r="K10" i="22"/>
  <c r="H21" i="21"/>
  <c r="J21" i="21"/>
  <c r="I21" i="21"/>
  <c r="H28" i="21"/>
  <c r="J28" i="21"/>
  <c r="G36" i="21"/>
  <c r="I28" i="21"/>
  <c r="H47" i="21"/>
  <c r="J47" i="21"/>
  <c r="I47" i="21"/>
  <c r="H56" i="21"/>
  <c r="J56" i="21"/>
  <c r="I56" i="21"/>
  <c r="G64" i="21"/>
  <c r="I124" i="21"/>
  <c r="J124" i="21"/>
  <c r="H124" i="21"/>
  <c r="N30" i="22"/>
  <c r="M30" i="22"/>
  <c r="L30" i="22"/>
  <c r="J30" i="22"/>
  <c r="K30" i="22"/>
  <c r="H10" i="21"/>
  <c r="J10" i="21"/>
  <c r="I10" i="21"/>
  <c r="H12" i="21"/>
  <c r="J12" i="21"/>
  <c r="I12" i="21"/>
  <c r="H14" i="21"/>
  <c r="J14" i="21"/>
  <c r="G22" i="21"/>
  <c r="I14" i="21"/>
  <c r="H16" i="21"/>
  <c r="J16" i="21"/>
  <c r="I16" i="21"/>
  <c r="H18" i="21"/>
  <c r="J18" i="21"/>
  <c r="I18" i="21"/>
  <c r="R19" i="21"/>
  <c r="T19" i="21"/>
  <c r="S19" i="21"/>
  <c r="H25" i="21"/>
  <c r="J25" i="21"/>
  <c r="I25" i="21"/>
  <c r="H59" i="21"/>
  <c r="J59" i="21"/>
  <c r="I59" i="21"/>
  <c r="H63" i="21"/>
  <c r="J63" i="21"/>
  <c r="I63" i="21"/>
  <c r="H68" i="21"/>
  <c r="J68" i="21"/>
  <c r="I68" i="21"/>
  <c r="H72" i="21"/>
  <c r="J72" i="21"/>
  <c r="I72" i="21"/>
  <c r="I115" i="21"/>
  <c r="J115" i="21"/>
  <c r="H115" i="21"/>
  <c r="H30" i="21"/>
  <c r="J30" i="21"/>
  <c r="I30" i="21"/>
  <c r="H32" i="21"/>
  <c r="J32" i="21"/>
  <c r="I32" i="21"/>
  <c r="H34" i="21"/>
  <c r="J34" i="21"/>
  <c r="I34" i="21"/>
  <c r="H39" i="21"/>
  <c r="J39" i="21"/>
  <c r="I39" i="21"/>
  <c r="H41" i="21"/>
  <c r="J41" i="21"/>
  <c r="I41" i="21"/>
  <c r="H43" i="21"/>
  <c r="J43" i="21"/>
  <c r="I43" i="21"/>
  <c r="H45" i="21"/>
  <c r="J45" i="21"/>
  <c r="I45" i="21"/>
  <c r="H54" i="21"/>
  <c r="J54" i="21"/>
  <c r="I54" i="21"/>
  <c r="I137" i="21"/>
  <c r="J137" i="21"/>
  <c r="H137" i="21"/>
  <c r="I97" i="21"/>
  <c r="J97" i="21"/>
  <c r="H97" i="21"/>
  <c r="I105" i="21"/>
  <c r="J105" i="21"/>
  <c r="H105" i="21"/>
  <c r="I114" i="21"/>
  <c r="J114" i="21"/>
  <c r="H114" i="21"/>
  <c r="I123" i="21"/>
  <c r="J123" i="21"/>
  <c r="H123" i="21"/>
  <c r="I131" i="21"/>
  <c r="J131" i="21"/>
  <c r="H131" i="21"/>
  <c r="L23" i="22"/>
  <c r="K23" i="22"/>
  <c r="J23" i="22"/>
  <c r="N23" i="22"/>
  <c r="M23" i="22"/>
  <c r="I96" i="21"/>
  <c r="J96" i="21"/>
  <c r="H96" i="21"/>
  <c r="I104" i="21"/>
  <c r="J104" i="21"/>
  <c r="H104" i="21"/>
  <c r="I113" i="21"/>
  <c r="J113" i="21"/>
  <c r="H113" i="21"/>
  <c r="I122" i="21"/>
  <c r="J122" i="21"/>
  <c r="H122" i="21"/>
  <c r="I130" i="21"/>
  <c r="J130" i="21"/>
  <c r="H130" i="21"/>
  <c r="I136" i="21"/>
  <c r="J136" i="21"/>
  <c r="H136" i="21"/>
  <c r="N28" i="22"/>
  <c r="M28" i="22"/>
  <c r="L28" i="22"/>
  <c r="J28" i="22"/>
  <c r="K28" i="22"/>
  <c r="N37" i="22"/>
  <c r="M37" i="22"/>
  <c r="L37" i="22"/>
  <c r="J37" i="22"/>
  <c r="K37" i="22"/>
  <c r="N45" i="22"/>
  <c r="M45" i="22"/>
  <c r="L45" i="22"/>
  <c r="J45" i="22"/>
  <c r="K45" i="22"/>
  <c r="I95" i="21"/>
  <c r="J95" i="21"/>
  <c r="H95" i="21"/>
  <c r="I103" i="21"/>
  <c r="J103" i="21"/>
  <c r="H103" i="21"/>
  <c r="I112" i="21"/>
  <c r="J112" i="21"/>
  <c r="H112" i="21"/>
  <c r="G120" i="21"/>
  <c r="I129" i="21"/>
  <c r="J129" i="21"/>
  <c r="H129" i="21"/>
  <c r="I94" i="21"/>
  <c r="J94" i="21"/>
  <c r="H94" i="21"/>
  <c r="I102" i="21"/>
  <c r="J102" i="21"/>
  <c r="H102" i="21"/>
  <c r="I111" i="21"/>
  <c r="J111" i="21"/>
  <c r="H111" i="21"/>
  <c r="I119" i="21"/>
  <c r="J119" i="21"/>
  <c r="H119" i="21"/>
  <c r="I128" i="21"/>
  <c r="J128" i="21"/>
  <c r="H128" i="21"/>
  <c r="I139" i="21"/>
  <c r="J139" i="21"/>
  <c r="H139" i="21"/>
  <c r="L14" i="22"/>
  <c r="K14" i="22"/>
  <c r="J14" i="22"/>
  <c r="N14" i="22"/>
  <c r="M14" i="22"/>
  <c r="N26" i="22"/>
  <c r="M26" i="22"/>
  <c r="L26" i="22"/>
  <c r="J26" i="22"/>
  <c r="K26" i="22"/>
  <c r="N34" i="22"/>
  <c r="M34" i="22"/>
  <c r="L34" i="22"/>
  <c r="J34" i="22"/>
  <c r="K34" i="22"/>
  <c r="N43" i="22"/>
  <c r="M43" i="22"/>
  <c r="L43" i="22"/>
  <c r="J43" i="22"/>
  <c r="K43" i="22"/>
  <c r="I101" i="21"/>
  <c r="J101" i="21"/>
  <c r="H101" i="21"/>
  <c r="I110" i="21"/>
  <c r="J110" i="21"/>
  <c r="H110" i="21"/>
  <c r="I118" i="21"/>
  <c r="J118" i="21"/>
  <c r="H118" i="21"/>
  <c r="I127" i="21"/>
  <c r="J127" i="21"/>
  <c r="H127" i="21"/>
  <c r="N16" i="22"/>
  <c r="M16" i="22"/>
  <c r="L16" i="22"/>
  <c r="J16" i="22"/>
  <c r="K16" i="22"/>
  <c r="N24" i="22"/>
  <c r="L24" i="22"/>
  <c r="J24" i="22"/>
  <c r="M24" i="22"/>
  <c r="K24" i="22"/>
  <c r="H75" i="21"/>
  <c r="J75" i="21"/>
  <c r="I75" i="21"/>
  <c r="H76" i="21"/>
  <c r="J76" i="21"/>
  <c r="I76" i="21"/>
  <c r="H77" i="21"/>
  <c r="J77" i="21"/>
  <c r="I77" i="21"/>
  <c r="H80" i="21"/>
  <c r="J80" i="21"/>
  <c r="I80" i="21"/>
  <c r="H81" i="21"/>
  <c r="J81" i="21"/>
  <c r="I81" i="21"/>
  <c r="H82" i="21"/>
  <c r="J82" i="21"/>
  <c r="I82" i="21"/>
  <c r="H83" i="21"/>
  <c r="J83" i="21"/>
  <c r="I83" i="21"/>
  <c r="H84" i="21"/>
  <c r="G92" i="21"/>
  <c r="J84" i="21"/>
  <c r="I84" i="21"/>
  <c r="H85" i="21"/>
  <c r="J85" i="21"/>
  <c r="I85" i="21"/>
  <c r="H86" i="21"/>
  <c r="J86" i="21"/>
  <c r="I86" i="21"/>
  <c r="H87" i="21"/>
  <c r="J87" i="21"/>
  <c r="I87" i="21"/>
  <c r="H88" i="21"/>
  <c r="J88" i="21"/>
  <c r="I88" i="21"/>
  <c r="H89" i="21"/>
  <c r="J89" i="21"/>
  <c r="I89" i="21"/>
  <c r="H90" i="21"/>
  <c r="J90" i="21"/>
  <c r="I90" i="21"/>
  <c r="I91" i="21"/>
  <c r="H91" i="21"/>
  <c r="J91" i="21"/>
  <c r="I100" i="21"/>
  <c r="H100" i="21"/>
  <c r="J100" i="21"/>
  <c r="I109" i="21"/>
  <c r="H109" i="21"/>
  <c r="J109" i="21"/>
  <c r="I117" i="21"/>
  <c r="H117" i="21"/>
  <c r="J117" i="21"/>
  <c r="I126" i="21"/>
  <c r="H126" i="21"/>
  <c r="G134" i="21"/>
  <c r="J126" i="21"/>
  <c r="I133" i="21"/>
  <c r="H133" i="21"/>
  <c r="J133" i="21"/>
  <c r="I138" i="21"/>
  <c r="H138" i="21"/>
  <c r="J138" i="21"/>
  <c r="AA10" i="22"/>
  <c r="Z10" i="22"/>
  <c r="Y10" i="22"/>
  <c r="X10" i="22"/>
  <c r="AB10" i="22"/>
  <c r="N18" i="22"/>
  <c r="L18" i="22"/>
  <c r="J18" i="22"/>
  <c r="K18" i="22"/>
  <c r="M18" i="22"/>
  <c r="N32" i="22"/>
  <c r="M32" i="22"/>
  <c r="L32" i="22"/>
  <c r="J32" i="22"/>
  <c r="K32" i="22"/>
  <c r="N41" i="22"/>
  <c r="M41" i="22"/>
  <c r="L41" i="22"/>
  <c r="J41" i="22"/>
  <c r="I49" i="22"/>
  <c r="K41" i="22"/>
  <c r="I99" i="21"/>
  <c r="J99" i="21"/>
  <c r="H99" i="21"/>
  <c r="I108" i="21"/>
  <c r="J108" i="21"/>
  <c r="H108" i="21"/>
  <c r="I116" i="21"/>
  <c r="J116" i="21"/>
  <c r="H116" i="21"/>
  <c r="I125" i="21"/>
  <c r="J125" i="21"/>
  <c r="H125" i="21"/>
  <c r="AB13" i="22"/>
  <c r="Z13" i="22"/>
  <c r="X13" i="22"/>
  <c r="W21" i="22"/>
  <c r="AA13" i="22"/>
  <c r="Y13" i="22"/>
  <c r="N47" i="22"/>
  <c r="M47" i="22"/>
  <c r="L47" i="22"/>
  <c r="J47" i="22"/>
  <c r="K47" i="22"/>
  <c r="N52" i="22"/>
  <c r="M52" i="22"/>
  <c r="L52" i="22"/>
  <c r="J52" i="22"/>
  <c r="K52" i="22"/>
  <c r="N54" i="22"/>
  <c r="M54" i="22"/>
  <c r="L54" i="22"/>
  <c r="J54" i="22"/>
  <c r="K54" i="22"/>
  <c r="N56" i="22"/>
  <c r="M56" i="22"/>
  <c r="L56" i="22"/>
  <c r="J56" i="22"/>
  <c r="K56" i="22"/>
  <c r="N58" i="22"/>
  <c r="M58" i="22"/>
  <c r="L58" i="22"/>
  <c r="J58" i="22"/>
  <c r="K58" i="22"/>
  <c r="N60" i="22"/>
  <c r="M60" i="22"/>
  <c r="L60" i="22"/>
  <c r="J60" i="22"/>
  <c r="K60" i="22"/>
  <c r="N62" i="22"/>
  <c r="M62" i="22"/>
  <c r="L62" i="22"/>
  <c r="J62" i="22"/>
  <c r="K62" i="22"/>
  <c r="N65" i="22"/>
  <c r="M65" i="22"/>
  <c r="L65" i="22"/>
  <c r="J65" i="22"/>
  <c r="K65" i="22"/>
  <c r="N67" i="22"/>
  <c r="M67" i="22"/>
  <c r="L67" i="22"/>
  <c r="J67" i="22"/>
  <c r="K67" i="22"/>
  <c r="N69" i="22"/>
  <c r="M69" i="22"/>
  <c r="L69" i="22"/>
  <c r="J69" i="22"/>
  <c r="I77" i="22"/>
  <c r="K69" i="22"/>
  <c r="N71" i="22"/>
  <c r="M71" i="22"/>
  <c r="L71" i="22"/>
  <c r="J71" i="22"/>
  <c r="K71" i="22"/>
  <c r="N73" i="22"/>
  <c r="M73" i="22"/>
  <c r="L73" i="22"/>
  <c r="J73" i="22"/>
  <c r="K73" i="22"/>
  <c r="N75" i="22"/>
  <c r="M75" i="22"/>
  <c r="L75" i="22"/>
  <c r="J75" i="22"/>
  <c r="K75" i="22"/>
  <c r="N80" i="22"/>
  <c r="M80" i="22"/>
  <c r="L80" i="22"/>
  <c r="J80" i="22"/>
  <c r="K80" i="22"/>
  <c r="N82" i="22"/>
  <c r="M82" i="22"/>
  <c r="L82" i="22"/>
  <c r="J82" i="22"/>
  <c r="K82" i="22"/>
  <c r="N84" i="22"/>
  <c r="M84" i="22"/>
  <c r="L84" i="22"/>
  <c r="J84" i="22"/>
  <c r="K84" i="22"/>
  <c r="N86" i="22"/>
  <c r="M86" i="22"/>
  <c r="L86" i="22"/>
  <c r="J86" i="22"/>
  <c r="K86" i="22"/>
  <c r="N88" i="22"/>
  <c r="M88" i="22"/>
  <c r="L88" i="22"/>
  <c r="J88" i="22"/>
  <c r="K88" i="22"/>
  <c r="N90" i="22"/>
  <c r="M90" i="22"/>
  <c r="L90" i="22"/>
  <c r="J90" i="22"/>
  <c r="K90" i="22"/>
  <c r="N93" i="22"/>
  <c r="M93" i="22"/>
  <c r="L93" i="22"/>
  <c r="J93" i="22"/>
  <c r="K93" i="22"/>
  <c r="N95" i="22"/>
  <c r="M95" i="22"/>
  <c r="L95" i="22"/>
  <c r="J95" i="22"/>
  <c r="K95" i="22"/>
  <c r="N97" i="22"/>
  <c r="M97" i="22"/>
  <c r="L97" i="22"/>
  <c r="J97" i="22"/>
  <c r="I105" i="22"/>
  <c r="K97" i="22"/>
  <c r="N99" i="22"/>
  <c r="M99" i="22"/>
  <c r="L99" i="22"/>
  <c r="J99" i="22"/>
  <c r="K99" i="22"/>
  <c r="N101" i="22"/>
  <c r="M101" i="22"/>
  <c r="L101" i="22"/>
  <c r="J101" i="22"/>
  <c r="K101" i="22"/>
  <c r="N103" i="22"/>
  <c r="M103" i="22"/>
  <c r="L103" i="22"/>
  <c r="J103" i="22"/>
  <c r="K103" i="22"/>
  <c r="N108" i="22"/>
  <c r="M108" i="22"/>
  <c r="L108" i="22"/>
  <c r="J108" i="22"/>
  <c r="K108" i="22"/>
  <c r="N110" i="22"/>
  <c r="M110" i="22"/>
  <c r="L110" i="22"/>
  <c r="J110" i="22"/>
  <c r="K110" i="22"/>
  <c r="N112" i="22"/>
  <c r="M112" i="22"/>
  <c r="L112" i="22"/>
  <c r="J112" i="22"/>
  <c r="K112" i="22"/>
  <c r="N114" i="22"/>
  <c r="M114" i="22"/>
  <c r="L114" i="22"/>
  <c r="J114" i="22"/>
  <c r="K114" i="22"/>
  <c r="N116" i="22"/>
  <c r="M116" i="22"/>
  <c r="L116" i="22"/>
  <c r="J116" i="22"/>
  <c r="K116" i="22"/>
  <c r="N118" i="22"/>
  <c r="M118" i="22"/>
  <c r="L118" i="22"/>
  <c r="J118" i="22"/>
  <c r="K118" i="22"/>
  <c r="N121" i="22"/>
  <c r="M121" i="22"/>
  <c r="L121" i="22"/>
  <c r="J121" i="22"/>
  <c r="K121" i="22"/>
  <c r="N123" i="22"/>
  <c r="M123" i="22"/>
  <c r="L123" i="22"/>
  <c r="J123" i="22"/>
  <c r="K123" i="22"/>
  <c r="N125" i="22"/>
  <c r="M125" i="22"/>
  <c r="L125" i="22"/>
  <c r="J125" i="22"/>
  <c r="I133" i="22"/>
  <c r="K125" i="22"/>
  <c r="N127" i="22"/>
  <c r="M127" i="22"/>
  <c r="L127" i="22"/>
  <c r="J127" i="22"/>
  <c r="K127" i="22"/>
  <c r="N129" i="22"/>
  <c r="M129" i="22"/>
  <c r="L129" i="22"/>
  <c r="J129" i="22"/>
  <c r="K129" i="22"/>
  <c r="N131" i="22"/>
  <c r="M131" i="22"/>
  <c r="L131" i="22"/>
  <c r="J131" i="22"/>
  <c r="K131" i="22"/>
  <c r="N136" i="22"/>
  <c r="M136" i="22"/>
  <c r="L136" i="22"/>
  <c r="J136" i="22"/>
  <c r="K136" i="22"/>
  <c r="N138" i="22"/>
  <c r="M138" i="22"/>
  <c r="L138" i="22"/>
  <c r="J138" i="22"/>
  <c r="K138" i="22"/>
  <c r="N140" i="22"/>
  <c r="M140" i="22"/>
  <c r="L140" i="22"/>
  <c r="J140" i="22"/>
  <c r="K140" i="22"/>
  <c r="N142" i="22"/>
  <c r="M142" i="22"/>
  <c r="L142" i="22"/>
  <c r="J142" i="22"/>
  <c r="K142" i="22"/>
  <c r="N144" i="22"/>
  <c r="M144" i="22"/>
  <c r="L144" i="22"/>
  <c r="J144" i="22"/>
  <c r="K144" i="22"/>
  <c r="N146" i="22"/>
  <c r="M146" i="22"/>
  <c r="L146" i="22"/>
  <c r="J146" i="22"/>
  <c r="K146" i="22"/>
  <c r="N149" i="22"/>
  <c r="M149" i="22"/>
  <c r="L149" i="22"/>
  <c r="J149" i="22"/>
  <c r="K149" i="22"/>
  <c r="N151" i="22"/>
  <c r="M151" i="22"/>
  <c r="L151" i="22"/>
  <c r="J151" i="22"/>
  <c r="K151" i="22"/>
  <c r="N153" i="22"/>
  <c r="M153" i="22"/>
  <c r="L153" i="22"/>
  <c r="J153" i="22"/>
  <c r="I161" i="22"/>
  <c r="K153" i="22"/>
  <c r="N155" i="22"/>
  <c r="M155" i="22"/>
  <c r="L155" i="22"/>
  <c r="J155" i="22"/>
  <c r="K155" i="22"/>
  <c r="N157" i="22"/>
  <c r="M157" i="22"/>
  <c r="L157" i="22"/>
  <c r="J157" i="22"/>
  <c r="K157" i="22"/>
  <c r="N159" i="22"/>
  <c r="M159" i="22"/>
  <c r="L159" i="22"/>
  <c r="J159" i="22"/>
  <c r="K159" i="22"/>
  <c r="N9" i="22"/>
  <c r="M9" i="22"/>
  <c r="L9" i="22"/>
  <c r="K9" i="22"/>
  <c r="J9" i="22"/>
  <c r="N17" i="22"/>
  <c r="M17" i="22"/>
  <c r="K17" i="22"/>
  <c r="L17" i="22"/>
  <c r="J17" i="22"/>
  <c r="M15" i="22"/>
  <c r="L15" i="22"/>
  <c r="K15" i="22"/>
  <c r="N15" i="22"/>
  <c r="J15" i="22"/>
  <c r="M125" i="28"/>
  <c r="L125" i="28"/>
  <c r="K125" i="28"/>
  <c r="J125" i="28"/>
  <c r="I125" i="28"/>
  <c r="L25" i="22"/>
  <c r="K25" i="22"/>
  <c r="J25" i="22"/>
  <c r="N25" i="22"/>
  <c r="M25" i="22"/>
  <c r="L27" i="22"/>
  <c r="K27" i="22"/>
  <c r="J27" i="22"/>
  <c r="I35" i="22"/>
  <c r="N27" i="22"/>
  <c r="M27" i="22"/>
  <c r="L29" i="22"/>
  <c r="K29" i="22"/>
  <c r="J29" i="22"/>
  <c r="N29" i="22"/>
  <c r="M29" i="22"/>
  <c r="L31" i="22"/>
  <c r="K31" i="22"/>
  <c r="J31" i="22"/>
  <c r="N31" i="22"/>
  <c r="M31" i="22"/>
  <c r="L33" i="22"/>
  <c r="K33" i="22"/>
  <c r="J33" i="22"/>
  <c r="N33" i="22"/>
  <c r="M33" i="22"/>
  <c r="L38" i="22"/>
  <c r="K38" i="22"/>
  <c r="J38" i="22"/>
  <c r="N38" i="22"/>
  <c r="M38" i="22"/>
  <c r="L40" i="22"/>
  <c r="K40" i="22"/>
  <c r="J40" i="22"/>
  <c r="N40" i="22"/>
  <c r="M40" i="22"/>
  <c r="L42" i="22"/>
  <c r="K42" i="22"/>
  <c r="J42" i="22"/>
  <c r="N42" i="22"/>
  <c r="M42" i="22"/>
  <c r="L44" i="22"/>
  <c r="K44" i="22"/>
  <c r="J44" i="22"/>
  <c r="N44" i="22"/>
  <c r="M44" i="22"/>
  <c r="L46" i="22"/>
  <c r="K46" i="22"/>
  <c r="J46" i="22"/>
  <c r="N46" i="22"/>
  <c r="M46" i="22"/>
  <c r="L48" i="22"/>
  <c r="K48" i="22"/>
  <c r="J48" i="22"/>
  <c r="N48" i="22"/>
  <c r="M48" i="22"/>
  <c r="L51" i="22"/>
  <c r="K51" i="22"/>
  <c r="J51" i="22"/>
  <c r="N51" i="22"/>
  <c r="M51" i="22"/>
  <c r="L53" i="22"/>
  <c r="K53" i="22"/>
  <c r="J53" i="22"/>
  <c r="N53" i="22"/>
  <c r="M53" i="22"/>
  <c r="L55" i="22"/>
  <c r="K55" i="22"/>
  <c r="J55" i="22"/>
  <c r="I63" i="22"/>
  <c r="N55" i="22"/>
  <c r="M55" i="22"/>
  <c r="L57" i="22"/>
  <c r="K57" i="22"/>
  <c r="J57" i="22"/>
  <c r="N57" i="22"/>
  <c r="M57" i="22"/>
  <c r="L59" i="22"/>
  <c r="K59" i="22"/>
  <c r="J59" i="22"/>
  <c r="N59" i="22"/>
  <c r="M59" i="22"/>
  <c r="L61" i="22"/>
  <c r="K61" i="22"/>
  <c r="J61" i="22"/>
  <c r="N61" i="22"/>
  <c r="M61" i="22"/>
  <c r="L66" i="22"/>
  <c r="K66" i="22"/>
  <c r="J66" i="22"/>
  <c r="N66" i="22"/>
  <c r="M66" i="22"/>
  <c r="L68" i="22"/>
  <c r="K68" i="22"/>
  <c r="J68" i="22"/>
  <c r="N68" i="22"/>
  <c r="M68" i="22"/>
  <c r="L70" i="22"/>
  <c r="K70" i="22"/>
  <c r="J70" i="22"/>
  <c r="N70" i="22"/>
  <c r="M70" i="22"/>
  <c r="L72" i="22"/>
  <c r="K72" i="22"/>
  <c r="J72" i="22"/>
  <c r="N72" i="22"/>
  <c r="M72" i="22"/>
  <c r="L74" i="22"/>
  <c r="K74" i="22"/>
  <c r="J74" i="22"/>
  <c r="N74" i="22"/>
  <c r="M74" i="22"/>
  <c r="L76" i="22"/>
  <c r="K76" i="22"/>
  <c r="J76" i="22"/>
  <c r="N76" i="22"/>
  <c r="M76" i="22"/>
  <c r="L79" i="22"/>
  <c r="K79" i="22"/>
  <c r="J79" i="22"/>
  <c r="N79" i="22"/>
  <c r="M79" i="22"/>
  <c r="L81" i="22"/>
  <c r="K81" i="22"/>
  <c r="J81" i="22"/>
  <c r="N81" i="22"/>
  <c r="M81" i="22"/>
  <c r="L83" i="22"/>
  <c r="K83" i="22"/>
  <c r="J83" i="22"/>
  <c r="I91" i="22"/>
  <c r="N83" i="22"/>
  <c r="M83" i="22"/>
  <c r="L85" i="22"/>
  <c r="K85" i="22"/>
  <c r="J85" i="22"/>
  <c r="N85" i="22"/>
  <c r="M85" i="22"/>
  <c r="L87" i="22"/>
  <c r="K87" i="22"/>
  <c r="J87" i="22"/>
  <c r="N87" i="22"/>
  <c r="M87" i="22"/>
  <c r="L89" i="22"/>
  <c r="K89" i="22"/>
  <c r="J89" i="22"/>
  <c r="N89" i="22"/>
  <c r="M89" i="22"/>
  <c r="L94" i="22"/>
  <c r="K94" i="22"/>
  <c r="J94" i="22"/>
  <c r="N94" i="22"/>
  <c r="M94" i="22"/>
  <c r="L96" i="22"/>
  <c r="K96" i="22"/>
  <c r="J96" i="22"/>
  <c r="N96" i="22"/>
  <c r="M96" i="22"/>
  <c r="L98" i="22"/>
  <c r="K98" i="22"/>
  <c r="J98" i="22"/>
  <c r="N98" i="22"/>
  <c r="M98" i="22"/>
  <c r="L100" i="22"/>
  <c r="K100" i="22"/>
  <c r="J100" i="22"/>
  <c r="N100" i="22"/>
  <c r="M100" i="22"/>
  <c r="L102" i="22"/>
  <c r="K102" i="22"/>
  <c r="J102" i="22"/>
  <c r="N102" i="22"/>
  <c r="M102" i="22"/>
  <c r="L104" i="22"/>
  <c r="K104" i="22"/>
  <c r="J104" i="22"/>
  <c r="N104" i="22"/>
  <c r="M104" i="22"/>
  <c r="L107" i="22"/>
  <c r="K107" i="22"/>
  <c r="J107" i="22"/>
  <c r="N107" i="22"/>
  <c r="M107" i="22"/>
  <c r="L109" i="22"/>
  <c r="K109" i="22"/>
  <c r="J109" i="22"/>
  <c r="N109" i="22"/>
  <c r="M109" i="22"/>
  <c r="L111" i="22"/>
  <c r="K111" i="22"/>
  <c r="J111" i="22"/>
  <c r="I119" i="22"/>
  <c r="N111" i="22"/>
  <c r="M111" i="22"/>
  <c r="L113" i="22"/>
  <c r="K113" i="22"/>
  <c r="J113" i="22"/>
  <c r="N113" i="22"/>
  <c r="M113" i="22"/>
  <c r="L115" i="22"/>
  <c r="K115" i="22"/>
  <c r="J115" i="22"/>
  <c r="N115" i="22"/>
  <c r="M115" i="22"/>
  <c r="L117" i="22"/>
  <c r="K117" i="22"/>
  <c r="J117" i="22"/>
  <c r="N117" i="22"/>
  <c r="M117" i="22"/>
  <c r="L122" i="22"/>
  <c r="K122" i="22"/>
  <c r="J122" i="22"/>
  <c r="N122" i="22"/>
  <c r="M122" i="22"/>
  <c r="L124" i="22"/>
  <c r="K124" i="22"/>
  <c r="J124" i="22"/>
  <c r="N124" i="22"/>
  <c r="M124" i="22"/>
  <c r="L126" i="22"/>
  <c r="K126" i="22"/>
  <c r="J126" i="22"/>
  <c r="N126" i="22"/>
  <c r="M126" i="22"/>
  <c r="L128" i="22"/>
  <c r="K128" i="22"/>
  <c r="J128" i="22"/>
  <c r="N128" i="22"/>
  <c r="M128" i="22"/>
  <c r="L130" i="22"/>
  <c r="K130" i="22"/>
  <c r="J130" i="22"/>
  <c r="N130" i="22"/>
  <c r="M130" i="22"/>
  <c r="L132" i="22"/>
  <c r="K132" i="22"/>
  <c r="J132" i="22"/>
  <c r="N132" i="22"/>
  <c r="M132" i="22"/>
  <c r="L135" i="22"/>
  <c r="K135" i="22"/>
  <c r="J135" i="22"/>
  <c r="N135" i="22"/>
  <c r="M135" i="22"/>
  <c r="L137" i="22"/>
  <c r="K137" i="22"/>
  <c r="J137" i="22"/>
  <c r="N137" i="22"/>
  <c r="M137" i="22"/>
  <c r="L139" i="22"/>
  <c r="K139" i="22"/>
  <c r="J139" i="22"/>
  <c r="I147" i="22"/>
  <c r="N139" i="22"/>
  <c r="M139" i="22"/>
  <c r="L141" i="22"/>
  <c r="K141" i="22"/>
  <c r="J141" i="22"/>
  <c r="N141" i="22"/>
  <c r="M141" i="22"/>
  <c r="L143" i="22"/>
  <c r="K143" i="22"/>
  <c r="J143" i="22"/>
  <c r="N143" i="22"/>
  <c r="M143" i="22"/>
  <c r="L145" i="22"/>
  <c r="K145" i="22"/>
  <c r="J145" i="22"/>
  <c r="N145" i="22"/>
  <c r="M145" i="22"/>
  <c r="L150" i="22"/>
  <c r="K150" i="22"/>
  <c r="J150" i="22"/>
  <c r="N150" i="22"/>
  <c r="M150" i="22"/>
  <c r="L152" i="22"/>
  <c r="K152" i="22"/>
  <c r="J152" i="22"/>
  <c r="N152" i="22"/>
  <c r="M152" i="22"/>
  <c r="L154" i="22"/>
  <c r="K154" i="22"/>
  <c r="J154" i="22"/>
  <c r="N154" i="22"/>
  <c r="M154" i="22"/>
  <c r="L156" i="22"/>
  <c r="K156" i="22"/>
  <c r="J156" i="22"/>
  <c r="N156" i="22"/>
  <c r="M156" i="22"/>
  <c r="L158" i="22"/>
  <c r="K158" i="22"/>
  <c r="J158" i="22"/>
  <c r="N158" i="22"/>
  <c r="M158" i="22"/>
  <c r="L160" i="22"/>
  <c r="K160" i="22"/>
  <c r="J160" i="22"/>
  <c r="N160" i="22"/>
  <c r="M160" i="22"/>
  <c r="M18" i="26"/>
  <c r="L18" i="26"/>
  <c r="K18" i="26"/>
  <c r="J18" i="26"/>
  <c r="I18" i="26"/>
  <c r="I140" i="21"/>
  <c r="G148" i="21"/>
  <c r="J140" i="21"/>
  <c r="H140" i="21"/>
  <c r="I141" i="21"/>
  <c r="H141" i="21"/>
  <c r="J141" i="21"/>
  <c r="I142" i="21"/>
  <c r="J142" i="21"/>
  <c r="H142" i="21"/>
  <c r="I143" i="21"/>
  <c r="J143" i="21"/>
  <c r="H143" i="21"/>
  <c r="I144" i="21"/>
  <c r="J144" i="21"/>
  <c r="H144" i="21"/>
  <c r="I145" i="21"/>
  <c r="J145" i="21"/>
  <c r="H145" i="21"/>
  <c r="I146" i="21"/>
  <c r="J146" i="21"/>
  <c r="H146" i="21"/>
  <c r="I147" i="21"/>
  <c r="J147" i="21"/>
  <c r="H147" i="21"/>
  <c r="I150" i="21"/>
  <c r="H150" i="21"/>
  <c r="J150" i="21"/>
  <c r="I151" i="21"/>
  <c r="J151" i="21"/>
  <c r="H151" i="21"/>
  <c r="I152" i="21"/>
  <c r="J152" i="21"/>
  <c r="H152" i="21"/>
  <c r="I153" i="21"/>
  <c r="J153" i="21"/>
  <c r="H153" i="21"/>
  <c r="I154" i="21"/>
  <c r="G162" i="21"/>
  <c r="J154" i="21"/>
  <c r="H154" i="21"/>
  <c r="I155" i="21"/>
  <c r="J155" i="21"/>
  <c r="H155" i="21"/>
  <c r="I156" i="21"/>
  <c r="J156" i="21"/>
  <c r="H156" i="21"/>
  <c r="I157" i="21"/>
  <c r="J157" i="21"/>
  <c r="H157" i="21"/>
  <c r="I158" i="21"/>
  <c r="H158" i="21"/>
  <c r="J158" i="21"/>
  <c r="I159" i="21"/>
  <c r="J159" i="21"/>
  <c r="H159" i="21"/>
  <c r="I160" i="21"/>
  <c r="J160" i="21"/>
  <c r="H160" i="21"/>
  <c r="I161" i="21"/>
  <c r="J161" i="21"/>
  <c r="H161" i="21"/>
  <c r="K13" i="22"/>
  <c r="J13" i="22"/>
  <c r="I21" i="22"/>
  <c r="M13" i="22"/>
  <c r="N13" i="22"/>
  <c r="L13" i="22"/>
  <c r="J12" i="22"/>
  <c r="L12" i="22"/>
  <c r="N12" i="22"/>
  <c r="M12" i="22"/>
  <c r="K12" i="22"/>
  <c r="J20" i="22"/>
  <c r="N20" i="22"/>
  <c r="L20" i="22"/>
  <c r="M20" i="22"/>
  <c r="K20" i="22"/>
  <c r="K11" i="22"/>
  <c r="N11" i="22"/>
  <c r="M11" i="22"/>
  <c r="L11" i="22"/>
  <c r="J11" i="22"/>
  <c r="M19" i="22"/>
  <c r="K19" i="22"/>
  <c r="J19" i="22"/>
  <c r="N19" i="22"/>
  <c r="L19" i="22"/>
  <c r="M87" i="26"/>
  <c r="L87" i="26"/>
  <c r="K87" i="26"/>
  <c r="J87" i="26"/>
  <c r="I87" i="26"/>
  <c r="M44" i="26"/>
  <c r="L44" i="26"/>
  <c r="K44" i="26"/>
  <c r="J44" i="26"/>
  <c r="I44" i="26"/>
  <c r="M113" i="26"/>
  <c r="L113" i="26"/>
  <c r="K113" i="26"/>
  <c r="J113" i="26"/>
  <c r="I113" i="26"/>
  <c r="M70" i="26"/>
  <c r="L70" i="26"/>
  <c r="K70" i="26"/>
  <c r="J70" i="26"/>
  <c r="I70" i="26"/>
  <c r="M22" i="27"/>
  <c r="L22" i="27"/>
  <c r="K22" i="27"/>
  <c r="J22" i="27"/>
  <c r="I22" i="27"/>
  <c r="M27" i="26"/>
  <c r="L27" i="26"/>
  <c r="K27" i="26"/>
  <c r="J27" i="26"/>
  <c r="I27" i="26"/>
  <c r="M96" i="26"/>
  <c r="L96" i="26"/>
  <c r="K96" i="26"/>
  <c r="J96" i="26"/>
  <c r="I96" i="26"/>
  <c r="H104" i="26"/>
  <c r="M53" i="26"/>
  <c r="L53" i="26"/>
  <c r="K53" i="26"/>
  <c r="J53" i="26"/>
  <c r="I53" i="26"/>
  <c r="M122" i="26"/>
  <c r="L122" i="26"/>
  <c r="K122" i="26"/>
  <c r="J122" i="26"/>
  <c r="I122" i="26"/>
  <c r="M10" i="26"/>
  <c r="L10" i="26"/>
  <c r="K10" i="26"/>
  <c r="J10" i="26"/>
  <c r="I10" i="26"/>
  <c r="M79" i="26"/>
  <c r="L79" i="26"/>
  <c r="K79" i="26"/>
  <c r="J79" i="26"/>
  <c r="I79" i="26"/>
  <c r="M36" i="26"/>
  <c r="L36" i="26"/>
  <c r="K36" i="26"/>
  <c r="J36" i="26"/>
  <c r="I36" i="26"/>
  <c r="M61" i="26"/>
  <c r="L61" i="26"/>
  <c r="K61" i="26"/>
  <c r="J61" i="26"/>
  <c r="I61" i="26"/>
  <c r="L131" i="26"/>
  <c r="K131" i="26"/>
  <c r="I131" i="26"/>
  <c r="M131" i="26"/>
  <c r="J131" i="26"/>
  <c r="M13" i="26"/>
  <c r="L13" i="26"/>
  <c r="K13" i="26"/>
  <c r="J13" i="26"/>
  <c r="I13" i="26"/>
  <c r="M22" i="26"/>
  <c r="L22" i="26"/>
  <c r="K22" i="26"/>
  <c r="J22" i="26"/>
  <c r="I22" i="26"/>
  <c r="M30" i="26"/>
  <c r="L30" i="26"/>
  <c r="K30" i="26"/>
  <c r="J30" i="26"/>
  <c r="I30" i="26"/>
  <c r="M39" i="26"/>
  <c r="L39" i="26"/>
  <c r="K39" i="26"/>
  <c r="J39" i="26"/>
  <c r="I39" i="26"/>
  <c r="M47" i="26"/>
  <c r="L47" i="26"/>
  <c r="K47" i="26"/>
  <c r="J47" i="26"/>
  <c r="I47" i="26"/>
  <c r="M56" i="26"/>
  <c r="L56" i="26"/>
  <c r="K56" i="26"/>
  <c r="J56" i="26"/>
  <c r="I56" i="26"/>
  <c r="M65" i="26"/>
  <c r="L65" i="26"/>
  <c r="K65" i="26"/>
  <c r="J65" i="26"/>
  <c r="I65" i="26"/>
  <c r="M73" i="26"/>
  <c r="L73" i="26"/>
  <c r="K73" i="26"/>
  <c r="J73" i="26"/>
  <c r="I73" i="26"/>
  <c r="M82" i="26"/>
  <c r="L82" i="26"/>
  <c r="K82" i="26"/>
  <c r="J82" i="26"/>
  <c r="I82" i="26"/>
  <c r="H90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M125" i="26"/>
  <c r="L125" i="26"/>
  <c r="K125" i="26"/>
  <c r="J125" i="26"/>
  <c r="I125" i="26"/>
  <c r="M47" i="27"/>
  <c r="L47" i="27"/>
  <c r="K47" i="27"/>
  <c r="J47" i="27"/>
  <c r="I47" i="27"/>
  <c r="M58" i="28"/>
  <c r="L58" i="28"/>
  <c r="K58" i="28"/>
  <c r="J58" i="28"/>
  <c r="I58" i="28"/>
  <c r="M8" i="26"/>
  <c r="L8" i="26"/>
  <c r="K8" i="26"/>
  <c r="J8" i="26"/>
  <c r="I8" i="26"/>
  <c r="M16" i="26"/>
  <c r="L16" i="26"/>
  <c r="K16" i="26"/>
  <c r="J16" i="26"/>
  <c r="I16" i="26"/>
  <c r="M25" i="26"/>
  <c r="L25" i="26"/>
  <c r="K25" i="26"/>
  <c r="J25" i="26"/>
  <c r="I25" i="26"/>
  <c r="M33" i="26"/>
  <c r="L33" i="26"/>
  <c r="K33" i="26"/>
  <c r="J33" i="26"/>
  <c r="I33" i="26"/>
  <c r="M42" i="26"/>
  <c r="L42" i="26"/>
  <c r="K42" i="26"/>
  <c r="J42" i="26"/>
  <c r="I42" i="26"/>
  <c r="M51" i="26"/>
  <c r="L51" i="26"/>
  <c r="K51" i="26"/>
  <c r="J51" i="26"/>
  <c r="I51" i="26"/>
  <c r="M59" i="26"/>
  <c r="L59" i="26"/>
  <c r="K59" i="26"/>
  <c r="J59" i="26"/>
  <c r="I59" i="26"/>
  <c r="M68" i="26"/>
  <c r="L68" i="26"/>
  <c r="K68" i="26"/>
  <c r="J68" i="26"/>
  <c r="I68" i="26"/>
  <c r="H76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M111" i="26"/>
  <c r="L111" i="26"/>
  <c r="K111" i="26"/>
  <c r="J111" i="26"/>
  <c r="I111" i="26"/>
  <c r="M120" i="26"/>
  <c r="L120" i="26"/>
  <c r="K120" i="26"/>
  <c r="J120" i="26"/>
  <c r="I120" i="26"/>
  <c r="L128" i="26"/>
  <c r="M128" i="26"/>
  <c r="K128" i="26"/>
  <c r="J128" i="26"/>
  <c r="I128" i="26"/>
  <c r="M154" i="26"/>
  <c r="L154" i="26"/>
  <c r="K154" i="26"/>
  <c r="J154" i="26"/>
  <c r="I154" i="26"/>
  <c r="M73" i="27"/>
  <c r="L73" i="27"/>
  <c r="K73" i="27"/>
  <c r="J73" i="27"/>
  <c r="I73" i="27"/>
  <c r="L11" i="26"/>
  <c r="K11" i="26"/>
  <c r="J11" i="26"/>
  <c r="I11" i="26"/>
  <c r="M11" i="26"/>
  <c r="L19" i="26"/>
  <c r="K19" i="26"/>
  <c r="J19" i="26"/>
  <c r="I19" i="26"/>
  <c r="M19" i="26"/>
  <c r="L28" i="26"/>
  <c r="K28" i="26"/>
  <c r="J28" i="26"/>
  <c r="I28" i="26"/>
  <c r="M28" i="26"/>
  <c r="L37" i="26"/>
  <c r="K37" i="26"/>
  <c r="J37" i="26"/>
  <c r="I37" i="26"/>
  <c r="M37" i="26"/>
  <c r="L45" i="26"/>
  <c r="K45" i="26"/>
  <c r="J45" i="26"/>
  <c r="I45" i="26"/>
  <c r="M45" i="26"/>
  <c r="L54" i="26"/>
  <c r="K54" i="26"/>
  <c r="J54" i="26"/>
  <c r="I54" i="26"/>
  <c r="H62" i="26"/>
  <c r="M54" i="26"/>
  <c r="L71" i="26"/>
  <c r="K71" i="26"/>
  <c r="J71" i="26"/>
  <c r="I71" i="26"/>
  <c r="M71" i="26"/>
  <c r="L80" i="26"/>
  <c r="K80" i="26"/>
  <c r="J80" i="26"/>
  <c r="I80" i="26"/>
  <c r="M80" i="26"/>
  <c r="L88" i="26"/>
  <c r="K88" i="26"/>
  <c r="J88" i="26"/>
  <c r="I88" i="26"/>
  <c r="M88" i="26"/>
  <c r="L97" i="26"/>
  <c r="K97" i="26"/>
  <c r="J97" i="26"/>
  <c r="I97" i="26"/>
  <c r="M97" i="26"/>
  <c r="L106" i="26"/>
  <c r="K106" i="26"/>
  <c r="J106" i="26"/>
  <c r="I106" i="26"/>
  <c r="M106" i="26"/>
  <c r="L114" i="26"/>
  <c r="K114" i="26"/>
  <c r="J114" i="26"/>
  <c r="I114" i="26"/>
  <c r="M114" i="26"/>
  <c r="L123" i="26"/>
  <c r="K123" i="26"/>
  <c r="J123" i="26"/>
  <c r="I123" i="26"/>
  <c r="M123" i="26"/>
  <c r="I129" i="26"/>
  <c r="M129" i="26"/>
  <c r="L129" i="26"/>
  <c r="K129" i="26"/>
  <c r="J129" i="26"/>
  <c r="M30" i="27"/>
  <c r="L30" i="27"/>
  <c r="K30" i="27"/>
  <c r="J30" i="27"/>
  <c r="I30" i="27"/>
  <c r="M65" i="28"/>
  <c r="K65" i="28"/>
  <c r="L65" i="28"/>
  <c r="J65" i="28"/>
  <c r="I65" i="28"/>
  <c r="K14" i="26"/>
  <c r="J14" i="26"/>
  <c r="I14" i="26"/>
  <c r="M14" i="26"/>
  <c r="L14" i="26"/>
  <c r="K23" i="26"/>
  <c r="J23" i="26"/>
  <c r="I23" i="26"/>
  <c r="M23" i="26"/>
  <c r="L23" i="26"/>
  <c r="K31" i="26"/>
  <c r="J31" i="26"/>
  <c r="I31" i="26"/>
  <c r="M31" i="26"/>
  <c r="L31" i="26"/>
  <c r="K40" i="26"/>
  <c r="J40" i="26"/>
  <c r="I40" i="26"/>
  <c r="H48" i="26"/>
  <c r="M40" i="26"/>
  <c r="L40" i="26"/>
  <c r="K57" i="26"/>
  <c r="J57" i="26"/>
  <c r="I57" i="26"/>
  <c r="M57" i="26"/>
  <c r="L57" i="26"/>
  <c r="K66" i="26"/>
  <c r="J66" i="26"/>
  <c r="I66" i="26"/>
  <c r="M66" i="26"/>
  <c r="L66" i="26"/>
  <c r="K74" i="26"/>
  <c r="J74" i="26"/>
  <c r="I74" i="26"/>
  <c r="M74" i="26"/>
  <c r="L74" i="26"/>
  <c r="K83" i="26"/>
  <c r="J83" i="26"/>
  <c r="I83" i="26"/>
  <c r="M83" i="26"/>
  <c r="L83" i="26"/>
  <c r="K92" i="26"/>
  <c r="J92" i="26"/>
  <c r="I92" i="26"/>
  <c r="M92" i="26"/>
  <c r="L92" i="26"/>
  <c r="K100" i="26"/>
  <c r="J100" i="26"/>
  <c r="I100" i="26"/>
  <c r="M100" i="26"/>
  <c r="L100" i="26"/>
  <c r="K109" i="26"/>
  <c r="J109" i="26"/>
  <c r="I109" i="26"/>
  <c r="M109" i="26"/>
  <c r="L109" i="26"/>
  <c r="K117" i="26"/>
  <c r="J117" i="26"/>
  <c r="I117" i="26"/>
  <c r="M117" i="26"/>
  <c r="L117" i="26"/>
  <c r="K126" i="26"/>
  <c r="J126" i="26"/>
  <c r="I126" i="26"/>
  <c r="M126" i="26"/>
  <c r="L126" i="26"/>
  <c r="M137" i="26"/>
  <c r="L137" i="26"/>
  <c r="K137" i="26"/>
  <c r="J137" i="26"/>
  <c r="I137" i="26"/>
  <c r="M56" i="27"/>
  <c r="L56" i="27"/>
  <c r="K56" i="27"/>
  <c r="J56" i="27"/>
  <c r="I56" i="27"/>
  <c r="J9" i="26"/>
  <c r="I9" i="26"/>
  <c r="M9" i="26"/>
  <c r="L9" i="26"/>
  <c r="K9" i="26"/>
  <c r="J17" i="26"/>
  <c r="I17" i="26"/>
  <c r="M17" i="26"/>
  <c r="L17" i="26"/>
  <c r="K17" i="26"/>
  <c r="J26" i="26"/>
  <c r="I26" i="26"/>
  <c r="H34" i="26"/>
  <c r="M26" i="26"/>
  <c r="L26" i="26"/>
  <c r="K26" i="26"/>
  <c r="J43" i="26"/>
  <c r="I43" i="26"/>
  <c r="M43" i="26"/>
  <c r="L43" i="26"/>
  <c r="K43" i="26"/>
  <c r="J52" i="26"/>
  <c r="I52" i="26"/>
  <c r="M52" i="26"/>
  <c r="L52" i="26"/>
  <c r="K52" i="26"/>
  <c r="J60" i="26"/>
  <c r="I60" i="26"/>
  <c r="M60" i="26"/>
  <c r="L60" i="26"/>
  <c r="K60" i="26"/>
  <c r="J69" i="26"/>
  <c r="I69" i="26"/>
  <c r="M69" i="26"/>
  <c r="L69" i="26"/>
  <c r="K69" i="26"/>
  <c r="J78" i="26"/>
  <c r="I78" i="26"/>
  <c r="M78" i="26"/>
  <c r="L78" i="26"/>
  <c r="K78" i="26"/>
  <c r="J86" i="26"/>
  <c r="I86" i="26"/>
  <c r="M86" i="26"/>
  <c r="L86" i="26"/>
  <c r="K86" i="26"/>
  <c r="J95" i="26"/>
  <c r="I95" i="26"/>
  <c r="M95" i="26"/>
  <c r="L95" i="26"/>
  <c r="K95" i="26"/>
  <c r="J103" i="26"/>
  <c r="I103" i="26"/>
  <c r="M103" i="26"/>
  <c r="L103" i="26"/>
  <c r="K103" i="26"/>
  <c r="J112" i="26"/>
  <c r="I112" i="26"/>
  <c r="M112" i="26"/>
  <c r="L112" i="26"/>
  <c r="K112" i="26"/>
  <c r="J121" i="26"/>
  <c r="I121" i="26"/>
  <c r="M121" i="26"/>
  <c r="L121" i="26"/>
  <c r="K121" i="26"/>
  <c r="M13" i="27"/>
  <c r="L13" i="27"/>
  <c r="K13" i="27"/>
  <c r="J13" i="27"/>
  <c r="I13" i="27"/>
  <c r="M82" i="27"/>
  <c r="L82" i="27"/>
  <c r="K82" i="27"/>
  <c r="J82" i="27"/>
  <c r="I82" i="27"/>
  <c r="H90" i="27"/>
  <c r="L102" i="27"/>
  <c r="K102" i="27"/>
  <c r="J102" i="27"/>
  <c r="I102" i="27"/>
  <c r="M102" i="27"/>
  <c r="I12" i="26"/>
  <c r="H20" i="26"/>
  <c r="M12" i="26"/>
  <c r="L12" i="26"/>
  <c r="K12" i="26"/>
  <c r="J12" i="26"/>
  <c r="I29" i="26"/>
  <c r="M29" i="26"/>
  <c r="L29" i="26"/>
  <c r="K29" i="26"/>
  <c r="J29" i="26"/>
  <c r="I38" i="26"/>
  <c r="M38" i="26"/>
  <c r="L38" i="26"/>
  <c r="K38" i="26"/>
  <c r="J38" i="26"/>
  <c r="I46" i="26"/>
  <c r="M46" i="26"/>
  <c r="L46" i="26"/>
  <c r="K46" i="26"/>
  <c r="J46" i="26"/>
  <c r="I55" i="26"/>
  <c r="M55" i="26"/>
  <c r="L55" i="26"/>
  <c r="K55" i="26"/>
  <c r="J55" i="26"/>
  <c r="I64" i="26"/>
  <c r="M64" i="26"/>
  <c r="L64" i="26"/>
  <c r="K64" i="26"/>
  <c r="J64" i="26"/>
  <c r="I72" i="26"/>
  <c r="M72" i="26"/>
  <c r="L72" i="26"/>
  <c r="K72" i="26"/>
  <c r="J72" i="26"/>
  <c r="I81" i="26"/>
  <c r="M81" i="26"/>
  <c r="L81" i="26"/>
  <c r="K81" i="26"/>
  <c r="J81" i="26"/>
  <c r="I89" i="26"/>
  <c r="M89" i="26"/>
  <c r="L89" i="26"/>
  <c r="K89" i="26"/>
  <c r="J89" i="26"/>
  <c r="I98" i="26"/>
  <c r="M98" i="26"/>
  <c r="L98" i="26"/>
  <c r="K98" i="26"/>
  <c r="J98" i="26"/>
  <c r="I107" i="26"/>
  <c r="M107" i="26"/>
  <c r="L107" i="26"/>
  <c r="K107" i="26"/>
  <c r="J107" i="26"/>
  <c r="I115" i="26"/>
  <c r="M115" i="26"/>
  <c r="L115" i="26"/>
  <c r="K115" i="26"/>
  <c r="J115" i="26"/>
  <c r="H132" i="26"/>
  <c r="I124" i="26"/>
  <c r="M124" i="26"/>
  <c r="L124" i="26"/>
  <c r="K124" i="26"/>
  <c r="J124" i="26"/>
  <c r="M39" i="27"/>
  <c r="L39" i="27"/>
  <c r="K39" i="27"/>
  <c r="J39" i="27"/>
  <c r="I39" i="27"/>
  <c r="M24" i="28"/>
  <c r="L24" i="28"/>
  <c r="K24" i="28"/>
  <c r="J24" i="28"/>
  <c r="I24" i="28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M41" i="26"/>
  <c r="L41" i="26"/>
  <c r="K41" i="26"/>
  <c r="J41" i="26"/>
  <c r="I41" i="26"/>
  <c r="M50" i="26"/>
  <c r="L50" i="26"/>
  <c r="K50" i="26"/>
  <c r="J50" i="26"/>
  <c r="I50" i="26"/>
  <c r="M58" i="26"/>
  <c r="L58" i="26"/>
  <c r="K58" i="26"/>
  <c r="J58" i="26"/>
  <c r="I58" i="26"/>
  <c r="M67" i="26"/>
  <c r="L67" i="26"/>
  <c r="K67" i="26"/>
  <c r="J67" i="26"/>
  <c r="I67" i="26"/>
  <c r="M75" i="26"/>
  <c r="L75" i="26"/>
  <c r="K75" i="26"/>
  <c r="J75" i="26"/>
  <c r="I75" i="26"/>
  <c r="M84" i="26"/>
  <c r="L84" i="26"/>
  <c r="K84" i="26"/>
  <c r="J84" i="26"/>
  <c r="I84" i="26"/>
  <c r="M93" i="26"/>
  <c r="L93" i="26"/>
  <c r="K93" i="26"/>
  <c r="J93" i="26"/>
  <c r="I93" i="26"/>
  <c r="M101" i="26"/>
  <c r="L101" i="26"/>
  <c r="K101" i="26"/>
  <c r="J101" i="26"/>
  <c r="I101" i="26"/>
  <c r="H118" i="26"/>
  <c r="M110" i="26"/>
  <c r="L110" i="26"/>
  <c r="K110" i="26"/>
  <c r="J110" i="26"/>
  <c r="I110" i="26"/>
  <c r="M127" i="26"/>
  <c r="L127" i="26"/>
  <c r="K127" i="26"/>
  <c r="J127" i="26"/>
  <c r="I127" i="26"/>
  <c r="M145" i="26"/>
  <c r="L145" i="26"/>
  <c r="K145" i="26"/>
  <c r="J145" i="26"/>
  <c r="I145" i="26"/>
  <c r="M65" i="27"/>
  <c r="L65" i="27"/>
  <c r="K65" i="27"/>
  <c r="J65" i="27"/>
  <c r="I65" i="27"/>
  <c r="M153" i="27"/>
  <c r="L153" i="27"/>
  <c r="K153" i="27"/>
  <c r="J153" i="27"/>
  <c r="I153" i="27"/>
  <c r="L130" i="26"/>
  <c r="M130" i="26"/>
  <c r="K130" i="26"/>
  <c r="J130" i="26"/>
  <c r="I130" i="26"/>
  <c r="M139" i="26"/>
  <c r="L139" i="26"/>
  <c r="K139" i="26"/>
  <c r="I139" i="26"/>
  <c r="J139" i="26"/>
  <c r="M148" i="26"/>
  <c r="L148" i="26"/>
  <c r="K148" i="26"/>
  <c r="I148" i="26"/>
  <c r="J148" i="26"/>
  <c r="M156" i="26"/>
  <c r="L156" i="26"/>
  <c r="K156" i="26"/>
  <c r="I156" i="26"/>
  <c r="J156" i="26"/>
  <c r="M15" i="27"/>
  <c r="L15" i="27"/>
  <c r="K15" i="27"/>
  <c r="I15" i="27"/>
  <c r="J15" i="27"/>
  <c r="M24" i="27"/>
  <c r="L24" i="27"/>
  <c r="K24" i="27"/>
  <c r="I24" i="27"/>
  <c r="J24" i="27"/>
  <c r="M32" i="27"/>
  <c r="L32" i="27"/>
  <c r="K32" i="27"/>
  <c r="I32" i="27"/>
  <c r="J32" i="27"/>
  <c r="M41" i="27"/>
  <c r="L41" i="27"/>
  <c r="K41" i="27"/>
  <c r="I41" i="27"/>
  <c r="J41" i="27"/>
  <c r="M50" i="27"/>
  <c r="L50" i="27"/>
  <c r="K50" i="27"/>
  <c r="I50" i="27"/>
  <c r="J50" i="27"/>
  <c r="M58" i="27"/>
  <c r="L58" i="27"/>
  <c r="K58" i="27"/>
  <c r="I58" i="27"/>
  <c r="J58" i="27"/>
  <c r="M67" i="27"/>
  <c r="L67" i="27"/>
  <c r="K67" i="27"/>
  <c r="I67" i="27"/>
  <c r="J67" i="27"/>
  <c r="M75" i="27"/>
  <c r="L75" i="27"/>
  <c r="K75" i="27"/>
  <c r="I75" i="27"/>
  <c r="J75" i="27"/>
  <c r="M84" i="27"/>
  <c r="L84" i="27"/>
  <c r="K84" i="27"/>
  <c r="I84" i="27"/>
  <c r="J84" i="27"/>
  <c r="M93" i="27"/>
  <c r="L93" i="27"/>
  <c r="K93" i="27"/>
  <c r="I93" i="27"/>
  <c r="J93" i="27"/>
  <c r="M127" i="27"/>
  <c r="L127" i="27"/>
  <c r="K127" i="27"/>
  <c r="J127" i="27"/>
  <c r="I127" i="27"/>
  <c r="M134" i="26"/>
  <c r="L134" i="26"/>
  <c r="K134" i="26"/>
  <c r="J134" i="26"/>
  <c r="I134" i="26"/>
  <c r="M142" i="26"/>
  <c r="L142" i="26"/>
  <c r="K142" i="26"/>
  <c r="J142" i="26"/>
  <c r="I142" i="26"/>
  <c r="M151" i="26"/>
  <c r="L151" i="26"/>
  <c r="K151" i="26"/>
  <c r="J151" i="26"/>
  <c r="I151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M27" i="27"/>
  <c r="L27" i="27"/>
  <c r="K27" i="27"/>
  <c r="J27" i="27"/>
  <c r="I27" i="27"/>
  <c r="M36" i="27"/>
  <c r="L36" i="27"/>
  <c r="K36" i="27"/>
  <c r="J36" i="27"/>
  <c r="I36" i="27"/>
  <c r="M44" i="27"/>
  <c r="L44" i="27"/>
  <c r="K44" i="27"/>
  <c r="J44" i="27"/>
  <c r="I44" i="27"/>
  <c r="M53" i="27"/>
  <c r="L53" i="27"/>
  <c r="K53" i="27"/>
  <c r="J53" i="27"/>
  <c r="I53" i="27"/>
  <c r="M61" i="27"/>
  <c r="L61" i="27"/>
  <c r="K61" i="27"/>
  <c r="J61" i="27"/>
  <c r="I61" i="27"/>
  <c r="M70" i="27"/>
  <c r="L70" i="27"/>
  <c r="K70" i="27"/>
  <c r="J70" i="27"/>
  <c r="I70" i="27"/>
  <c r="M79" i="27"/>
  <c r="L79" i="27"/>
  <c r="K79" i="27"/>
  <c r="J79" i="27"/>
  <c r="I79" i="27"/>
  <c r="M87" i="27"/>
  <c r="L87" i="27"/>
  <c r="K87" i="27"/>
  <c r="J87" i="27"/>
  <c r="I87" i="27"/>
  <c r="M96" i="27"/>
  <c r="L96" i="27"/>
  <c r="K96" i="27"/>
  <c r="J96" i="27"/>
  <c r="I96" i="27"/>
  <c r="H104" i="27"/>
  <c r="M130" i="27"/>
  <c r="L130" i="27"/>
  <c r="K130" i="27"/>
  <c r="J130" i="27"/>
  <c r="I130" i="27"/>
  <c r="L140" i="26"/>
  <c r="K140" i="26"/>
  <c r="J140" i="26"/>
  <c r="I140" i="26"/>
  <c r="M140" i="26"/>
  <c r="L149" i="26"/>
  <c r="K149" i="26"/>
  <c r="J149" i="26"/>
  <c r="I149" i="26"/>
  <c r="M149" i="26"/>
  <c r="L157" i="26"/>
  <c r="K157" i="26"/>
  <c r="J157" i="26"/>
  <c r="I157" i="26"/>
  <c r="M157" i="26"/>
  <c r="L8" i="27"/>
  <c r="K8" i="27"/>
  <c r="J8" i="27"/>
  <c r="I8" i="27"/>
  <c r="M8" i="27"/>
  <c r="L16" i="27"/>
  <c r="K16" i="27"/>
  <c r="J16" i="27"/>
  <c r="I16" i="27"/>
  <c r="M16" i="27"/>
  <c r="L25" i="27"/>
  <c r="K25" i="27"/>
  <c r="J25" i="27"/>
  <c r="I25" i="27"/>
  <c r="M25" i="27"/>
  <c r="L33" i="27"/>
  <c r="K33" i="27"/>
  <c r="J33" i="27"/>
  <c r="I33" i="27"/>
  <c r="M33" i="27"/>
  <c r="L42" i="27"/>
  <c r="K42" i="27"/>
  <c r="J42" i="27"/>
  <c r="I42" i="27"/>
  <c r="M42" i="27"/>
  <c r="L51" i="27"/>
  <c r="K51" i="27"/>
  <c r="J51" i="27"/>
  <c r="I51" i="27"/>
  <c r="M51" i="27"/>
  <c r="L59" i="27"/>
  <c r="K59" i="27"/>
  <c r="J59" i="27"/>
  <c r="I59" i="27"/>
  <c r="M59" i="27"/>
  <c r="L68" i="27"/>
  <c r="K68" i="27"/>
  <c r="J68" i="27"/>
  <c r="I68" i="27"/>
  <c r="H76" i="27"/>
  <c r="M68" i="27"/>
  <c r="L85" i="27"/>
  <c r="K85" i="27"/>
  <c r="J85" i="27"/>
  <c r="I85" i="27"/>
  <c r="M85" i="27"/>
  <c r="L94" i="27"/>
  <c r="K94" i="27"/>
  <c r="J94" i="27"/>
  <c r="I94" i="27"/>
  <c r="M94" i="27"/>
  <c r="M101" i="27"/>
  <c r="L101" i="27"/>
  <c r="K101" i="27"/>
  <c r="J101" i="27"/>
  <c r="I101" i="27"/>
  <c r="L111" i="27"/>
  <c r="K111" i="27"/>
  <c r="J111" i="27"/>
  <c r="I111" i="27"/>
  <c r="M111" i="27"/>
  <c r="M113" i="27"/>
  <c r="L113" i="27"/>
  <c r="K113" i="27"/>
  <c r="I113" i="27"/>
  <c r="J113" i="27"/>
  <c r="M122" i="27"/>
  <c r="L122" i="27"/>
  <c r="K122" i="27"/>
  <c r="J122" i="27"/>
  <c r="I122" i="27"/>
  <c r="M156" i="27"/>
  <c r="L156" i="27"/>
  <c r="K156" i="27"/>
  <c r="J156" i="27"/>
  <c r="I156" i="27"/>
  <c r="M12" i="28"/>
  <c r="L12" i="28"/>
  <c r="K12" i="28"/>
  <c r="J12" i="28"/>
  <c r="I12" i="28"/>
  <c r="H20" i="28"/>
  <c r="K135" i="26"/>
  <c r="J135" i="26"/>
  <c r="I135" i="26"/>
  <c r="M135" i="26"/>
  <c r="L135" i="26"/>
  <c r="K143" i="26"/>
  <c r="J143" i="26"/>
  <c r="I143" i="26"/>
  <c r="M143" i="26"/>
  <c r="L143" i="26"/>
  <c r="K152" i="26"/>
  <c r="J152" i="26"/>
  <c r="I152" i="26"/>
  <c r="H160" i="26"/>
  <c r="M152" i="26"/>
  <c r="L152" i="26"/>
  <c r="K11" i="27"/>
  <c r="J11" i="27"/>
  <c r="I11" i="27"/>
  <c r="M11" i="27"/>
  <c r="L11" i="27"/>
  <c r="K19" i="27"/>
  <c r="J19" i="27"/>
  <c r="I19" i="27"/>
  <c r="M19" i="27"/>
  <c r="L19" i="27"/>
  <c r="K28" i="27"/>
  <c r="J28" i="27"/>
  <c r="I28" i="27"/>
  <c r="M28" i="27"/>
  <c r="L28" i="27"/>
  <c r="K37" i="27"/>
  <c r="J37" i="27"/>
  <c r="I37" i="27"/>
  <c r="M37" i="27"/>
  <c r="L37" i="27"/>
  <c r="K45" i="27"/>
  <c r="J45" i="27"/>
  <c r="I45" i="27"/>
  <c r="M45" i="27"/>
  <c r="L45" i="27"/>
  <c r="K54" i="27"/>
  <c r="J54" i="27"/>
  <c r="I54" i="27"/>
  <c r="H62" i="27"/>
  <c r="M54" i="27"/>
  <c r="L54" i="27"/>
  <c r="K71" i="27"/>
  <c r="J71" i="27"/>
  <c r="I71" i="27"/>
  <c r="M71" i="27"/>
  <c r="L71" i="27"/>
  <c r="K80" i="27"/>
  <c r="J80" i="27"/>
  <c r="I80" i="27"/>
  <c r="M80" i="27"/>
  <c r="L80" i="27"/>
  <c r="K88" i="27"/>
  <c r="J88" i="27"/>
  <c r="I88" i="27"/>
  <c r="M88" i="27"/>
  <c r="L88" i="27"/>
  <c r="M98" i="27"/>
  <c r="K98" i="27"/>
  <c r="J98" i="27"/>
  <c r="I98" i="27"/>
  <c r="L98" i="27"/>
  <c r="M144" i="27"/>
  <c r="L144" i="27"/>
  <c r="K144" i="27"/>
  <c r="J144" i="27"/>
  <c r="I144" i="27"/>
  <c r="M15" i="28"/>
  <c r="L15" i="28"/>
  <c r="K15" i="28"/>
  <c r="J15" i="28"/>
  <c r="I15" i="28"/>
  <c r="J138" i="26"/>
  <c r="I138" i="26"/>
  <c r="H146" i="26"/>
  <c r="L138" i="26"/>
  <c r="K138" i="26"/>
  <c r="M138" i="26"/>
  <c r="J155" i="26"/>
  <c r="I155" i="26"/>
  <c r="L155" i="26"/>
  <c r="K155" i="26"/>
  <c r="M155" i="26"/>
  <c r="J14" i="27"/>
  <c r="I14" i="27"/>
  <c r="L14" i="27"/>
  <c r="K14" i="27"/>
  <c r="M14" i="27"/>
  <c r="J23" i="27"/>
  <c r="I23" i="27"/>
  <c r="L23" i="27"/>
  <c r="K23" i="27"/>
  <c r="M23" i="27"/>
  <c r="J31" i="27"/>
  <c r="I31" i="27"/>
  <c r="L31" i="27"/>
  <c r="K31" i="27"/>
  <c r="M31" i="27"/>
  <c r="J40" i="27"/>
  <c r="I40" i="27"/>
  <c r="H48" i="27"/>
  <c r="L40" i="27"/>
  <c r="K40" i="27"/>
  <c r="M40" i="27"/>
  <c r="J57" i="27"/>
  <c r="I57" i="27"/>
  <c r="L57" i="27"/>
  <c r="K57" i="27"/>
  <c r="M57" i="27"/>
  <c r="J66" i="27"/>
  <c r="I66" i="27"/>
  <c r="L66" i="27"/>
  <c r="K66" i="27"/>
  <c r="M66" i="27"/>
  <c r="J74" i="27"/>
  <c r="I74" i="27"/>
  <c r="L74" i="27"/>
  <c r="K74" i="27"/>
  <c r="M74" i="27"/>
  <c r="J83" i="27"/>
  <c r="I83" i="27"/>
  <c r="L83" i="27"/>
  <c r="K83" i="27"/>
  <c r="M83" i="27"/>
  <c r="J92" i="27"/>
  <c r="I92" i="27"/>
  <c r="L92" i="27"/>
  <c r="K92" i="27"/>
  <c r="M92" i="27"/>
  <c r="L99" i="27"/>
  <c r="J99" i="27"/>
  <c r="K99" i="27"/>
  <c r="I99" i="27"/>
  <c r="M99" i="27"/>
  <c r="I100" i="27"/>
  <c r="K100" i="27"/>
  <c r="J100" i="27"/>
  <c r="M100" i="27"/>
  <c r="L100" i="27"/>
  <c r="M148" i="27"/>
  <c r="L148" i="27"/>
  <c r="K148" i="27"/>
  <c r="J148" i="27"/>
  <c r="I148" i="27"/>
  <c r="M38" i="28"/>
  <c r="L38" i="28"/>
  <c r="K38" i="28"/>
  <c r="J38" i="28"/>
  <c r="I38" i="28"/>
  <c r="I141" i="26"/>
  <c r="M141" i="26"/>
  <c r="K141" i="26"/>
  <c r="J141" i="26"/>
  <c r="L141" i="26"/>
  <c r="I150" i="26"/>
  <c r="M150" i="26"/>
  <c r="K150" i="26"/>
  <c r="J150" i="26"/>
  <c r="L150" i="26"/>
  <c r="I158" i="26"/>
  <c r="M158" i="26"/>
  <c r="K158" i="26"/>
  <c r="J158" i="26"/>
  <c r="L158" i="26"/>
  <c r="I9" i="27"/>
  <c r="M9" i="27"/>
  <c r="K9" i="27"/>
  <c r="J9" i="27"/>
  <c r="L9" i="27"/>
  <c r="I17" i="27"/>
  <c r="M17" i="27"/>
  <c r="K17" i="27"/>
  <c r="J17" i="27"/>
  <c r="L17" i="27"/>
  <c r="I26" i="27"/>
  <c r="H34" i="27"/>
  <c r="M26" i="27"/>
  <c r="K26" i="27"/>
  <c r="J26" i="27"/>
  <c r="L26" i="27"/>
  <c r="I43" i="27"/>
  <c r="M43" i="27"/>
  <c r="K43" i="27"/>
  <c r="J43" i="27"/>
  <c r="L43" i="27"/>
  <c r="I52" i="27"/>
  <c r="M52" i="27"/>
  <c r="K52" i="27"/>
  <c r="J52" i="27"/>
  <c r="L52" i="27"/>
  <c r="I60" i="27"/>
  <c r="M60" i="27"/>
  <c r="K60" i="27"/>
  <c r="J60" i="27"/>
  <c r="L60" i="27"/>
  <c r="I69" i="27"/>
  <c r="M69" i="27"/>
  <c r="K69" i="27"/>
  <c r="J69" i="27"/>
  <c r="L69" i="27"/>
  <c r="I78" i="27"/>
  <c r="M78" i="27"/>
  <c r="K78" i="27"/>
  <c r="J78" i="27"/>
  <c r="L78" i="27"/>
  <c r="I86" i="27"/>
  <c r="M86" i="27"/>
  <c r="K86" i="27"/>
  <c r="J86" i="27"/>
  <c r="L86" i="27"/>
  <c r="I95" i="27"/>
  <c r="M95" i="27"/>
  <c r="K95" i="27"/>
  <c r="J95" i="27"/>
  <c r="L95" i="27"/>
  <c r="M110" i="27"/>
  <c r="L110" i="27"/>
  <c r="J110" i="27"/>
  <c r="I110" i="27"/>
  <c r="K110" i="27"/>
  <c r="H118" i="27"/>
  <c r="M136" i="27"/>
  <c r="L136" i="27"/>
  <c r="K136" i="27"/>
  <c r="J136" i="27"/>
  <c r="I136" i="27"/>
  <c r="M136" i="26"/>
  <c r="L136" i="26"/>
  <c r="J136" i="26"/>
  <c r="I136" i="26"/>
  <c r="K136" i="26"/>
  <c r="M144" i="26"/>
  <c r="L144" i="26"/>
  <c r="J144" i="26"/>
  <c r="I144" i="26"/>
  <c r="K144" i="26"/>
  <c r="M153" i="26"/>
  <c r="L153" i="26"/>
  <c r="J153" i="26"/>
  <c r="I153" i="26"/>
  <c r="K153" i="26"/>
  <c r="H20" i="27"/>
  <c r="M12" i="27"/>
  <c r="L12" i="27"/>
  <c r="J12" i="27"/>
  <c r="I12" i="27"/>
  <c r="K12" i="27"/>
  <c r="M29" i="27"/>
  <c r="L29" i="27"/>
  <c r="J29" i="27"/>
  <c r="I29" i="27"/>
  <c r="K29" i="27"/>
  <c r="M38" i="27"/>
  <c r="L38" i="27"/>
  <c r="J38" i="27"/>
  <c r="I38" i="27"/>
  <c r="K38" i="27"/>
  <c r="M46" i="27"/>
  <c r="L46" i="27"/>
  <c r="J46" i="27"/>
  <c r="I46" i="27"/>
  <c r="K46" i="27"/>
  <c r="M55" i="27"/>
  <c r="L55" i="27"/>
  <c r="J55" i="27"/>
  <c r="I55" i="27"/>
  <c r="K55" i="27"/>
  <c r="M64" i="27"/>
  <c r="L64" i="27"/>
  <c r="J64" i="27"/>
  <c r="I64" i="27"/>
  <c r="K64" i="27"/>
  <c r="M72" i="27"/>
  <c r="L72" i="27"/>
  <c r="J72" i="27"/>
  <c r="I72" i="27"/>
  <c r="K72" i="27"/>
  <c r="M81" i="27"/>
  <c r="L81" i="27"/>
  <c r="J81" i="27"/>
  <c r="I81" i="27"/>
  <c r="K81" i="27"/>
  <c r="M89" i="27"/>
  <c r="L89" i="27"/>
  <c r="J89" i="27"/>
  <c r="I89" i="27"/>
  <c r="K89" i="27"/>
  <c r="M139" i="27"/>
  <c r="L139" i="27"/>
  <c r="K139" i="27"/>
  <c r="J139" i="27"/>
  <c r="I139" i="27"/>
  <c r="M108" i="27"/>
  <c r="L108" i="27"/>
  <c r="K108" i="27"/>
  <c r="J108" i="27"/>
  <c r="I108" i="27"/>
  <c r="M116" i="27"/>
  <c r="L116" i="27"/>
  <c r="K116" i="27"/>
  <c r="J116" i="27"/>
  <c r="I116" i="27"/>
  <c r="M125" i="27"/>
  <c r="L125" i="27"/>
  <c r="K125" i="27"/>
  <c r="J125" i="27"/>
  <c r="I125" i="27"/>
  <c r="M134" i="27"/>
  <c r="L134" i="27"/>
  <c r="K134" i="27"/>
  <c r="J134" i="27"/>
  <c r="I134" i="27"/>
  <c r="M142" i="27"/>
  <c r="L142" i="27"/>
  <c r="K142" i="27"/>
  <c r="J142" i="27"/>
  <c r="I142" i="27"/>
  <c r="M151" i="27"/>
  <c r="L151" i="27"/>
  <c r="K151" i="27"/>
  <c r="J151" i="27"/>
  <c r="I151" i="27"/>
  <c r="M159" i="27"/>
  <c r="L159" i="27"/>
  <c r="K159" i="27"/>
  <c r="J159" i="27"/>
  <c r="I159" i="27"/>
  <c r="L120" i="27"/>
  <c r="K120" i="27"/>
  <c r="J120" i="27"/>
  <c r="I120" i="27"/>
  <c r="M120" i="27"/>
  <c r="L128" i="27"/>
  <c r="K128" i="27"/>
  <c r="J128" i="27"/>
  <c r="I128" i="27"/>
  <c r="M128" i="27"/>
  <c r="L137" i="27"/>
  <c r="K137" i="27"/>
  <c r="J137" i="27"/>
  <c r="I137" i="27"/>
  <c r="M137" i="27"/>
  <c r="L145" i="27"/>
  <c r="K145" i="27"/>
  <c r="J145" i="27"/>
  <c r="I145" i="27"/>
  <c r="M145" i="27"/>
  <c r="L154" i="27"/>
  <c r="K154" i="27"/>
  <c r="J154" i="27"/>
  <c r="I154" i="27"/>
  <c r="M154" i="27"/>
  <c r="L97" i="27"/>
  <c r="K97" i="27"/>
  <c r="J97" i="27"/>
  <c r="I97" i="27"/>
  <c r="M97" i="27"/>
  <c r="K106" i="27"/>
  <c r="J106" i="27"/>
  <c r="I106" i="27"/>
  <c r="L106" i="27"/>
  <c r="M106" i="27"/>
  <c r="K114" i="27"/>
  <c r="J114" i="27"/>
  <c r="I114" i="27"/>
  <c r="M114" i="27"/>
  <c r="L114" i="27"/>
  <c r="K123" i="27"/>
  <c r="J123" i="27"/>
  <c r="I123" i="27"/>
  <c r="M123" i="27"/>
  <c r="L123" i="27"/>
  <c r="K131" i="27"/>
  <c r="J131" i="27"/>
  <c r="I131" i="27"/>
  <c r="M131" i="27"/>
  <c r="L131" i="27"/>
  <c r="K140" i="27"/>
  <c r="J140" i="27"/>
  <c r="I140" i="27"/>
  <c r="M140" i="27"/>
  <c r="L140" i="27"/>
  <c r="K149" i="27"/>
  <c r="J149" i="27"/>
  <c r="I149" i="27"/>
  <c r="M149" i="27"/>
  <c r="L149" i="27"/>
  <c r="K157" i="27"/>
  <c r="J157" i="27"/>
  <c r="I157" i="27"/>
  <c r="M157" i="27"/>
  <c r="L157" i="27"/>
  <c r="J109" i="27"/>
  <c r="I109" i="27"/>
  <c r="M109" i="27"/>
  <c r="L109" i="27"/>
  <c r="K109" i="27"/>
  <c r="J117" i="27"/>
  <c r="I117" i="27"/>
  <c r="M117" i="27"/>
  <c r="L117" i="27"/>
  <c r="K117" i="27"/>
  <c r="J126" i="27"/>
  <c r="I126" i="27"/>
  <c r="M126" i="27"/>
  <c r="L126" i="27"/>
  <c r="K126" i="27"/>
  <c r="J135" i="27"/>
  <c r="I135" i="27"/>
  <c r="M135" i="27"/>
  <c r="L135" i="27"/>
  <c r="K135" i="27"/>
  <c r="J143" i="27"/>
  <c r="I143" i="27"/>
  <c r="M143" i="27"/>
  <c r="L143" i="27"/>
  <c r="K143" i="27"/>
  <c r="J152" i="27"/>
  <c r="I152" i="27"/>
  <c r="H160" i="27"/>
  <c r="M152" i="27"/>
  <c r="L152" i="27"/>
  <c r="K152" i="27"/>
  <c r="I103" i="27"/>
  <c r="L103" i="27"/>
  <c r="K103" i="27"/>
  <c r="J103" i="27"/>
  <c r="M103" i="27"/>
  <c r="I112" i="27"/>
  <c r="L112" i="27"/>
  <c r="J112" i="27"/>
  <c r="M112" i="27"/>
  <c r="K112" i="27"/>
  <c r="I121" i="27"/>
  <c r="M121" i="27"/>
  <c r="L121" i="27"/>
  <c r="K121" i="27"/>
  <c r="J121" i="27"/>
  <c r="I129" i="27"/>
  <c r="M129" i="27"/>
  <c r="L129" i="27"/>
  <c r="K129" i="27"/>
  <c r="J129" i="27"/>
  <c r="I138" i="27"/>
  <c r="H146" i="27"/>
  <c r="M138" i="27"/>
  <c r="L138" i="27"/>
  <c r="K138" i="27"/>
  <c r="J138" i="27"/>
  <c r="I155" i="27"/>
  <c r="M155" i="27"/>
  <c r="L155" i="27"/>
  <c r="K155" i="27"/>
  <c r="J155" i="27"/>
  <c r="M107" i="27"/>
  <c r="K107" i="27"/>
  <c r="L107" i="27"/>
  <c r="J107" i="27"/>
  <c r="I107" i="27"/>
  <c r="M115" i="27"/>
  <c r="L115" i="27"/>
  <c r="K115" i="27"/>
  <c r="J115" i="27"/>
  <c r="I115" i="27"/>
  <c r="H132" i="27"/>
  <c r="M124" i="27"/>
  <c r="L124" i="27"/>
  <c r="K124" i="27"/>
  <c r="J124" i="27"/>
  <c r="I124" i="27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Y10" i="35"/>
  <c r="X10" i="35"/>
  <c r="AR17" i="35"/>
  <c r="AP17" i="35"/>
  <c r="AN17" i="35"/>
  <c r="AQ17" i="35"/>
  <c r="AO17" i="35"/>
  <c r="X18" i="35"/>
  <c r="Y18" i="35"/>
  <c r="Y8" i="35"/>
  <c r="X8" i="35"/>
  <c r="AZ16" i="35"/>
  <c r="AX16" i="35"/>
  <c r="BB16" i="35"/>
  <c r="BA16" i="35"/>
  <c r="AY16" i="35"/>
  <c r="AR18" i="35"/>
  <c r="AP18" i="35"/>
  <c r="AN18" i="35"/>
  <c r="AO18" i="35"/>
  <c r="AQ18" i="35"/>
  <c r="AZ14" i="35"/>
  <c r="AX14" i="35"/>
  <c r="BB14" i="35"/>
  <c r="BA14" i="35"/>
  <c r="AY14" i="35"/>
  <c r="J11" i="40"/>
  <c r="I11" i="40"/>
  <c r="H11" i="40"/>
  <c r="AR16" i="35"/>
  <c r="AP16" i="35"/>
  <c r="AQ16" i="35"/>
  <c r="AO16" i="35"/>
  <c r="AN16" i="35"/>
  <c r="BA9" i="35"/>
  <c r="BB9" i="35"/>
  <c r="AZ9" i="35"/>
  <c r="AY9" i="35"/>
  <c r="AX9" i="35"/>
  <c r="I10" i="35"/>
  <c r="H10" i="35"/>
  <c r="H14" i="35"/>
  <c r="I14" i="35"/>
  <c r="AN30" i="35"/>
  <c r="AO30" i="35"/>
  <c r="AF14" i="35"/>
  <c r="AE14" i="35"/>
  <c r="H38" i="35"/>
  <c r="I38" i="35"/>
  <c r="M7" i="37"/>
  <c r="L7" i="37"/>
  <c r="K7" i="37"/>
  <c r="H12" i="35"/>
  <c r="I12" i="35"/>
  <c r="Y31" i="35"/>
  <c r="X31" i="35"/>
  <c r="F11" i="37"/>
  <c r="I9" i="37"/>
  <c r="H9" i="37"/>
  <c r="G9" i="37"/>
  <c r="AF12" i="35"/>
  <c r="AE12" i="35"/>
  <c r="H16" i="35"/>
  <c r="I16" i="35"/>
  <c r="I37" i="35"/>
  <c r="H37" i="35"/>
  <c r="X35" i="35"/>
  <c r="Y35" i="35"/>
  <c r="I10" i="37"/>
  <c r="H10" i="37"/>
  <c r="G10" i="37"/>
  <c r="I8" i="35"/>
  <c r="H8" i="35"/>
  <c r="AF16" i="35"/>
  <c r="AE16" i="35"/>
  <c r="H32" i="35"/>
  <c r="I32" i="35"/>
  <c r="AN38" i="35"/>
  <c r="AO38" i="35"/>
  <c r="Y39" i="35"/>
  <c r="X39" i="35"/>
  <c r="AO40" i="35"/>
  <c r="AN40" i="35"/>
  <c r="L6" i="37"/>
  <c r="K6" i="37"/>
  <c r="I127" i="37"/>
  <c r="F129" i="37"/>
  <c r="H127" i="37"/>
  <c r="G127" i="37"/>
  <c r="O135" i="38"/>
  <c r="N135" i="38"/>
  <c r="M135" i="38"/>
  <c r="L135" i="38"/>
  <c r="K135" i="38"/>
  <c r="P7" i="39"/>
  <c r="T7" i="39"/>
  <c r="AA19" i="39" s="1"/>
  <c r="S7" i="39"/>
  <c r="R7" i="39"/>
  <c r="Q7" i="39"/>
  <c r="N11" i="39"/>
  <c r="M11" i="39"/>
  <c r="L11" i="39"/>
  <c r="N9" i="40"/>
  <c r="L9" i="40"/>
  <c r="N136" i="40"/>
  <c r="M136" i="40"/>
  <c r="L136" i="40"/>
  <c r="K136" i="40"/>
  <c r="O136" i="40"/>
  <c r="N9" i="41"/>
  <c r="M9" i="41"/>
  <c r="L9" i="41"/>
  <c r="AO39" i="35"/>
  <c r="AN39" i="35"/>
  <c r="AN32" i="35"/>
  <c r="AO32" i="35"/>
  <c r="Y36" i="35"/>
  <c r="X36" i="35"/>
  <c r="M8" i="37"/>
  <c r="K8" i="37"/>
  <c r="L8" i="37"/>
  <c r="M8" i="39"/>
  <c r="J8" i="39"/>
  <c r="I8" i="39"/>
  <c r="H8" i="39"/>
  <c r="T8" i="41"/>
  <c r="S8" i="41"/>
  <c r="Q8" i="41"/>
  <c r="P8" i="41"/>
  <c r="R8" i="41"/>
  <c r="X33" i="35"/>
  <c r="Y33" i="35"/>
  <c r="H34" i="35"/>
  <c r="I34" i="35"/>
  <c r="Q6" i="37"/>
  <c r="P6" i="37"/>
  <c r="O6" i="37"/>
  <c r="R6" i="37"/>
  <c r="Q7" i="37"/>
  <c r="P7" i="37"/>
  <c r="O7" i="37"/>
  <c r="T7" i="37"/>
  <c r="S7" i="37"/>
  <c r="R7" i="37"/>
  <c r="T9" i="37"/>
  <c r="S9" i="37"/>
  <c r="N11" i="37"/>
  <c r="R9" i="37"/>
  <c r="Q9" i="37"/>
  <c r="P9" i="37"/>
  <c r="O9" i="37"/>
  <c r="S10" i="37"/>
  <c r="R10" i="37"/>
  <c r="Q10" i="37"/>
  <c r="P10" i="37"/>
  <c r="O10" i="37"/>
  <c r="T10" i="37"/>
  <c r="L124" i="37"/>
  <c r="O124" i="37"/>
  <c r="N124" i="37"/>
  <c r="M124" i="37"/>
  <c r="N7" i="38"/>
  <c r="M7" i="38"/>
  <c r="L7" i="38"/>
  <c r="H7" i="39"/>
  <c r="J7" i="39"/>
  <c r="I7" i="39"/>
  <c r="T8" i="39"/>
  <c r="S8" i="39"/>
  <c r="R8" i="39"/>
  <c r="Q8" i="39"/>
  <c r="P8" i="39"/>
  <c r="M10" i="42"/>
  <c r="L10" i="42"/>
  <c r="N10" i="42"/>
  <c r="I31" i="35"/>
  <c r="H31" i="35"/>
  <c r="AN34" i="35"/>
  <c r="AO34" i="35"/>
  <c r="J7" i="41"/>
  <c r="I7" i="41"/>
  <c r="H7" i="41"/>
  <c r="I39" i="35"/>
  <c r="H39" i="35"/>
  <c r="T9" i="38"/>
  <c r="S9" i="38"/>
  <c r="R9" i="38"/>
  <c r="Q9" i="38"/>
  <c r="P9" i="38"/>
  <c r="L9" i="39"/>
  <c r="N9" i="39"/>
  <c r="K134" i="39"/>
  <c r="O134" i="39"/>
  <c r="N134" i="39"/>
  <c r="M134" i="39"/>
  <c r="L134" i="39"/>
  <c r="S7" i="40"/>
  <c r="R7" i="40"/>
  <c r="Q7" i="40"/>
  <c r="P7" i="40"/>
  <c r="AA19" i="40"/>
  <c r="T7" i="40"/>
  <c r="H36" i="35"/>
  <c r="I36" i="35"/>
  <c r="AN36" i="35"/>
  <c r="AO36" i="35"/>
  <c r="O128" i="37"/>
  <c r="N128" i="37"/>
  <c r="M128" i="37"/>
  <c r="L128" i="37"/>
  <c r="K128" i="37"/>
  <c r="N6" i="39"/>
  <c r="M6" i="39"/>
  <c r="L6" i="39"/>
  <c r="H30" i="35"/>
  <c r="I30" i="35"/>
  <c r="AO33" i="35"/>
  <c r="AN33" i="35"/>
  <c r="X37" i="35"/>
  <c r="Y37" i="35"/>
  <c r="I7" i="37"/>
  <c r="H7" i="37"/>
  <c r="G7" i="37"/>
  <c r="G125" i="37"/>
  <c r="I125" i="37"/>
  <c r="H125" i="37"/>
  <c r="N10" i="39"/>
  <c r="M10" i="39"/>
  <c r="L10" i="39"/>
  <c r="I136" i="39"/>
  <c r="H136" i="39"/>
  <c r="G136" i="39"/>
  <c r="N11" i="38"/>
  <c r="M11" i="38"/>
  <c r="L11" i="38"/>
  <c r="I136" i="38"/>
  <c r="H136" i="38"/>
  <c r="G136" i="38"/>
  <c r="H137" i="39"/>
  <c r="G137" i="39"/>
  <c r="I137" i="39"/>
  <c r="G138" i="39"/>
  <c r="I138" i="39"/>
  <c r="H138" i="39"/>
  <c r="I13" i="41"/>
  <c r="H13" i="41"/>
  <c r="J13" i="41"/>
  <c r="I33" i="35"/>
  <c r="H33" i="35"/>
  <c r="AO35" i="35"/>
  <c r="AN35" i="35"/>
  <c r="O137" i="38"/>
  <c r="N137" i="38"/>
  <c r="M137" i="38"/>
  <c r="L137" i="38"/>
  <c r="K137" i="38"/>
  <c r="N7" i="39"/>
  <c r="M7" i="39"/>
  <c r="L7" i="39"/>
  <c r="T12" i="39"/>
  <c r="P12" i="39"/>
  <c r="S12" i="39"/>
  <c r="R12" i="39"/>
  <c r="Q12" i="39"/>
  <c r="S7" i="41"/>
  <c r="R7" i="41"/>
  <c r="Q7" i="41"/>
  <c r="P7" i="41"/>
  <c r="T7" i="41"/>
  <c r="F146" i="41"/>
  <c r="H136" i="41"/>
  <c r="K136" i="41" s="1"/>
  <c r="I136" i="41"/>
  <c r="G136" i="41"/>
  <c r="N13" i="42"/>
  <c r="M13" i="42"/>
  <c r="L13" i="42"/>
  <c r="J11" i="37"/>
  <c r="M9" i="37"/>
  <c r="L9" i="37"/>
  <c r="K9" i="37"/>
  <c r="H124" i="37"/>
  <c r="G124" i="37"/>
  <c r="I126" i="37"/>
  <c r="H126" i="37"/>
  <c r="G126" i="37"/>
  <c r="N8" i="38"/>
  <c r="L8" i="38"/>
  <c r="N12" i="38"/>
  <c r="M12" i="38"/>
  <c r="L12" i="38"/>
  <c r="N134" i="38"/>
  <c r="M134" i="38"/>
  <c r="L134" i="38"/>
  <c r="K134" i="38"/>
  <c r="O134" i="38"/>
  <c r="I138" i="38"/>
  <c r="H138" i="38"/>
  <c r="G138" i="38"/>
  <c r="S11" i="39"/>
  <c r="R11" i="39"/>
  <c r="Q11" i="39"/>
  <c r="P11" i="39"/>
  <c r="T11" i="39"/>
  <c r="M136" i="39"/>
  <c r="L136" i="39"/>
  <c r="O136" i="39"/>
  <c r="N136" i="39"/>
  <c r="K136" i="39"/>
  <c r="L137" i="39"/>
  <c r="O137" i="39"/>
  <c r="N137" i="39"/>
  <c r="M137" i="39"/>
  <c r="K137" i="39"/>
  <c r="S11" i="40"/>
  <c r="R11" i="40"/>
  <c r="Q11" i="40"/>
  <c r="P11" i="40"/>
  <c r="T11" i="40"/>
  <c r="O134" i="40"/>
  <c r="N134" i="40"/>
  <c r="M134" i="40"/>
  <c r="L134" i="40"/>
  <c r="K134" i="40"/>
  <c r="I135" i="40"/>
  <c r="H135" i="40"/>
  <c r="G135" i="40"/>
  <c r="L137" i="40"/>
  <c r="K137" i="40"/>
  <c r="O137" i="40"/>
  <c r="N137" i="40"/>
  <c r="M137" i="40"/>
  <c r="Q11" i="41"/>
  <c r="R11" i="41"/>
  <c r="P11" i="41"/>
  <c r="T11" i="41"/>
  <c r="S11" i="41"/>
  <c r="I135" i="38"/>
  <c r="H135" i="38"/>
  <c r="G135" i="38"/>
  <c r="J11" i="39"/>
  <c r="I11" i="39"/>
  <c r="H11" i="39"/>
  <c r="H12" i="39"/>
  <c r="J12" i="39"/>
  <c r="I12" i="39"/>
  <c r="I8" i="41"/>
  <c r="H8" i="41"/>
  <c r="J8" i="41"/>
  <c r="I136" i="42"/>
  <c r="F146" i="42"/>
  <c r="H136" i="42"/>
  <c r="K136" i="42" s="1"/>
  <c r="G136" i="42"/>
  <c r="H40" i="35"/>
  <c r="I40" i="35"/>
  <c r="G6" i="37"/>
  <c r="H6" i="37"/>
  <c r="G8" i="37"/>
  <c r="I8" i="37"/>
  <c r="H8" i="37"/>
  <c r="O8" i="37"/>
  <c r="S8" i="37"/>
  <c r="T8" i="37"/>
  <c r="R8" i="37"/>
  <c r="Q8" i="37"/>
  <c r="P8" i="37"/>
  <c r="K10" i="37"/>
  <c r="M10" i="37"/>
  <c r="L10" i="37"/>
  <c r="H128" i="37"/>
  <c r="G128" i="37"/>
  <c r="I128" i="37"/>
  <c r="I11" i="38"/>
  <c r="H11" i="38"/>
  <c r="J11" i="38"/>
  <c r="Q11" i="38"/>
  <c r="P11" i="38"/>
  <c r="T11" i="38"/>
  <c r="S11" i="38"/>
  <c r="R11" i="38"/>
  <c r="L136" i="38"/>
  <c r="K136" i="38"/>
  <c r="O136" i="38"/>
  <c r="N136" i="38"/>
  <c r="M136" i="38"/>
  <c r="J7" i="40"/>
  <c r="I7" i="40"/>
  <c r="H7" i="40"/>
  <c r="G137" i="38"/>
  <c r="I137" i="38"/>
  <c r="H137" i="38"/>
  <c r="H144" i="41"/>
  <c r="K144" i="41" s="1"/>
  <c r="I144" i="41"/>
  <c r="G144" i="41"/>
  <c r="O126" i="37"/>
  <c r="N126" i="37"/>
  <c r="M126" i="37"/>
  <c r="K126" i="37"/>
  <c r="L126" i="37"/>
  <c r="N6" i="38"/>
  <c r="M6" i="38"/>
  <c r="L6" i="38"/>
  <c r="N10" i="38"/>
  <c r="M10" i="38"/>
  <c r="L10" i="38"/>
  <c r="J12" i="38"/>
  <c r="I12" i="38"/>
  <c r="H12" i="38"/>
  <c r="T12" i="38"/>
  <c r="S12" i="38"/>
  <c r="R12" i="38"/>
  <c r="Q12" i="38"/>
  <c r="P12" i="38"/>
  <c r="I134" i="38"/>
  <c r="H134" i="38"/>
  <c r="G134" i="38"/>
  <c r="O138" i="38"/>
  <c r="N138" i="38"/>
  <c r="M138" i="38"/>
  <c r="L138" i="38"/>
  <c r="K138" i="38"/>
  <c r="L12" i="39"/>
  <c r="N12" i="39"/>
  <c r="M12" i="39"/>
  <c r="S10" i="41"/>
  <c r="Q10" i="41"/>
  <c r="P10" i="41"/>
  <c r="T10" i="41"/>
  <c r="R10" i="41"/>
  <c r="O138" i="39"/>
  <c r="K138" i="39"/>
  <c r="N138" i="39"/>
  <c r="M138" i="39"/>
  <c r="L138" i="39"/>
  <c r="I137" i="40"/>
  <c r="H137" i="40"/>
  <c r="G137" i="40"/>
  <c r="T8" i="42"/>
  <c r="S8" i="42"/>
  <c r="Q8" i="42"/>
  <c r="R8" i="42"/>
  <c r="P8" i="42"/>
  <c r="N135" i="39"/>
  <c r="O135" i="39"/>
  <c r="M135" i="39"/>
  <c r="L135" i="39"/>
  <c r="K135" i="39"/>
  <c r="I12" i="40"/>
  <c r="H12" i="40"/>
  <c r="J12" i="40"/>
  <c r="S12" i="40"/>
  <c r="Q12" i="40"/>
  <c r="P12" i="40"/>
  <c r="T12" i="40"/>
  <c r="R12" i="40"/>
  <c r="O138" i="40"/>
  <c r="N138" i="40"/>
  <c r="L138" i="40"/>
  <c r="K138" i="40"/>
  <c r="M138" i="40"/>
  <c r="N135" i="40"/>
  <c r="M135" i="40"/>
  <c r="K135" i="40"/>
  <c r="O135" i="40"/>
  <c r="L135" i="40"/>
  <c r="I137" i="41"/>
  <c r="H137" i="41"/>
  <c r="G137" i="41"/>
  <c r="N12" i="42"/>
  <c r="M12" i="42"/>
  <c r="L12" i="42"/>
  <c r="T14" i="42"/>
  <c r="S14" i="42"/>
  <c r="R14" i="42"/>
  <c r="Q14" i="42"/>
  <c r="P14" i="42"/>
  <c r="I139" i="42"/>
  <c r="H139" i="42"/>
  <c r="G139" i="42"/>
  <c r="M11" i="40"/>
  <c r="N11" i="40"/>
  <c r="L11" i="40"/>
  <c r="I136" i="40"/>
  <c r="H136" i="40"/>
  <c r="G136" i="40"/>
  <c r="I12" i="41"/>
  <c r="H12" i="41"/>
  <c r="J12" i="41"/>
  <c r="R12" i="41"/>
  <c r="Q12" i="41"/>
  <c r="T12" i="41"/>
  <c r="P12" i="41"/>
  <c r="S12" i="41"/>
  <c r="E16" i="41"/>
  <c r="F16" i="41" s="1"/>
  <c r="F6" i="41"/>
  <c r="G138" i="41"/>
  <c r="I138" i="41"/>
  <c r="H138" i="41"/>
  <c r="K138" i="41" s="1"/>
  <c r="K16" i="42"/>
  <c r="M6" i="42"/>
  <c r="N6" i="42"/>
  <c r="L6" i="42"/>
  <c r="N15" i="42"/>
  <c r="M15" i="42"/>
  <c r="L15" i="42"/>
  <c r="I14" i="41"/>
  <c r="H14" i="41"/>
  <c r="J14" i="41"/>
  <c r="I15" i="41"/>
  <c r="J15" i="41"/>
  <c r="H15" i="41"/>
  <c r="H140" i="41"/>
  <c r="K140" i="41" s="1"/>
  <c r="G140" i="41"/>
  <c r="I140" i="41"/>
  <c r="I8" i="42"/>
  <c r="J8" i="42"/>
  <c r="H8" i="42"/>
  <c r="G135" i="39"/>
  <c r="I135" i="39"/>
  <c r="H135" i="39"/>
  <c r="N12" i="40"/>
  <c r="M12" i="40"/>
  <c r="L12" i="40"/>
  <c r="G138" i="40"/>
  <c r="I138" i="40"/>
  <c r="H138" i="40"/>
  <c r="M11" i="42"/>
  <c r="L11" i="42"/>
  <c r="N11" i="42"/>
  <c r="J13" i="42"/>
  <c r="I13" i="42"/>
  <c r="H13" i="42"/>
  <c r="I143" i="41"/>
  <c r="H143" i="41"/>
  <c r="G143" i="41"/>
  <c r="I142" i="42"/>
  <c r="H142" i="42"/>
  <c r="G142" i="42"/>
  <c r="I145" i="42"/>
  <c r="H145" i="42"/>
  <c r="G145" i="42"/>
  <c r="R9" i="43"/>
  <c r="Q9" i="43"/>
  <c r="P9" i="43"/>
  <c r="T9" i="43"/>
  <c r="S9" i="43"/>
  <c r="N11" i="43"/>
  <c r="M11" i="43"/>
  <c r="L11" i="43"/>
  <c r="J13" i="43"/>
  <c r="I13" i="43"/>
  <c r="H13" i="43"/>
  <c r="J15" i="43"/>
  <c r="I15" i="43"/>
  <c r="H15" i="43"/>
  <c r="O143" i="43"/>
  <c r="N143" i="43"/>
  <c r="M143" i="43"/>
  <c r="L143" i="43"/>
  <c r="O136" i="42"/>
  <c r="N136" i="42"/>
  <c r="M136" i="42"/>
  <c r="J146" i="42"/>
  <c r="L136" i="42"/>
  <c r="I144" i="42"/>
  <c r="H144" i="42"/>
  <c r="G144" i="42"/>
  <c r="T11" i="43"/>
  <c r="R11" i="43"/>
  <c r="S11" i="43"/>
  <c r="Q11" i="43"/>
  <c r="P11" i="43"/>
  <c r="N13" i="43"/>
  <c r="M13" i="43"/>
  <c r="L13" i="43"/>
  <c r="O140" i="43"/>
  <c r="N140" i="43"/>
  <c r="M140" i="43"/>
  <c r="L140" i="43"/>
  <c r="E16" i="42"/>
  <c r="F16" i="42" s="1"/>
  <c r="F6" i="42"/>
  <c r="N7" i="42"/>
  <c r="M7" i="42"/>
  <c r="L7" i="42"/>
  <c r="J9" i="42"/>
  <c r="I9" i="42"/>
  <c r="H9" i="42"/>
  <c r="S9" i="42"/>
  <c r="R9" i="42"/>
  <c r="Q9" i="42"/>
  <c r="T9" i="42"/>
  <c r="P9" i="42"/>
  <c r="O145" i="43"/>
  <c r="N145" i="43"/>
  <c r="M145" i="43"/>
  <c r="L145" i="43"/>
  <c r="J14" i="42"/>
  <c r="I14" i="42"/>
  <c r="H14" i="42"/>
  <c r="M140" i="42"/>
  <c r="L140" i="42"/>
  <c r="O140" i="42"/>
  <c r="N140" i="42"/>
  <c r="N143" i="42"/>
  <c r="M143" i="42"/>
  <c r="L143" i="42"/>
  <c r="O143" i="42"/>
  <c r="N7" i="43"/>
  <c r="M7" i="43"/>
  <c r="L7" i="43"/>
  <c r="J8" i="43"/>
  <c r="H8" i="43"/>
  <c r="I8" i="43"/>
  <c r="T12" i="43"/>
  <c r="S12" i="43"/>
  <c r="R12" i="43"/>
  <c r="P12" i="43"/>
  <c r="Q12" i="43"/>
  <c r="N14" i="43"/>
  <c r="L14" i="43"/>
  <c r="M14" i="43"/>
  <c r="T15" i="43"/>
  <c r="S15" i="43"/>
  <c r="R15" i="43"/>
  <c r="Q15" i="43"/>
  <c r="P15" i="43"/>
  <c r="O137" i="43"/>
  <c r="N137" i="43"/>
  <c r="M137" i="43"/>
  <c r="L137" i="43"/>
  <c r="I144" i="43"/>
  <c r="H144" i="43"/>
  <c r="G144" i="43"/>
  <c r="G16" i="42"/>
  <c r="H6" i="42"/>
  <c r="J6" i="42"/>
  <c r="I6" i="42"/>
  <c r="O16" i="42"/>
  <c r="P6" i="42"/>
  <c r="Q6" i="42"/>
  <c r="T6" i="42"/>
  <c r="S6" i="42"/>
  <c r="R6" i="42"/>
  <c r="M8" i="42"/>
  <c r="L8" i="42"/>
  <c r="N8" i="42"/>
  <c r="I10" i="42"/>
  <c r="H10" i="42"/>
  <c r="J10" i="42"/>
  <c r="R10" i="42"/>
  <c r="Q10" i="42"/>
  <c r="P10" i="42"/>
  <c r="T10" i="42"/>
  <c r="S10" i="42"/>
  <c r="P11" i="42"/>
  <c r="R11" i="42"/>
  <c r="Q11" i="42"/>
  <c r="T11" i="42"/>
  <c r="S11" i="42"/>
  <c r="H12" i="42"/>
  <c r="J12" i="42"/>
  <c r="I12" i="42"/>
  <c r="T13" i="42"/>
  <c r="Q13" i="42"/>
  <c r="P13" i="42"/>
  <c r="S13" i="42"/>
  <c r="R13" i="42"/>
  <c r="R15" i="42"/>
  <c r="Q15" i="42"/>
  <c r="P15" i="42"/>
  <c r="T15" i="42"/>
  <c r="S15" i="42"/>
  <c r="F6" i="43"/>
  <c r="E16" i="43"/>
  <c r="F16" i="43" s="1"/>
  <c r="T7" i="43"/>
  <c r="R7" i="43"/>
  <c r="Q7" i="43"/>
  <c r="P7" i="43"/>
  <c r="S7" i="43"/>
  <c r="J9" i="43"/>
  <c r="I9" i="43"/>
  <c r="H9" i="43"/>
  <c r="F10" i="43"/>
  <c r="R13" i="43"/>
  <c r="Q13" i="43"/>
  <c r="P13" i="43"/>
  <c r="T13" i="43"/>
  <c r="S13" i="43"/>
  <c r="I136" i="43"/>
  <c r="F146" i="43"/>
  <c r="H136" i="43"/>
  <c r="K136" i="43" s="1"/>
  <c r="G136" i="43"/>
  <c r="O142" i="43"/>
  <c r="N142" i="43"/>
  <c r="M142" i="43"/>
  <c r="L142" i="43"/>
  <c r="D10" i="44"/>
  <c r="H11" i="42"/>
  <c r="I11" i="42"/>
  <c r="J11" i="42"/>
  <c r="F15" i="42"/>
  <c r="N9" i="43"/>
  <c r="M9" i="43"/>
  <c r="L9" i="43"/>
  <c r="J11" i="43"/>
  <c r="I11" i="43"/>
  <c r="H11" i="43"/>
  <c r="F12" i="43"/>
  <c r="I141" i="43"/>
  <c r="H141" i="43"/>
  <c r="G141" i="43"/>
  <c r="D8" i="45"/>
  <c r="D14" i="46"/>
  <c r="J7" i="42"/>
  <c r="I7" i="42"/>
  <c r="H7" i="42"/>
  <c r="S7" i="42"/>
  <c r="T7" i="42"/>
  <c r="R7" i="42"/>
  <c r="Q7" i="42"/>
  <c r="P7" i="42"/>
  <c r="F8" i="42"/>
  <c r="N9" i="42"/>
  <c r="M9" i="42"/>
  <c r="L9" i="42"/>
  <c r="I143" i="42"/>
  <c r="H143" i="42"/>
  <c r="G143" i="42"/>
  <c r="D146" i="42"/>
  <c r="D20" i="45"/>
  <c r="J15" i="42"/>
  <c r="I15" i="42"/>
  <c r="H15" i="42"/>
  <c r="E146" i="42"/>
  <c r="I137" i="42"/>
  <c r="H137" i="42"/>
  <c r="K137" i="42" s="1"/>
  <c r="G137" i="42"/>
  <c r="I140" i="42"/>
  <c r="H140" i="42"/>
  <c r="K140" i="42" s="1"/>
  <c r="G140" i="42"/>
  <c r="K16" i="43"/>
  <c r="N6" i="43"/>
  <c r="M6" i="43"/>
  <c r="L6" i="43"/>
  <c r="J7" i="43"/>
  <c r="I7" i="43"/>
  <c r="H7" i="43"/>
  <c r="T8" i="43"/>
  <c r="S8" i="43"/>
  <c r="R8" i="43"/>
  <c r="P8" i="43"/>
  <c r="Q8" i="43"/>
  <c r="N10" i="43"/>
  <c r="L10" i="43"/>
  <c r="M10" i="43"/>
  <c r="J12" i="43"/>
  <c r="H12" i="43"/>
  <c r="I12" i="43"/>
  <c r="F13" i="43"/>
  <c r="I139" i="43"/>
  <c r="H139" i="43"/>
  <c r="G139" i="43"/>
  <c r="I138" i="43"/>
  <c r="H138" i="43"/>
  <c r="G138" i="43"/>
  <c r="D14" i="44"/>
  <c r="D18" i="46"/>
  <c r="N139" i="43"/>
  <c r="M139" i="43"/>
  <c r="L139" i="43"/>
  <c r="O139" i="43"/>
  <c r="D11" i="44"/>
  <c r="D15" i="44"/>
  <c r="D19" i="44"/>
  <c r="D9" i="45"/>
  <c r="D13" i="45"/>
  <c r="D17" i="45"/>
  <c r="D11" i="46"/>
  <c r="D15" i="46"/>
  <c r="D19" i="46"/>
  <c r="N15" i="43"/>
  <c r="M15" i="43"/>
  <c r="L15" i="43"/>
  <c r="M136" i="43"/>
  <c r="J146" i="43"/>
  <c r="L136" i="43"/>
  <c r="N136" i="43"/>
  <c r="O136" i="43"/>
  <c r="M144" i="43"/>
  <c r="L144" i="43"/>
  <c r="O144" i="43"/>
  <c r="N144" i="43"/>
  <c r="D8" i="44"/>
  <c r="D12" i="44"/>
  <c r="D16" i="44"/>
  <c r="D20" i="44"/>
  <c r="D10" i="45"/>
  <c r="D14" i="45"/>
  <c r="D18" i="45"/>
  <c r="D8" i="46"/>
  <c r="D12" i="46"/>
  <c r="D16" i="46"/>
  <c r="D20" i="46"/>
  <c r="P12" i="42"/>
  <c r="T12" i="42"/>
  <c r="S12" i="42"/>
  <c r="Q12" i="42"/>
  <c r="R12" i="42"/>
  <c r="F13" i="42"/>
  <c r="L14" i="42"/>
  <c r="N14" i="42"/>
  <c r="M14" i="42"/>
  <c r="H6" i="43"/>
  <c r="J6" i="43"/>
  <c r="I6" i="43"/>
  <c r="G16" i="43"/>
  <c r="P6" i="43"/>
  <c r="T6" i="43"/>
  <c r="S6" i="43"/>
  <c r="O1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D9" i="44"/>
  <c r="D13" i="44"/>
  <c r="D17" i="44"/>
  <c r="D11" i="45"/>
  <c r="D15" i="45"/>
  <c r="D19" i="45"/>
  <c r="D9" i="46"/>
  <c r="D13" i="46"/>
  <c r="D17" i="46"/>
  <c r="K6" i="2"/>
  <c r="H18" i="2"/>
  <c r="L56" i="2"/>
  <c r="L6" i="2"/>
  <c r="J31" i="2"/>
  <c r="M56" i="2"/>
  <c r="L6" i="6"/>
  <c r="M6" i="2"/>
  <c r="M6" i="5"/>
  <c r="L6" i="5"/>
  <c r="K6" i="5"/>
  <c r="J6" i="5"/>
  <c r="J6" i="6"/>
  <c r="K31" i="2"/>
  <c r="N6" i="2"/>
  <c r="E17" i="2"/>
  <c r="L31" i="2"/>
  <c r="J6" i="3"/>
  <c r="I6" i="5"/>
  <c r="J20" i="10"/>
  <c r="J12" i="10"/>
  <c r="J15" i="10"/>
  <c r="J18" i="10"/>
  <c r="J10" i="10"/>
  <c r="J21" i="10"/>
  <c r="J13" i="10"/>
  <c r="J16" i="10"/>
  <c r="J19" i="10"/>
  <c r="J11" i="10"/>
  <c r="J14" i="10"/>
  <c r="J17" i="10"/>
  <c r="J8" i="10"/>
  <c r="K6" i="3"/>
  <c r="N79" i="3"/>
  <c r="M79" i="3"/>
  <c r="L6" i="3"/>
  <c r="H17" i="2"/>
  <c r="M6" i="3"/>
  <c r="M152" i="3"/>
  <c r="M6" i="6"/>
  <c r="U6" i="6"/>
  <c r="F61" i="8"/>
  <c r="F53" i="8"/>
  <c r="F52" i="8"/>
  <c r="F62" i="8"/>
  <c r="F54" i="8"/>
  <c r="F60" i="8"/>
  <c r="H75" i="8"/>
  <c r="J83" i="8"/>
  <c r="H84" i="8"/>
  <c r="F85" i="8"/>
  <c r="F105" i="8"/>
  <c r="J121" i="8"/>
  <c r="L127" i="8"/>
  <c r="H131" i="8"/>
  <c r="H143" i="8"/>
  <c r="N152" i="3"/>
  <c r="S6" i="5"/>
  <c r="V6" i="6"/>
  <c r="F282" i="8"/>
  <c r="F274" i="8"/>
  <c r="F260" i="8"/>
  <c r="F252" i="8"/>
  <c r="F238" i="8"/>
  <c r="F230" i="8"/>
  <c r="F216" i="8"/>
  <c r="F208" i="8"/>
  <c r="F194" i="8"/>
  <c r="F186" i="8"/>
  <c r="F172" i="8"/>
  <c r="F164" i="8"/>
  <c r="F150" i="8"/>
  <c r="F142" i="8"/>
  <c r="F128" i="8"/>
  <c r="F120" i="8"/>
  <c r="F283" i="8"/>
  <c r="F275" i="8"/>
  <c r="F261" i="8"/>
  <c r="F253" i="8"/>
  <c r="F239" i="8"/>
  <c r="F231" i="8"/>
  <c r="F217" i="8"/>
  <c r="F209" i="8"/>
  <c r="F195" i="8"/>
  <c r="F187" i="8"/>
  <c r="F173" i="8"/>
  <c r="F165" i="8"/>
  <c r="F151" i="8"/>
  <c r="F143" i="8"/>
  <c r="F129" i="8"/>
  <c r="F121" i="8"/>
  <c r="F107" i="8"/>
  <c r="F99" i="8"/>
  <c r="F42" i="8"/>
  <c r="F34" i="8"/>
  <c r="F15" i="8"/>
  <c r="F278" i="8"/>
  <c r="F256" i="8"/>
  <c r="F234" i="8"/>
  <c r="F212" i="8"/>
  <c r="F190" i="8"/>
  <c r="F168" i="8"/>
  <c r="F146" i="8"/>
  <c r="F124" i="8"/>
  <c r="F281" i="8"/>
  <c r="F273" i="8"/>
  <c r="F259" i="8"/>
  <c r="F251" i="8"/>
  <c r="F237" i="8"/>
  <c r="F229" i="8"/>
  <c r="F215" i="8"/>
  <c r="F207" i="8"/>
  <c r="F193" i="8"/>
  <c r="F185" i="8"/>
  <c r="F171" i="8"/>
  <c r="F163" i="8"/>
  <c r="F149" i="8"/>
  <c r="F284" i="8"/>
  <c r="F276" i="8"/>
  <c r="F262" i="8"/>
  <c r="F254" i="8"/>
  <c r="F240" i="8"/>
  <c r="F232" i="8"/>
  <c r="F218" i="8"/>
  <c r="F210" i="8"/>
  <c r="F196" i="8"/>
  <c r="F188" i="8"/>
  <c r="F174" i="8"/>
  <c r="F166" i="8"/>
  <c r="F152" i="8"/>
  <c r="F144" i="8"/>
  <c r="F130" i="8"/>
  <c r="F122" i="8"/>
  <c r="F108" i="8"/>
  <c r="F100" i="8"/>
  <c r="F43" i="8"/>
  <c r="F35" i="8"/>
  <c r="F16" i="8"/>
  <c r="F11" i="8"/>
  <c r="F36" i="8"/>
  <c r="H59" i="8"/>
  <c r="H87" i="8"/>
  <c r="H60" i="8"/>
  <c r="H55" i="8"/>
  <c r="F56" i="8"/>
  <c r="F65" i="8"/>
  <c r="F74" i="8"/>
  <c r="F76" i="8"/>
  <c r="L78" i="8"/>
  <c r="J79" i="8"/>
  <c r="H80" i="8"/>
  <c r="F101" i="8"/>
  <c r="F119" i="8"/>
  <c r="L121" i="8"/>
  <c r="H125" i="8"/>
  <c r="J131" i="8"/>
  <c r="J143" i="8"/>
  <c r="F147" i="8"/>
  <c r="L150" i="8"/>
  <c r="F170" i="8"/>
  <c r="F191" i="8"/>
  <c r="F214" i="8"/>
  <c r="F235" i="8"/>
  <c r="F258" i="8"/>
  <c r="F279" i="8"/>
  <c r="L102" i="10"/>
  <c r="L83" i="10"/>
  <c r="L75" i="10"/>
  <c r="L64" i="10"/>
  <c r="L56" i="10"/>
  <c r="L37" i="10"/>
  <c r="L105" i="10"/>
  <c r="L97" i="10"/>
  <c r="L86" i="10"/>
  <c r="L78" i="10"/>
  <c r="L59" i="10"/>
  <c r="L40" i="10"/>
  <c r="L32" i="10"/>
  <c r="L30" i="10"/>
  <c r="L108" i="10"/>
  <c r="L100" i="10"/>
  <c r="L81" i="10"/>
  <c r="L62" i="10"/>
  <c r="L54" i="10"/>
  <c r="L43" i="10"/>
  <c r="L35" i="10"/>
  <c r="L103" i="10"/>
  <c r="L84" i="10"/>
  <c r="L76" i="10"/>
  <c r="L65" i="10"/>
  <c r="L57" i="10"/>
  <c r="L38" i="10"/>
  <c r="L106" i="10"/>
  <c r="L98" i="10"/>
  <c r="L87" i="10"/>
  <c r="L79" i="10"/>
  <c r="L60" i="10"/>
  <c r="L41" i="10"/>
  <c r="L33" i="10"/>
  <c r="L109" i="10"/>
  <c r="L101" i="10"/>
  <c r="L82" i="10"/>
  <c r="L63" i="10"/>
  <c r="L55" i="10"/>
  <c r="L36" i="10"/>
  <c r="L104" i="10"/>
  <c r="L85" i="10"/>
  <c r="L77" i="10"/>
  <c r="L58" i="10"/>
  <c r="L39" i="10"/>
  <c r="L31" i="10"/>
  <c r="L42" i="10"/>
  <c r="T6" i="5"/>
  <c r="W6" i="6"/>
  <c r="F41" i="8"/>
  <c r="J65" i="8"/>
  <c r="J57" i="8"/>
  <c r="J58" i="8"/>
  <c r="J55" i="8"/>
  <c r="J64" i="8"/>
  <c r="J74" i="8"/>
  <c r="J75" i="8"/>
  <c r="H76" i="8"/>
  <c r="F77" i="8"/>
  <c r="L79" i="8"/>
  <c r="H85" i="8"/>
  <c r="F97" i="8"/>
  <c r="F106" i="8"/>
  <c r="L120" i="8"/>
  <c r="H124" i="8"/>
  <c r="J130" i="8"/>
  <c r="F141" i="8"/>
  <c r="L143" i="8"/>
  <c r="J152" i="8"/>
  <c r="F175" i="8"/>
  <c r="F219" i="8"/>
  <c r="F263" i="8"/>
  <c r="L99" i="10"/>
  <c r="U6" i="5"/>
  <c r="F80" i="8"/>
  <c r="F81" i="8"/>
  <c r="L74" i="8"/>
  <c r="J80" i="8"/>
  <c r="F82" i="8"/>
  <c r="L84" i="8"/>
  <c r="F102" i="8"/>
  <c r="J119" i="8"/>
  <c r="F123" i="8"/>
  <c r="L125" i="8"/>
  <c r="H129" i="8"/>
  <c r="L142" i="8"/>
  <c r="H146" i="8"/>
  <c r="L147" i="8"/>
  <c r="F167" i="8"/>
  <c r="F211" i="8"/>
  <c r="F255" i="8"/>
  <c r="F285" i="8"/>
  <c r="V6" i="5"/>
  <c r="H86" i="8"/>
  <c r="H78" i="8"/>
  <c r="H74" i="8"/>
  <c r="H79" i="8"/>
  <c r="H77" i="8"/>
  <c r="F78" i="8"/>
  <c r="L80" i="8"/>
  <c r="F87" i="8"/>
  <c r="F98" i="8"/>
  <c r="L119" i="8"/>
  <c r="H123" i="8"/>
  <c r="J141" i="8"/>
  <c r="F145" i="8"/>
  <c r="J149" i="8"/>
  <c r="D104" i="13"/>
  <c r="D118" i="13"/>
  <c r="D132" i="13"/>
  <c r="D146" i="13"/>
  <c r="D34" i="13"/>
  <c r="D160" i="13"/>
  <c r="D48" i="13"/>
  <c r="D62" i="13"/>
  <c r="D20" i="13"/>
  <c r="D76" i="13"/>
  <c r="D90" i="13"/>
  <c r="J84" i="8"/>
  <c r="J76" i="8"/>
  <c r="J85" i="8"/>
  <c r="J77" i="8"/>
  <c r="L76" i="8"/>
  <c r="H82" i="8"/>
  <c r="F83" i="8"/>
  <c r="J86" i="8"/>
  <c r="F103" i="8"/>
  <c r="L130" i="8"/>
  <c r="H126" i="8"/>
  <c r="J124" i="8"/>
  <c r="L122" i="8"/>
  <c r="L131" i="8"/>
  <c r="H127" i="8"/>
  <c r="J125" i="8"/>
  <c r="L123" i="8"/>
  <c r="H119" i="8"/>
  <c r="H130" i="8"/>
  <c r="J128" i="8"/>
  <c r="L126" i="8"/>
  <c r="H122" i="8"/>
  <c r="J120" i="8"/>
  <c r="H128" i="8"/>
  <c r="J126" i="8"/>
  <c r="L124" i="8"/>
  <c r="H120" i="8"/>
  <c r="J123" i="8"/>
  <c r="F127" i="8"/>
  <c r="L129" i="8"/>
  <c r="L141" i="8"/>
  <c r="H145" i="8"/>
  <c r="F148" i="8"/>
  <c r="L149" i="8"/>
  <c r="H151" i="8"/>
  <c r="F169" i="8"/>
  <c r="F192" i="8"/>
  <c r="F213" i="8"/>
  <c r="F236" i="8"/>
  <c r="F257" i="8"/>
  <c r="F280" i="8"/>
  <c r="F16" i="10"/>
  <c r="F19" i="10"/>
  <c r="F11" i="10"/>
  <c r="F14" i="10"/>
  <c r="F17" i="10"/>
  <c r="F9" i="10"/>
  <c r="F8" i="10"/>
  <c r="F20" i="10"/>
  <c r="F12" i="10"/>
  <c r="F15" i="10"/>
  <c r="F18" i="10"/>
  <c r="F10" i="10"/>
  <c r="F13" i="10"/>
  <c r="L82" i="8"/>
  <c r="L83" i="8"/>
  <c r="L75" i="8"/>
  <c r="L81" i="8"/>
  <c r="L152" i="8"/>
  <c r="H148" i="8"/>
  <c r="J146" i="8"/>
  <c r="L144" i="8"/>
  <c r="L153" i="8"/>
  <c r="H149" i="8"/>
  <c r="J147" i="8"/>
  <c r="L145" i="8"/>
  <c r="H141" i="8"/>
  <c r="H152" i="8"/>
  <c r="J150" i="8"/>
  <c r="L148" i="8"/>
  <c r="H144" i="8"/>
  <c r="J142" i="8"/>
  <c r="J153" i="8"/>
  <c r="L151" i="8"/>
  <c r="H147" i="8"/>
  <c r="H150" i="8"/>
  <c r="J148" i="8"/>
  <c r="L146" i="8"/>
  <c r="H142" i="8"/>
  <c r="J145" i="8"/>
  <c r="J151" i="8"/>
  <c r="F153" i="8"/>
  <c r="F241" i="8"/>
  <c r="L56" i="8"/>
  <c r="L64" i="8"/>
  <c r="H164" i="8"/>
  <c r="L168" i="8"/>
  <c r="J170" i="8"/>
  <c r="H172" i="8"/>
  <c r="H186" i="8"/>
  <c r="L190" i="8"/>
  <c r="J192" i="8"/>
  <c r="H194" i="8"/>
  <c r="H208" i="8"/>
  <c r="L212" i="8"/>
  <c r="J214" i="8"/>
  <c r="H216" i="8"/>
  <c r="H230" i="8"/>
  <c r="L234" i="8"/>
  <c r="J236" i="8"/>
  <c r="H238" i="8"/>
  <c r="H252" i="8"/>
  <c r="L256" i="8"/>
  <c r="J258" i="8"/>
  <c r="H260" i="8"/>
  <c r="H274" i="8"/>
  <c r="L278" i="8"/>
  <c r="J280" i="8"/>
  <c r="H282" i="8"/>
  <c r="L12" i="10"/>
  <c r="H16" i="10"/>
  <c r="L20" i="10"/>
  <c r="J33" i="10"/>
  <c r="H35" i="10"/>
  <c r="F37" i="10"/>
  <c r="J41" i="10"/>
  <c r="H43" i="10"/>
  <c r="H54" i="10"/>
  <c r="F56" i="10"/>
  <c r="J60" i="10"/>
  <c r="H62" i="10"/>
  <c r="F64" i="10"/>
  <c r="F74" i="10"/>
  <c r="F75" i="10"/>
  <c r="J79" i="10"/>
  <c r="H81" i="10"/>
  <c r="F83" i="10"/>
  <c r="J87" i="10"/>
  <c r="H96" i="10"/>
  <c r="J98" i="10"/>
  <c r="H100" i="10"/>
  <c r="F102" i="10"/>
  <c r="J106" i="10"/>
  <c r="H108" i="10"/>
  <c r="J5" i="12"/>
  <c r="D53" i="12"/>
  <c r="F54" i="12"/>
  <c r="W9" i="12"/>
  <c r="A13" i="12"/>
  <c r="E118" i="13"/>
  <c r="E132" i="13"/>
  <c r="E146" i="13"/>
  <c r="E160" i="13"/>
  <c r="E48" i="13"/>
  <c r="E62" i="13"/>
  <c r="E20" i="13"/>
  <c r="E76" i="13"/>
  <c r="E90" i="13"/>
  <c r="X6" i="13"/>
  <c r="U9" i="14"/>
  <c r="J7" i="16"/>
  <c r="F149" i="17"/>
  <c r="F63" i="17"/>
  <c r="F77" i="17"/>
  <c r="F51" i="17"/>
  <c r="F91" i="17"/>
  <c r="F65" i="17"/>
  <c r="F105" i="17"/>
  <c r="F79" i="17"/>
  <c r="F119" i="17"/>
  <c r="F93" i="17"/>
  <c r="F133" i="17"/>
  <c r="F107" i="17"/>
  <c r="F147" i="17"/>
  <c r="F121" i="17"/>
  <c r="F135" i="17"/>
  <c r="F161" i="17"/>
  <c r="L165" i="8"/>
  <c r="J167" i="8"/>
  <c r="H169" i="8"/>
  <c r="L173" i="8"/>
  <c r="J175" i="8"/>
  <c r="L187" i="8"/>
  <c r="J189" i="8"/>
  <c r="H191" i="8"/>
  <c r="L195" i="8"/>
  <c r="J197" i="8"/>
  <c r="L209" i="8"/>
  <c r="J211" i="8"/>
  <c r="H213" i="8"/>
  <c r="L217" i="8"/>
  <c r="J219" i="8"/>
  <c r="L231" i="8"/>
  <c r="J233" i="8"/>
  <c r="H235" i="8"/>
  <c r="L239" i="8"/>
  <c r="J241" i="8"/>
  <c r="L253" i="8"/>
  <c r="J255" i="8"/>
  <c r="H257" i="8"/>
  <c r="L261" i="8"/>
  <c r="J263" i="8"/>
  <c r="L275" i="8"/>
  <c r="J277" i="8"/>
  <c r="H279" i="8"/>
  <c r="L283" i="8"/>
  <c r="J285" i="8"/>
  <c r="H13" i="10"/>
  <c r="H21" i="10"/>
  <c r="H32" i="10"/>
  <c r="F34" i="10"/>
  <c r="J38" i="10"/>
  <c r="H40" i="10"/>
  <c r="F42" i="10"/>
  <c r="J57" i="10"/>
  <c r="H59" i="10"/>
  <c r="J65" i="10"/>
  <c r="J76" i="10"/>
  <c r="F80" i="10"/>
  <c r="J84" i="10"/>
  <c r="H97" i="10"/>
  <c r="F99" i="10"/>
  <c r="H105" i="10"/>
  <c r="F107" i="10"/>
  <c r="K5" i="12"/>
  <c r="G54" i="12"/>
  <c r="C56" i="12"/>
  <c r="A12" i="12"/>
  <c r="W51" i="12"/>
  <c r="W55" i="12"/>
  <c r="F132" i="13"/>
  <c r="F146" i="13"/>
  <c r="F34" i="13"/>
  <c r="F160" i="13"/>
  <c r="F62" i="13"/>
  <c r="F20" i="13"/>
  <c r="F76" i="13"/>
  <c r="F90" i="13"/>
  <c r="F104" i="13"/>
  <c r="Q20" i="13"/>
  <c r="Y6" i="13"/>
  <c r="C76" i="13"/>
  <c r="J164" i="8"/>
  <c r="H166" i="8"/>
  <c r="L170" i="8"/>
  <c r="J172" i="8"/>
  <c r="H174" i="8"/>
  <c r="J186" i="8"/>
  <c r="H188" i="8"/>
  <c r="L192" i="8"/>
  <c r="J194" i="8"/>
  <c r="H196" i="8"/>
  <c r="J208" i="8"/>
  <c r="H210" i="8"/>
  <c r="L214" i="8"/>
  <c r="J216" i="8"/>
  <c r="H218" i="8"/>
  <c r="J230" i="8"/>
  <c r="H232" i="8"/>
  <c r="L236" i="8"/>
  <c r="J238" i="8"/>
  <c r="H240" i="8"/>
  <c r="J252" i="8"/>
  <c r="H254" i="8"/>
  <c r="L258" i="8"/>
  <c r="J260" i="8"/>
  <c r="H262" i="8"/>
  <c r="J274" i="8"/>
  <c r="H276" i="8"/>
  <c r="L280" i="8"/>
  <c r="J282" i="8"/>
  <c r="H284" i="8"/>
  <c r="H10" i="10"/>
  <c r="H18" i="10"/>
  <c r="F30" i="10"/>
  <c r="F31" i="10"/>
  <c r="J35" i="10"/>
  <c r="H37" i="10"/>
  <c r="F39" i="10"/>
  <c r="J43" i="10"/>
  <c r="H52" i="10"/>
  <c r="J54" i="10"/>
  <c r="H56" i="10"/>
  <c r="J62" i="10"/>
  <c r="H64" i="10"/>
  <c r="J74" i="10"/>
  <c r="F77" i="10"/>
  <c r="J81" i="10"/>
  <c r="F85" i="10"/>
  <c r="H102" i="10"/>
  <c r="F104" i="10"/>
  <c r="L5" i="12"/>
  <c r="F53" i="12"/>
  <c r="D56" i="12"/>
  <c r="A11" i="12"/>
  <c r="G146" i="13"/>
  <c r="G34" i="13"/>
  <c r="G160" i="13"/>
  <c r="G48" i="13"/>
  <c r="G76" i="13"/>
  <c r="G90" i="13"/>
  <c r="G104" i="13"/>
  <c r="G118" i="13"/>
  <c r="Z6" i="13"/>
  <c r="T20" i="13"/>
  <c r="F48" i="13"/>
  <c r="G132" i="13"/>
  <c r="T21" i="15"/>
  <c r="S21" i="15"/>
  <c r="R21" i="15"/>
  <c r="Q21" i="15"/>
  <c r="L55" i="8"/>
  <c r="H163" i="8"/>
  <c r="L167" i="8"/>
  <c r="J169" i="8"/>
  <c r="H171" i="8"/>
  <c r="L175" i="8"/>
  <c r="H185" i="8"/>
  <c r="L189" i="8"/>
  <c r="J191" i="8"/>
  <c r="H193" i="8"/>
  <c r="L197" i="8"/>
  <c r="H207" i="8"/>
  <c r="L211" i="8"/>
  <c r="J213" i="8"/>
  <c r="H215" i="8"/>
  <c r="L219" i="8"/>
  <c r="H229" i="8"/>
  <c r="L233" i="8"/>
  <c r="J235" i="8"/>
  <c r="H237" i="8"/>
  <c r="L241" i="8"/>
  <c r="H251" i="8"/>
  <c r="L255" i="8"/>
  <c r="J257" i="8"/>
  <c r="H259" i="8"/>
  <c r="L263" i="8"/>
  <c r="H273" i="8"/>
  <c r="L277" i="8"/>
  <c r="J279" i="8"/>
  <c r="H281" i="8"/>
  <c r="L285" i="8"/>
  <c r="L11" i="10"/>
  <c r="H15" i="10"/>
  <c r="H30" i="10"/>
  <c r="J32" i="10"/>
  <c r="H34" i="10"/>
  <c r="F36" i="10"/>
  <c r="J40" i="10"/>
  <c r="H42" i="10"/>
  <c r="J52" i="10"/>
  <c r="H53" i="10"/>
  <c r="F55" i="10"/>
  <c r="J59" i="10"/>
  <c r="H61" i="10"/>
  <c r="J78" i="10"/>
  <c r="F82" i="10"/>
  <c r="J86" i="10"/>
  <c r="J97" i="10"/>
  <c r="H99" i="10"/>
  <c r="F101" i="10"/>
  <c r="H107" i="10"/>
  <c r="F109" i="10"/>
  <c r="M5" i="12"/>
  <c r="U5" i="12"/>
  <c r="G53" i="12"/>
  <c r="G57" i="12" s="1"/>
  <c r="C55" i="12"/>
  <c r="E56" i="12"/>
  <c r="W13" i="12"/>
  <c r="W18" i="12"/>
  <c r="W22" i="12"/>
  <c r="W26" i="12"/>
  <c r="W30" i="12"/>
  <c r="W34" i="12"/>
  <c r="W38" i="12"/>
  <c r="W42" i="12"/>
  <c r="W46" i="12"/>
  <c r="W50" i="12"/>
  <c r="S20" i="13"/>
  <c r="AA6" i="13"/>
  <c r="U20" i="13"/>
  <c r="P23" i="14"/>
  <c r="O23" i="14"/>
  <c r="R23" i="14"/>
  <c r="H31" i="10"/>
  <c r="F33" i="10"/>
  <c r="H39" i="10"/>
  <c r="F41" i="10"/>
  <c r="J56" i="10"/>
  <c r="H58" i="10"/>
  <c r="J64" i="10"/>
  <c r="J75" i="10"/>
  <c r="J83" i="10"/>
  <c r="F56" i="12"/>
  <c r="H36" i="10"/>
  <c r="J53" i="10"/>
  <c r="J61" i="10"/>
  <c r="G56" i="12"/>
  <c r="L166" i="8"/>
  <c r="J168" i="8"/>
  <c r="H170" i="8"/>
  <c r="L188" i="8"/>
  <c r="J190" i="8"/>
  <c r="H192" i="8"/>
  <c r="L210" i="8"/>
  <c r="J212" i="8"/>
  <c r="H214" i="8"/>
  <c r="L232" i="8"/>
  <c r="J234" i="8"/>
  <c r="H236" i="8"/>
  <c r="L254" i="8"/>
  <c r="J256" i="8"/>
  <c r="H258" i="8"/>
  <c r="L276" i="8"/>
  <c r="J278" i="8"/>
  <c r="H280" i="8"/>
  <c r="J31" i="10"/>
  <c r="H33" i="10"/>
  <c r="F35" i="10"/>
  <c r="J77" i="10"/>
  <c r="H98" i="10"/>
  <c r="F100" i="10"/>
  <c r="X5" i="12"/>
  <c r="D54" i="12"/>
  <c r="F55" i="12"/>
  <c r="A15" i="12"/>
  <c r="C90" i="13"/>
  <c r="C104" i="13"/>
  <c r="C118" i="13"/>
  <c r="C132" i="13"/>
  <c r="C146" i="13"/>
  <c r="C34" i="13"/>
  <c r="C160" i="13"/>
  <c r="C48" i="13"/>
  <c r="C62" i="13"/>
  <c r="C20" i="13"/>
  <c r="K6" i="13"/>
  <c r="G62" i="13"/>
  <c r="J7" i="15"/>
  <c r="M7" i="16"/>
  <c r="X7" i="16"/>
  <c r="S9" i="16"/>
  <c r="Q21" i="16"/>
  <c r="K7" i="15"/>
  <c r="Y7" i="16"/>
  <c r="T9" i="16"/>
  <c r="R21" i="16"/>
  <c r="L7" i="15"/>
  <c r="W7" i="15"/>
  <c r="Z7" i="16"/>
  <c r="U9" i="16"/>
  <c r="S21" i="16"/>
  <c r="X7" i="15"/>
  <c r="T21" i="16"/>
  <c r="U21" i="16"/>
  <c r="Q9" i="16"/>
  <c r="Z7" i="17"/>
  <c r="U9" i="17"/>
  <c r="S21" i="17"/>
  <c r="C79" i="17"/>
  <c r="D93" i="17"/>
  <c r="C105" i="17"/>
  <c r="E107" i="17"/>
  <c r="D119" i="17"/>
  <c r="E133" i="17"/>
  <c r="G135" i="17"/>
  <c r="G161" i="17"/>
  <c r="K6" i="18"/>
  <c r="S6" i="18"/>
  <c r="AA6" i="18"/>
  <c r="F7" i="19"/>
  <c r="H7" i="19" s="1"/>
  <c r="J7" i="19"/>
  <c r="AA7" i="17"/>
  <c r="T21" i="17"/>
  <c r="C65" i="17"/>
  <c r="D79" i="17"/>
  <c r="C91" i="17"/>
  <c r="E93" i="17"/>
  <c r="D105" i="17"/>
  <c r="E119" i="17"/>
  <c r="G121" i="17"/>
  <c r="G147" i="17"/>
  <c r="N7" i="19"/>
  <c r="R7" i="19"/>
  <c r="P7" i="19"/>
  <c r="U21" i="17"/>
  <c r="C51" i="17"/>
  <c r="D65" i="17"/>
  <c r="C77" i="17"/>
  <c r="E79" i="17"/>
  <c r="D91" i="17"/>
  <c r="E105" i="17"/>
  <c r="G107" i="17"/>
  <c r="G133" i="17"/>
  <c r="V7" i="19"/>
  <c r="X7" i="19"/>
  <c r="J7" i="17"/>
  <c r="D51" i="17"/>
  <c r="C63" i="17"/>
  <c r="E65" i="17"/>
  <c r="D77" i="17"/>
  <c r="E91" i="17"/>
  <c r="G93" i="17"/>
  <c r="G119" i="17"/>
  <c r="C149" i="17"/>
  <c r="E51" i="17"/>
  <c r="D63" i="17"/>
  <c r="E77" i="17"/>
  <c r="G79" i="17"/>
  <c r="G105" i="17"/>
  <c r="C135" i="17"/>
  <c r="D149" i="17"/>
  <c r="C161" i="17"/>
  <c r="L7" i="17"/>
  <c r="C121" i="17"/>
  <c r="D135" i="17"/>
  <c r="C147" i="17"/>
  <c r="E149" i="17"/>
  <c r="D161" i="17"/>
  <c r="S9" i="17"/>
  <c r="Q21" i="17"/>
  <c r="G51" i="17"/>
  <c r="G77" i="17"/>
  <c r="C107" i="17"/>
  <c r="D121" i="17"/>
  <c r="C133" i="17"/>
  <c r="E135" i="17"/>
  <c r="D147" i="17"/>
  <c r="J8" i="21"/>
  <c r="R8" i="21"/>
  <c r="V21" i="22"/>
  <c r="U21" i="22"/>
  <c r="T21" i="22"/>
  <c r="R21" i="22"/>
  <c r="M7" i="22"/>
  <c r="Z7" i="22"/>
  <c r="Y7" i="22"/>
  <c r="X7" i="22"/>
  <c r="AB7" i="22"/>
  <c r="D52" i="24"/>
  <c r="F102" i="24"/>
  <c r="F105" i="24"/>
  <c r="F97" i="24"/>
  <c r="F96" i="24"/>
  <c r="F108" i="24"/>
  <c r="F100" i="24"/>
  <c r="F103" i="24"/>
  <c r="F106" i="24"/>
  <c r="F98" i="24"/>
  <c r="F64" i="24"/>
  <c r="F56" i="24"/>
  <c r="F59" i="24"/>
  <c r="F62" i="24"/>
  <c r="F54" i="24"/>
  <c r="F65" i="24"/>
  <c r="F57" i="24"/>
  <c r="F87" i="24"/>
  <c r="F60" i="24"/>
  <c r="F99" i="24"/>
  <c r="F170" i="24"/>
  <c r="F173" i="24"/>
  <c r="F168" i="24"/>
  <c r="F171" i="24"/>
  <c r="F163" i="24"/>
  <c r="F162" i="24"/>
  <c r="F174" i="24"/>
  <c r="F166" i="24"/>
  <c r="F169" i="24"/>
  <c r="F172" i="24"/>
  <c r="F164" i="24"/>
  <c r="F104" i="24"/>
  <c r="F124" i="24"/>
  <c r="F127" i="24"/>
  <c r="F119" i="24"/>
  <c r="F118" i="24"/>
  <c r="F130" i="24"/>
  <c r="F122" i="24"/>
  <c r="F125" i="24"/>
  <c r="F128" i="24"/>
  <c r="F120" i="24"/>
  <c r="F175" i="24"/>
  <c r="F96" i="25"/>
  <c r="D96" i="25"/>
  <c r="F17" i="24"/>
  <c r="F58" i="24"/>
  <c r="F83" i="24"/>
  <c r="F75" i="24"/>
  <c r="F74" i="24"/>
  <c r="F86" i="24"/>
  <c r="F78" i="24"/>
  <c r="F81" i="24"/>
  <c r="F84" i="24"/>
  <c r="F76" i="24"/>
  <c r="F79" i="24"/>
  <c r="F109" i="24"/>
  <c r="F129" i="24"/>
  <c r="F14" i="24"/>
  <c r="F19" i="24"/>
  <c r="F21" i="24"/>
  <c r="F52" i="24"/>
  <c r="F63" i="24"/>
  <c r="H81" i="24"/>
  <c r="H84" i="24"/>
  <c r="H76" i="24"/>
  <c r="H79" i="24"/>
  <c r="H82" i="24"/>
  <c r="H85" i="24"/>
  <c r="H77" i="24"/>
  <c r="H78" i="24"/>
  <c r="F101" i="24"/>
  <c r="F121" i="24"/>
  <c r="F55" i="24"/>
  <c r="F80" i="24"/>
  <c r="H83" i="24"/>
  <c r="F126" i="24"/>
  <c r="F148" i="24"/>
  <c r="F146" i="24"/>
  <c r="F149" i="24"/>
  <c r="F141" i="24"/>
  <c r="F140" i="24"/>
  <c r="F152" i="24"/>
  <c r="F144" i="24"/>
  <c r="F147" i="24"/>
  <c r="F150" i="24"/>
  <c r="F142" i="24"/>
  <c r="L8" i="25"/>
  <c r="F33" i="24"/>
  <c r="F41" i="24"/>
  <c r="L54" i="24"/>
  <c r="J56" i="24"/>
  <c r="H58" i="24"/>
  <c r="L62" i="24"/>
  <c r="J64" i="24"/>
  <c r="J75" i="24"/>
  <c r="L81" i="24"/>
  <c r="J83" i="24"/>
  <c r="L122" i="24"/>
  <c r="J124" i="24"/>
  <c r="H126" i="24"/>
  <c r="L130" i="24"/>
  <c r="L144" i="24"/>
  <c r="J146" i="24"/>
  <c r="H148" i="24"/>
  <c r="L152" i="24"/>
  <c r="L166" i="24"/>
  <c r="J168" i="24"/>
  <c r="H170" i="24"/>
  <c r="L174" i="24"/>
  <c r="F186" i="24"/>
  <c r="L188" i="24"/>
  <c r="J190" i="24"/>
  <c r="H192" i="24"/>
  <c r="F194" i="24"/>
  <c r="L196" i="24"/>
  <c r="F208" i="24"/>
  <c r="L210" i="24"/>
  <c r="J212" i="24"/>
  <c r="H214" i="24"/>
  <c r="F216" i="24"/>
  <c r="L218" i="24"/>
  <c r="F230" i="24"/>
  <c r="L232" i="24"/>
  <c r="J234" i="24"/>
  <c r="H236" i="24"/>
  <c r="F238" i="24"/>
  <c r="L240" i="24"/>
  <c r="F256" i="24"/>
  <c r="L258" i="24"/>
  <c r="J260" i="24"/>
  <c r="H262" i="24"/>
  <c r="F264" i="24"/>
  <c r="L266" i="24"/>
  <c r="L36" i="25"/>
  <c r="L55" i="25"/>
  <c r="L63" i="25"/>
  <c r="L82" i="25"/>
  <c r="F38" i="24"/>
  <c r="J53" i="24"/>
  <c r="H55" i="24"/>
  <c r="L59" i="24"/>
  <c r="J61" i="24"/>
  <c r="H63" i="24"/>
  <c r="L78" i="24"/>
  <c r="J80" i="24"/>
  <c r="L86" i="24"/>
  <c r="L119" i="24"/>
  <c r="J121" i="24"/>
  <c r="H123" i="24"/>
  <c r="L127" i="24"/>
  <c r="J129" i="24"/>
  <c r="H131" i="24"/>
  <c r="L141" i="24"/>
  <c r="J143" i="24"/>
  <c r="H145" i="24"/>
  <c r="L149" i="24"/>
  <c r="J151" i="24"/>
  <c r="H153" i="24"/>
  <c r="L163" i="24"/>
  <c r="J165" i="24"/>
  <c r="H167" i="24"/>
  <c r="L171" i="24"/>
  <c r="J173" i="24"/>
  <c r="H175" i="24"/>
  <c r="L185" i="24"/>
  <c r="J187" i="24"/>
  <c r="H189" i="24"/>
  <c r="F191" i="24"/>
  <c r="L193" i="24"/>
  <c r="J195" i="24"/>
  <c r="H197" i="24"/>
  <c r="L207" i="24"/>
  <c r="J209" i="24"/>
  <c r="H211" i="24"/>
  <c r="F213" i="24"/>
  <c r="L215" i="24"/>
  <c r="J217" i="24"/>
  <c r="H219" i="24"/>
  <c r="L229" i="24"/>
  <c r="J231" i="24"/>
  <c r="H233" i="24"/>
  <c r="F235" i="24"/>
  <c r="L237" i="24"/>
  <c r="J239" i="24"/>
  <c r="H241" i="24"/>
  <c r="L255" i="24"/>
  <c r="J257" i="24"/>
  <c r="H259" i="24"/>
  <c r="F261" i="24"/>
  <c r="L263" i="24"/>
  <c r="J265" i="24"/>
  <c r="H267" i="24"/>
  <c r="L33" i="25"/>
  <c r="L41" i="25"/>
  <c r="L60" i="25"/>
  <c r="L79" i="25"/>
  <c r="L87" i="25"/>
  <c r="L105" i="25"/>
  <c r="F35" i="24"/>
  <c r="F43" i="24"/>
  <c r="L56" i="24"/>
  <c r="J58" i="24"/>
  <c r="H60" i="24"/>
  <c r="L64" i="24"/>
  <c r="J77" i="24"/>
  <c r="L83" i="24"/>
  <c r="J85" i="24"/>
  <c r="H87" i="24"/>
  <c r="H120" i="24"/>
  <c r="L124" i="24"/>
  <c r="J126" i="24"/>
  <c r="H128" i="24"/>
  <c r="H142" i="24"/>
  <c r="L146" i="24"/>
  <c r="J148" i="24"/>
  <c r="H150" i="24"/>
  <c r="H164" i="24"/>
  <c r="L168" i="24"/>
  <c r="J170" i="24"/>
  <c r="H172" i="24"/>
  <c r="H186" i="24"/>
  <c r="F188" i="24"/>
  <c r="L190" i="24"/>
  <c r="J192" i="24"/>
  <c r="H194" i="24"/>
  <c r="F196" i="24"/>
  <c r="H208" i="24"/>
  <c r="F210" i="24"/>
  <c r="L212" i="24"/>
  <c r="J214" i="24"/>
  <c r="H216" i="24"/>
  <c r="F218" i="24"/>
  <c r="H230" i="24"/>
  <c r="F232" i="24"/>
  <c r="L234" i="24"/>
  <c r="J236" i="24"/>
  <c r="H238" i="24"/>
  <c r="F240" i="24"/>
  <c r="H256" i="24"/>
  <c r="F258" i="24"/>
  <c r="L260" i="24"/>
  <c r="J262" i="24"/>
  <c r="H264" i="24"/>
  <c r="F266" i="24"/>
  <c r="L38" i="25"/>
  <c r="L57" i="25"/>
  <c r="L65" i="25"/>
  <c r="L76" i="25"/>
  <c r="L84" i="25"/>
  <c r="L121" i="24"/>
  <c r="J123" i="24"/>
  <c r="H125" i="24"/>
  <c r="L129" i="24"/>
  <c r="J131" i="24"/>
  <c r="L143" i="24"/>
  <c r="J145" i="24"/>
  <c r="H147" i="24"/>
  <c r="L151" i="24"/>
  <c r="J153" i="24"/>
  <c r="L165" i="24"/>
  <c r="J167" i="24"/>
  <c r="H169" i="24"/>
  <c r="L173" i="24"/>
  <c r="J175" i="24"/>
  <c r="F184" i="24"/>
  <c r="F185" i="24"/>
  <c r="L187" i="24"/>
  <c r="J189" i="24"/>
  <c r="H191" i="24"/>
  <c r="F193" i="24"/>
  <c r="L195" i="24"/>
  <c r="J197" i="24"/>
  <c r="F206" i="24"/>
  <c r="F207" i="24"/>
  <c r="L209" i="24"/>
  <c r="J211" i="24"/>
  <c r="H213" i="24"/>
  <c r="F215" i="24"/>
  <c r="L217" i="24"/>
  <c r="J219" i="24"/>
  <c r="F228" i="24"/>
  <c r="F229" i="24"/>
  <c r="L231" i="24"/>
  <c r="J233" i="24"/>
  <c r="H235" i="24"/>
  <c r="F237" i="24"/>
  <c r="L239" i="24"/>
  <c r="J241" i="24"/>
  <c r="F254" i="24"/>
  <c r="F255" i="24"/>
  <c r="L257" i="24"/>
  <c r="J259" i="24"/>
  <c r="H261" i="24"/>
  <c r="F263" i="24"/>
  <c r="L265" i="24"/>
  <c r="J267" i="24"/>
  <c r="L43" i="25"/>
  <c r="L54" i="25"/>
  <c r="L62" i="25"/>
  <c r="L81" i="25"/>
  <c r="H54" i="24"/>
  <c r="J60" i="24"/>
  <c r="L77" i="24"/>
  <c r="J120" i="24"/>
  <c r="H122" i="24"/>
  <c r="L126" i="24"/>
  <c r="J128" i="24"/>
  <c r="J142" i="24"/>
  <c r="H144" i="24"/>
  <c r="L148" i="24"/>
  <c r="J150" i="24"/>
  <c r="J164" i="24"/>
  <c r="H166" i="24"/>
  <c r="L170" i="24"/>
  <c r="J172" i="24"/>
  <c r="J186" i="24"/>
  <c r="H188" i="24"/>
  <c r="F190" i="24"/>
  <c r="L192" i="24"/>
  <c r="J194" i="24"/>
  <c r="J208" i="24"/>
  <c r="H210" i="24"/>
  <c r="F212" i="24"/>
  <c r="L214" i="24"/>
  <c r="J216" i="24"/>
  <c r="H218" i="24"/>
  <c r="J230" i="24"/>
  <c r="H232" i="24"/>
  <c r="F234" i="24"/>
  <c r="L236" i="24"/>
  <c r="J238" i="24"/>
  <c r="H240" i="24"/>
  <c r="J256" i="24"/>
  <c r="H258" i="24"/>
  <c r="F260" i="24"/>
  <c r="L262" i="24"/>
  <c r="J264" i="24"/>
  <c r="H266" i="24"/>
  <c r="L30" i="25"/>
  <c r="L32" i="25"/>
  <c r="L40" i="25"/>
  <c r="L59" i="25"/>
  <c r="L78" i="25"/>
  <c r="L86" i="25"/>
  <c r="L97" i="25"/>
  <c r="F187" i="24"/>
  <c r="F195" i="24"/>
  <c r="F209" i="24"/>
  <c r="F217" i="24"/>
  <c r="F231" i="24"/>
  <c r="F239" i="24"/>
  <c r="F257" i="24"/>
  <c r="F265" i="24"/>
  <c r="L267" i="24"/>
  <c r="L56" i="25"/>
  <c r="L64" i="25"/>
  <c r="L75" i="25"/>
  <c r="L216" i="24"/>
  <c r="J218" i="24"/>
  <c r="L230" i="24"/>
  <c r="J232" i="24"/>
  <c r="H234" i="24"/>
  <c r="L238" i="24"/>
  <c r="J240" i="24"/>
  <c r="L256" i="24"/>
  <c r="J258" i="24"/>
  <c r="H260" i="24"/>
  <c r="L264" i="24"/>
  <c r="J266" i="24"/>
  <c r="L108" i="25"/>
  <c r="L103" i="25"/>
  <c r="L106" i="25"/>
  <c r="L98" i="25"/>
  <c r="L109" i="25"/>
  <c r="L101" i="25"/>
  <c r="L104" i="25"/>
  <c r="L107" i="25"/>
  <c r="L99" i="25"/>
  <c r="L102" i="25"/>
  <c r="L34" i="25"/>
  <c r="L42" i="25"/>
  <c r="L53" i="25"/>
  <c r="L61" i="25"/>
  <c r="L80" i="25"/>
  <c r="L100" i="25"/>
  <c r="J6" i="26"/>
  <c r="K6" i="26"/>
  <c r="L6" i="26"/>
  <c r="G90" i="28"/>
  <c r="G104" i="28"/>
  <c r="G118" i="28"/>
  <c r="G132" i="28"/>
  <c r="G146" i="28"/>
  <c r="G160" i="28"/>
  <c r="G20" i="28"/>
  <c r="G76" i="28"/>
  <c r="G34" i="28"/>
  <c r="G48" i="28"/>
  <c r="G62" i="28"/>
  <c r="M6" i="28"/>
  <c r="L6" i="28"/>
  <c r="K6" i="28"/>
  <c r="J6" i="28"/>
  <c r="I6" i="28"/>
  <c r="C34" i="28"/>
  <c r="D48" i="28"/>
  <c r="E62" i="28"/>
  <c r="F62" i="28"/>
  <c r="D90" i="28"/>
  <c r="E160" i="28"/>
  <c r="C146" i="28"/>
  <c r="C160" i="28"/>
  <c r="C90" i="28"/>
  <c r="C104" i="28"/>
  <c r="C118" i="28"/>
  <c r="D20" i="28"/>
  <c r="E34" i="28"/>
  <c r="F48" i="28"/>
  <c r="D160" i="28"/>
  <c r="D76" i="28"/>
  <c r="D104" i="28"/>
  <c r="D118" i="28"/>
  <c r="D132" i="28"/>
  <c r="F34" i="28"/>
  <c r="C76" i="28"/>
  <c r="E76" i="28"/>
  <c r="E90" i="28"/>
  <c r="E118" i="28"/>
  <c r="E132" i="28"/>
  <c r="E146" i="28"/>
  <c r="F20" i="28"/>
  <c r="F76" i="28"/>
  <c r="F90" i="28"/>
  <c r="F104" i="28"/>
  <c r="F118" i="28"/>
  <c r="F132" i="28"/>
  <c r="F146" i="28"/>
  <c r="F160" i="28"/>
  <c r="C132" i="28"/>
  <c r="J64" i="30"/>
  <c r="J79" i="30"/>
  <c r="H85" i="30"/>
  <c r="H77" i="30"/>
  <c r="H80" i="30"/>
  <c r="H61" i="30"/>
  <c r="H53" i="30"/>
  <c r="H83" i="30"/>
  <c r="H75" i="30"/>
  <c r="H64" i="30"/>
  <c r="H56" i="30"/>
  <c r="H52" i="30"/>
  <c r="H86" i="30"/>
  <c r="H78" i="30"/>
  <c r="H59" i="30"/>
  <c r="H84" i="30"/>
  <c r="H76" i="30"/>
  <c r="H65" i="30"/>
  <c r="H57" i="30"/>
  <c r="H87" i="30"/>
  <c r="H79" i="30"/>
  <c r="H60" i="30"/>
  <c r="H82" i="30"/>
  <c r="J83" i="30"/>
  <c r="J75" i="30"/>
  <c r="J86" i="30"/>
  <c r="J78" i="30"/>
  <c r="J59" i="30"/>
  <c r="J52" i="30"/>
  <c r="J81" i="30"/>
  <c r="J62" i="30"/>
  <c r="J54" i="30"/>
  <c r="J84" i="30"/>
  <c r="J76" i="30"/>
  <c r="J65" i="30"/>
  <c r="J57" i="30"/>
  <c r="J87" i="30"/>
  <c r="J82" i="30"/>
  <c r="J63" i="30"/>
  <c r="J55" i="30"/>
  <c r="J85" i="30"/>
  <c r="J77" i="30"/>
  <c r="J58" i="30"/>
  <c r="J61" i="30"/>
  <c r="J53" i="30"/>
  <c r="J80" i="30"/>
  <c r="J60" i="30"/>
  <c r="L74" i="30"/>
  <c r="L56" i="30"/>
  <c r="L64" i="30"/>
  <c r="L75" i="30"/>
  <c r="L83" i="30"/>
  <c r="H128" i="30"/>
  <c r="F130" i="30"/>
  <c r="F144" i="30"/>
  <c r="L146" i="30"/>
  <c r="J148" i="30"/>
  <c r="H150" i="30"/>
  <c r="F152" i="30"/>
  <c r="F163" i="30"/>
  <c r="L164" i="30"/>
  <c r="H166" i="30"/>
  <c r="J170" i="30"/>
  <c r="J196" i="30"/>
  <c r="L194" i="30"/>
  <c r="F192" i="30"/>
  <c r="H190" i="30"/>
  <c r="J188" i="30"/>
  <c r="L186" i="30"/>
  <c r="L197" i="30"/>
  <c r="F195" i="30"/>
  <c r="H193" i="30"/>
  <c r="J191" i="30"/>
  <c r="L189" i="30"/>
  <c r="F187" i="30"/>
  <c r="H185" i="30"/>
  <c r="H196" i="30"/>
  <c r="J194" i="30"/>
  <c r="L192" i="30"/>
  <c r="F190" i="30"/>
  <c r="H188" i="30"/>
  <c r="J186" i="30"/>
  <c r="J197" i="30"/>
  <c r="L195" i="30"/>
  <c r="F193" i="30"/>
  <c r="H191" i="30"/>
  <c r="F196" i="30"/>
  <c r="H194" i="30"/>
  <c r="J192" i="30"/>
  <c r="L190" i="30"/>
  <c r="L196" i="30"/>
  <c r="F194" i="30"/>
  <c r="H192" i="30"/>
  <c r="J190" i="30"/>
  <c r="L188" i="30"/>
  <c r="F186" i="30"/>
  <c r="F197" i="30"/>
  <c r="H195" i="30"/>
  <c r="J193" i="30"/>
  <c r="L191" i="30"/>
  <c r="F189" i="30"/>
  <c r="H187" i="30"/>
  <c r="J185" i="30"/>
  <c r="L187" i="30"/>
  <c r="L193" i="30"/>
  <c r="L53" i="30"/>
  <c r="L61" i="30"/>
  <c r="F78" i="30"/>
  <c r="L80" i="30"/>
  <c r="F86" i="30"/>
  <c r="F119" i="30"/>
  <c r="L121" i="30"/>
  <c r="J123" i="30"/>
  <c r="H125" i="30"/>
  <c r="F127" i="30"/>
  <c r="L129" i="30"/>
  <c r="J131" i="30"/>
  <c r="F141" i="30"/>
  <c r="L143" i="30"/>
  <c r="J145" i="30"/>
  <c r="H147" i="30"/>
  <c r="F149" i="30"/>
  <c r="L151" i="30"/>
  <c r="J153" i="30"/>
  <c r="L175" i="30"/>
  <c r="H174" i="30"/>
  <c r="J172" i="30"/>
  <c r="L174" i="30"/>
  <c r="F172" i="30"/>
  <c r="H170" i="30"/>
  <c r="J168" i="30"/>
  <c r="L166" i="30"/>
  <c r="F164" i="30"/>
  <c r="F175" i="30"/>
  <c r="H173" i="30"/>
  <c r="J171" i="30"/>
  <c r="L169" i="30"/>
  <c r="F167" i="30"/>
  <c r="H165" i="30"/>
  <c r="L165" i="30"/>
  <c r="H167" i="30"/>
  <c r="H171" i="30"/>
  <c r="F173" i="30"/>
  <c r="F174" i="30"/>
  <c r="H186" i="30"/>
  <c r="L85" i="30"/>
  <c r="F52" i="30"/>
  <c r="F53" i="30"/>
  <c r="L55" i="30"/>
  <c r="F61" i="30"/>
  <c r="L63" i="30"/>
  <c r="F80" i="30"/>
  <c r="L82" i="30"/>
  <c r="H119" i="30"/>
  <c r="F121" i="30"/>
  <c r="L123" i="30"/>
  <c r="J125" i="30"/>
  <c r="H127" i="30"/>
  <c r="F129" i="30"/>
  <c r="L131" i="30"/>
  <c r="H141" i="30"/>
  <c r="F143" i="30"/>
  <c r="L145" i="30"/>
  <c r="J147" i="30"/>
  <c r="H149" i="30"/>
  <c r="F151" i="30"/>
  <c r="L153" i="30"/>
  <c r="J167" i="30"/>
  <c r="F169" i="30"/>
  <c r="L171" i="30"/>
  <c r="J173" i="30"/>
  <c r="J184" i="30"/>
  <c r="H184" i="30"/>
  <c r="J195" i="30"/>
  <c r="F58" i="30"/>
  <c r="L60" i="30"/>
  <c r="F77" i="30"/>
  <c r="L79" i="30"/>
  <c r="F85" i="30"/>
  <c r="L87" i="30"/>
  <c r="L120" i="30"/>
  <c r="J122" i="30"/>
  <c r="H124" i="30"/>
  <c r="F126" i="30"/>
  <c r="L128" i="30"/>
  <c r="J130" i="30"/>
  <c r="L142" i="30"/>
  <c r="J144" i="30"/>
  <c r="H146" i="30"/>
  <c r="F148" i="30"/>
  <c r="L150" i="30"/>
  <c r="J152" i="30"/>
  <c r="J163" i="30"/>
  <c r="H164" i="30"/>
  <c r="H168" i="30"/>
  <c r="J174" i="30"/>
  <c r="J175" i="30"/>
  <c r="F185" i="30"/>
  <c r="F191" i="30"/>
  <c r="F55" i="30"/>
  <c r="L57" i="30"/>
  <c r="F63" i="30"/>
  <c r="L65" i="30"/>
  <c r="L76" i="30"/>
  <c r="L84" i="30"/>
  <c r="J119" i="30"/>
  <c r="H121" i="30"/>
  <c r="F123" i="30"/>
  <c r="L125" i="30"/>
  <c r="J127" i="30"/>
  <c r="H129" i="30"/>
  <c r="F131" i="30"/>
  <c r="J141" i="30"/>
  <c r="H143" i="30"/>
  <c r="F145" i="30"/>
  <c r="L147" i="30"/>
  <c r="J149" i="30"/>
  <c r="H151" i="30"/>
  <c r="F153" i="30"/>
  <c r="L163" i="30"/>
  <c r="F165" i="30"/>
  <c r="L167" i="30"/>
  <c r="H169" i="30"/>
  <c r="L172" i="30"/>
  <c r="L173" i="30"/>
  <c r="L185" i="30"/>
  <c r="J207" i="30"/>
  <c r="H209" i="30"/>
  <c r="F211" i="30"/>
  <c r="L213" i="30"/>
  <c r="J215" i="30"/>
  <c r="H217" i="30"/>
  <c r="F219" i="30"/>
  <c r="J229" i="30"/>
  <c r="H231" i="30"/>
  <c r="F233" i="30"/>
  <c r="L235" i="30"/>
  <c r="J237" i="30"/>
  <c r="H239" i="30"/>
  <c r="F241" i="30"/>
  <c r="J251" i="30"/>
  <c r="H253" i="30"/>
  <c r="F255" i="30"/>
  <c r="L257" i="30"/>
  <c r="J259" i="30"/>
  <c r="H261" i="30"/>
  <c r="F263" i="30"/>
  <c r="J273" i="30"/>
  <c r="H275" i="30"/>
  <c r="F277" i="30"/>
  <c r="L279" i="30"/>
  <c r="J281" i="30"/>
  <c r="H283" i="30"/>
  <c r="F285" i="30"/>
  <c r="J31" i="31"/>
  <c r="J32" i="31"/>
  <c r="J40" i="31"/>
  <c r="F52" i="31"/>
  <c r="L60" i="31"/>
  <c r="L97" i="31"/>
  <c r="F208" i="30"/>
  <c r="L210" i="30"/>
  <c r="J212" i="30"/>
  <c r="H214" i="30"/>
  <c r="F216" i="30"/>
  <c r="L218" i="30"/>
  <c r="F230" i="30"/>
  <c r="L232" i="30"/>
  <c r="J234" i="30"/>
  <c r="H236" i="30"/>
  <c r="F238" i="30"/>
  <c r="L240" i="30"/>
  <c r="F252" i="30"/>
  <c r="L254" i="30"/>
  <c r="J256" i="30"/>
  <c r="H258" i="30"/>
  <c r="F260" i="30"/>
  <c r="L262" i="30"/>
  <c r="F274" i="30"/>
  <c r="L276" i="30"/>
  <c r="J278" i="30"/>
  <c r="H280" i="30"/>
  <c r="F282" i="30"/>
  <c r="L284" i="30"/>
  <c r="F30" i="31"/>
  <c r="L37" i="31"/>
  <c r="J58" i="31"/>
  <c r="J81" i="31"/>
  <c r="L98" i="31"/>
  <c r="H208" i="30"/>
  <c r="F210" i="30"/>
  <c r="L212" i="30"/>
  <c r="J214" i="30"/>
  <c r="H216" i="30"/>
  <c r="F218" i="30"/>
  <c r="H230" i="30"/>
  <c r="F232" i="30"/>
  <c r="L234" i="30"/>
  <c r="J236" i="30"/>
  <c r="H238" i="30"/>
  <c r="F240" i="30"/>
  <c r="H252" i="30"/>
  <c r="F254" i="30"/>
  <c r="L256" i="30"/>
  <c r="J258" i="30"/>
  <c r="H260" i="30"/>
  <c r="F262" i="30"/>
  <c r="H274" i="30"/>
  <c r="F276" i="30"/>
  <c r="L278" i="30"/>
  <c r="J280" i="30"/>
  <c r="H282" i="30"/>
  <c r="F284" i="30"/>
  <c r="D30" i="31"/>
  <c r="J35" i="31"/>
  <c r="J39" i="31"/>
  <c r="L56" i="31"/>
  <c r="L79" i="31"/>
  <c r="F207" i="30"/>
  <c r="L209" i="30"/>
  <c r="J211" i="30"/>
  <c r="H213" i="30"/>
  <c r="F215" i="30"/>
  <c r="L217" i="30"/>
  <c r="J219" i="30"/>
  <c r="F229" i="30"/>
  <c r="L231" i="30"/>
  <c r="J233" i="30"/>
  <c r="H235" i="30"/>
  <c r="F237" i="30"/>
  <c r="L239" i="30"/>
  <c r="J241" i="30"/>
  <c r="F251" i="30"/>
  <c r="L253" i="30"/>
  <c r="J255" i="30"/>
  <c r="H257" i="30"/>
  <c r="F259" i="30"/>
  <c r="L261" i="30"/>
  <c r="J263" i="30"/>
  <c r="F273" i="30"/>
  <c r="L275" i="30"/>
  <c r="J277" i="30"/>
  <c r="H279" i="30"/>
  <c r="F281" i="30"/>
  <c r="L283" i="30"/>
  <c r="J285" i="30"/>
  <c r="J43" i="31"/>
  <c r="J54" i="31"/>
  <c r="H206" i="30"/>
  <c r="J208" i="30"/>
  <c r="H210" i="30"/>
  <c r="F212" i="30"/>
  <c r="L214" i="30"/>
  <c r="J216" i="30"/>
  <c r="H218" i="30"/>
  <c r="H228" i="30"/>
  <c r="J230" i="30"/>
  <c r="H232" i="30"/>
  <c r="F234" i="30"/>
  <c r="L236" i="30"/>
  <c r="J238" i="30"/>
  <c r="H240" i="30"/>
  <c r="H250" i="30"/>
  <c r="J252" i="30"/>
  <c r="H254" i="30"/>
  <c r="F256" i="30"/>
  <c r="L258" i="30"/>
  <c r="J260" i="30"/>
  <c r="H262" i="30"/>
  <c r="H272" i="30"/>
  <c r="J274" i="30"/>
  <c r="H276" i="30"/>
  <c r="F278" i="30"/>
  <c r="L280" i="30"/>
  <c r="J282" i="30"/>
  <c r="H284" i="30"/>
  <c r="J8" i="31"/>
  <c r="L41" i="31"/>
  <c r="L64" i="31"/>
  <c r="H74" i="31"/>
  <c r="H207" i="30"/>
  <c r="F209" i="30"/>
  <c r="L211" i="30"/>
  <c r="J213" i="30"/>
  <c r="H215" i="30"/>
  <c r="F217" i="30"/>
  <c r="L219" i="30"/>
  <c r="H229" i="30"/>
  <c r="F231" i="30"/>
  <c r="L233" i="30"/>
  <c r="J235" i="30"/>
  <c r="H237" i="30"/>
  <c r="F239" i="30"/>
  <c r="L241" i="30"/>
  <c r="H251" i="30"/>
  <c r="F253" i="30"/>
  <c r="L255" i="30"/>
  <c r="J257" i="30"/>
  <c r="H259" i="30"/>
  <c r="F261" i="30"/>
  <c r="L263" i="30"/>
  <c r="H273" i="30"/>
  <c r="F275" i="30"/>
  <c r="L277" i="30"/>
  <c r="J279" i="30"/>
  <c r="H281" i="30"/>
  <c r="F283" i="30"/>
  <c r="L285" i="30"/>
  <c r="J106" i="31"/>
  <c r="J102" i="31"/>
  <c r="J83" i="31"/>
  <c r="J103" i="31"/>
  <c r="J98" i="31"/>
  <c r="J107" i="31"/>
  <c r="J84" i="31"/>
  <c r="J82" i="31"/>
  <c r="J63" i="31"/>
  <c r="J55" i="31"/>
  <c r="J36" i="31"/>
  <c r="J87" i="31"/>
  <c r="J80" i="31"/>
  <c r="J61" i="31"/>
  <c r="J53" i="31"/>
  <c r="J42" i="31"/>
  <c r="J34" i="31"/>
  <c r="J108" i="31"/>
  <c r="J104" i="31"/>
  <c r="J75" i="31"/>
  <c r="J64" i="31"/>
  <c r="J56" i="31"/>
  <c r="J37" i="31"/>
  <c r="J30" i="31"/>
  <c r="J105" i="31"/>
  <c r="J86" i="31"/>
  <c r="J78" i="31"/>
  <c r="J59" i="31"/>
  <c r="J101" i="31"/>
  <c r="J100" i="31"/>
  <c r="J99" i="31"/>
  <c r="J97" i="31"/>
  <c r="J85" i="31"/>
  <c r="J76" i="31"/>
  <c r="J65" i="31"/>
  <c r="J57" i="31"/>
  <c r="J38" i="31"/>
  <c r="J79" i="31"/>
  <c r="J60" i="31"/>
  <c r="J41" i="31"/>
  <c r="J33" i="31"/>
  <c r="J62" i="31"/>
  <c r="L208" i="30"/>
  <c r="J210" i="30"/>
  <c r="H212" i="30"/>
  <c r="F214" i="30"/>
  <c r="L216" i="30"/>
  <c r="J218" i="30"/>
  <c r="L230" i="30"/>
  <c r="J232" i="30"/>
  <c r="H234" i="30"/>
  <c r="F236" i="30"/>
  <c r="L238" i="30"/>
  <c r="J240" i="30"/>
  <c r="L252" i="30"/>
  <c r="J254" i="30"/>
  <c r="H256" i="30"/>
  <c r="F258" i="30"/>
  <c r="L260" i="30"/>
  <c r="J262" i="30"/>
  <c r="L274" i="30"/>
  <c r="J276" i="30"/>
  <c r="H278" i="30"/>
  <c r="F280" i="30"/>
  <c r="L282" i="30"/>
  <c r="J284" i="30"/>
  <c r="L107" i="31"/>
  <c r="L105" i="31"/>
  <c r="L100" i="31"/>
  <c r="L106" i="31"/>
  <c r="L101" i="31"/>
  <c r="L108" i="31"/>
  <c r="L104" i="31"/>
  <c r="L103" i="31"/>
  <c r="L80" i="31"/>
  <c r="L61" i="31"/>
  <c r="L53" i="31"/>
  <c r="L42" i="31"/>
  <c r="L34" i="31"/>
  <c r="L87" i="31"/>
  <c r="L83" i="31"/>
  <c r="L78" i="31"/>
  <c r="L59" i="31"/>
  <c r="L40" i="31"/>
  <c r="L32" i="31"/>
  <c r="L30" i="31"/>
  <c r="L86" i="31"/>
  <c r="L81" i="31"/>
  <c r="L62" i="31"/>
  <c r="L54" i="31"/>
  <c r="L43" i="31"/>
  <c r="L35" i="31"/>
  <c r="L109" i="31"/>
  <c r="L99" i="31"/>
  <c r="L85" i="31"/>
  <c r="L76" i="31"/>
  <c r="L65" i="31"/>
  <c r="L57" i="31"/>
  <c r="L84" i="31"/>
  <c r="L82" i="31"/>
  <c r="L63" i="31"/>
  <c r="L55" i="31"/>
  <c r="L36" i="31"/>
  <c r="L102" i="31"/>
  <c r="L77" i="31"/>
  <c r="L58" i="31"/>
  <c r="L39" i="31"/>
  <c r="L33" i="31"/>
  <c r="L38" i="31"/>
  <c r="F75" i="31"/>
  <c r="H81" i="31"/>
  <c r="F83" i="31"/>
  <c r="F86" i="31"/>
  <c r="H98" i="31"/>
  <c r="H99" i="31"/>
  <c r="H106" i="31"/>
  <c r="F109" i="31"/>
  <c r="P7" i="35"/>
  <c r="O7" i="35"/>
  <c r="F53" i="31"/>
  <c r="H59" i="31"/>
  <c r="F61" i="31"/>
  <c r="H78" i="31"/>
  <c r="F80" i="31"/>
  <c r="F105" i="31"/>
  <c r="H80" i="31"/>
  <c r="F82" i="31"/>
  <c r="F84" i="31"/>
  <c r="H87" i="31"/>
  <c r="L96" i="31"/>
  <c r="F103" i="31"/>
  <c r="F106" i="31"/>
  <c r="F98" i="31"/>
  <c r="F87" i="31"/>
  <c r="F99" i="31"/>
  <c r="F102" i="31"/>
  <c r="H31" i="31"/>
  <c r="F33" i="31"/>
  <c r="H39" i="31"/>
  <c r="F41" i="31"/>
  <c r="H58" i="31"/>
  <c r="F60" i="31"/>
  <c r="F79" i="31"/>
  <c r="H108" i="31"/>
  <c r="H101" i="31"/>
  <c r="H104" i="31"/>
  <c r="H85" i="31"/>
  <c r="H107" i="31"/>
  <c r="H105" i="31"/>
  <c r="H97" i="31"/>
  <c r="H86" i="31"/>
  <c r="H109" i="31"/>
  <c r="H100" i="31"/>
  <c r="H36" i="31"/>
  <c r="F38" i="31"/>
  <c r="H55" i="31"/>
  <c r="F57" i="31"/>
  <c r="H63" i="31"/>
  <c r="F65" i="31"/>
  <c r="F76" i="31"/>
  <c r="H82" i="31"/>
  <c r="H84" i="31"/>
  <c r="H103" i="31"/>
  <c r="F107" i="31"/>
  <c r="H76" i="31"/>
  <c r="F78" i="31"/>
  <c r="F97" i="31"/>
  <c r="F100" i="31"/>
  <c r="F101" i="31"/>
  <c r="H7" i="35"/>
  <c r="Y7" i="35"/>
  <c r="AR7" i="35"/>
  <c r="AZ7" i="35"/>
  <c r="BA7" i="35"/>
  <c r="M5" i="38"/>
  <c r="J5" i="38"/>
  <c r="I5" i="38"/>
  <c r="H5" i="38"/>
  <c r="M5" i="37"/>
  <c r="L5" i="37"/>
  <c r="K5" i="37"/>
  <c r="AN7" i="35"/>
  <c r="AO7" i="35"/>
  <c r="L5" i="38"/>
  <c r="F8" i="39"/>
  <c r="F7" i="39"/>
  <c r="H5" i="39"/>
  <c r="F10" i="39"/>
  <c r="F6" i="39"/>
  <c r="F5" i="39"/>
  <c r="R5" i="41"/>
  <c r="C16" i="41"/>
  <c r="S5" i="41"/>
  <c r="AN29" i="35"/>
  <c r="Q5" i="37"/>
  <c r="P5" i="37"/>
  <c r="O5" i="37"/>
  <c r="T5" i="38"/>
  <c r="S5" i="38"/>
  <c r="R5" i="38"/>
  <c r="Q5" i="38"/>
  <c r="P5" i="38"/>
  <c r="X29" i="35"/>
  <c r="R5" i="37"/>
  <c r="F9" i="39"/>
  <c r="G133" i="40"/>
  <c r="M133" i="40"/>
  <c r="L133" i="40"/>
  <c r="I133" i="40"/>
  <c r="H133" i="40"/>
  <c r="I5" i="37"/>
  <c r="H5" i="37"/>
  <c r="G5" i="37"/>
  <c r="O133" i="38"/>
  <c r="N133" i="38"/>
  <c r="Q5" i="40"/>
  <c r="T5" i="40"/>
  <c r="M135" i="41"/>
  <c r="O135" i="41"/>
  <c r="N135" i="41"/>
  <c r="L135" i="41"/>
  <c r="K135" i="41"/>
  <c r="P5" i="40"/>
  <c r="F7" i="38"/>
  <c r="G133" i="38"/>
  <c r="R5" i="40"/>
  <c r="L123" i="37"/>
  <c r="I5" i="39"/>
  <c r="Q5" i="39"/>
  <c r="G133" i="39"/>
  <c r="I5" i="40"/>
  <c r="S5" i="40"/>
  <c r="F8" i="38"/>
  <c r="I133" i="39"/>
  <c r="AO29" i="35"/>
  <c r="N123" i="37"/>
  <c r="S5" i="39"/>
  <c r="L133" i="39"/>
  <c r="J5" i="40"/>
  <c r="M5" i="40"/>
  <c r="L5" i="40"/>
  <c r="N5" i="41"/>
  <c r="M5" i="41"/>
  <c r="L5" i="41"/>
  <c r="T5" i="41"/>
  <c r="M5" i="42"/>
  <c r="F9" i="40"/>
  <c r="K133" i="40"/>
  <c r="F9" i="41"/>
  <c r="N5" i="42"/>
  <c r="R5" i="42"/>
  <c r="F11" i="41"/>
  <c r="F12" i="41"/>
  <c r="F5" i="42"/>
  <c r="O133" i="40"/>
  <c r="I5" i="41"/>
  <c r="Q5" i="41"/>
  <c r="F7" i="41"/>
  <c r="H135" i="41"/>
  <c r="D146" i="41"/>
  <c r="N135" i="42"/>
  <c r="M135" i="42"/>
  <c r="L135" i="42"/>
  <c r="J5" i="43"/>
  <c r="I5" i="43"/>
  <c r="H5" i="43"/>
  <c r="I5" i="42"/>
  <c r="Q5" i="42"/>
  <c r="O135" i="42"/>
  <c r="L5" i="43"/>
  <c r="C146" i="43"/>
  <c r="O135" i="43"/>
  <c r="N135" i="43"/>
  <c r="C146" i="42"/>
  <c r="M5" i="43"/>
  <c r="D146" i="43"/>
  <c r="E146" i="43"/>
  <c r="G135" i="43"/>
  <c r="R5" i="43"/>
  <c r="Q5" i="43"/>
  <c r="P5" i="43"/>
  <c r="H135" i="43"/>
  <c r="I135" i="43"/>
  <c r="T94" i="18" l="1"/>
  <c r="T72" i="18"/>
  <c r="T68" i="18"/>
  <c r="T42" i="18"/>
  <c r="T25" i="18"/>
  <c r="T113" i="18"/>
  <c r="D57" i="12"/>
  <c r="K138" i="43"/>
  <c r="K145" i="42"/>
  <c r="T139" i="18"/>
  <c r="T125" i="18"/>
  <c r="T153" i="18"/>
  <c r="T131" i="18"/>
  <c r="T101" i="18"/>
  <c r="T80" i="18"/>
  <c r="T58" i="18"/>
  <c r="T28" i="18"/>
  <c r="T11" i="18"/>
  <c r="J24" i="19"/>
  <c r="J15" i="19"/>
  <c r="M80" i="17"/>
  <c r="T100" i="18"/>
  <c r="T70" i="18"/>
  <c r="T53" i="18"/>
  <c r="T18" i="18"/>
  <c r="M19" i="17"/>
  <c r="T108" i="18"/>
  <c r="T86" i="18"/>
  <c r="T82" i="18"/>
  <c r="T56" i="18"/>
  <c r="T39" i="18"/>
  <c r="M27" i="17"/>
  <c r="M12" i="17"/>
  <c r="T109" i="18"/>
  <c r="K30" i="18"/>
  <c r="AB107" i="18"/>
  <c r="AB102" i="18"/>
  <c r="AB85" i="18"/>
  <c r="AB55" i="18"/>
  <c r="AB33" i="18"/>
  <c r="M38" i="17"/>
  <c r="M13" i="17"/>
  <c r="M26" i="17"/>
  <c r="K38" i="18"/>
  <c r="M155" i="17"/>
  <c r="K42" i="18"/>
  <c r="K55" i="18"/>
  <c r="AB110" i="18"/>
  <c r="M43" i="16"/>
  <c r="K102" i="18"/>
  <c r="K33" i="18"/>
  <c r="M113" i="16"/>
  <c r="K137" i="41"/>
  <c r="T159" i="18"/>
  <c r="T129" i="18"/>
  <c r="T150" i="18"/>
  <c r="T128" i="18"/>
  <c r="T124" i="18"/>
  <c r="T111" i="18"/>
  <c r="M14" i="17"/>
  <c r="M28" i="17"/>
  <c r="J38" i="19"/>
  <c r="J29" i="19"/>
  <c r="T23" i="18"/>
  <c r="M42" i="17"/>
  <c r="J34" i="19"/>
  <c r="M30" i="17"/>
  <c r="AB47" i="18"/>
  <c r="AB17" i="18"/>
  <c r="J19" i="19"/>
  <c r="K108" i="18"/>
  <c r="K82" i="18"/>
  <c r="K56" i="18"/>
  <c r="M32" i="17"/>
  <c r="T117" i="18"/>
  <c r="K110" i="18"/>
  <c r="T98" i="18"/>
  <c r="T81" i="18"/>
  <c r="T46" i="18"/>
  <c r="T29" i="18"/>
  <c r="AB12" i="18"/>
  <c r="K25" i="18"/>
  <c r="K107" i="18"/>
  <c r="T116" i="18"/>
  <c r="K127" i="18"/>
  <c r="M60" i="17"/>
  <c r="K111" i="18"/>
  <c r="M14" i="16"/>
  <c r="T143" i="18"/>
  <c r="T138" i="18"/>
  <c r="T157" i="18"/>
  <c r="T136" i="18"/>
  <c r="T114" i="18"/>
  <c r="T84" i="18"/>
  <c r="T67" i="18"/>
  <c r="T32" i="18"/>
  <c r="T15" i="18"/>
  <c r="J142" i="19"/>
  <c r="M88" i="17"/>
  <c r="M62" i="17"/>
  <c r="T74" i="18"/>
  <c r="T57" i="18"/>
  <c r="T27" i="18"/>
  <c r="M11" i="17"/>
  <c r="J31" i="19"/>
  <c r="T95" i="18"/>
  <c r="T60" i="18"/>
  <c r="T43" i="18"/>
  <c r="AB26" i="18"/>
  <c r="T13" i="18"/>
  <c r="T9" i="18"/>
  <c r="K43" i="18"/>
  <c r="K13" i="18"/>
  <c r="K149" i="18"/>
  <c r="AB89" i="18"/>
  <c r="AB59" i="18"/>
  <c r="T51" i="18"/>
  <c r="AB38" i="18"/>
  <c r="AB16" i="18"/>
  <c r="M46" i="17"/>
  <c r="M17" i="17"/>
  <c r="K46" i="18"/>
  <c r="M43" i="17"/>
  <c r="R27" i="19"/>
  <c r="M34" i="17"/>
  <c r="K139" i="43"/>
  <c r="K142" i="42"/>
  <c r="T152" i="18"/>
  <c r="T142" i="18"/>
  <c r="T154" i="18"/>
  <c r="T137" i="18"/>
  <c r="T37" i="18"/>
  <c r="T79" i="18"/>
  <c r="M25" i="17"/>
  <c r="J14" i="19"/>
  <c r="M44" i="17"/>
  <c r="M16" i="17"/>
  <c r="T102" i="18"/>
  <c r="T85" i="18"/>
  <c r="AB68" i="18"/>
  <c r="T55" i="18"/>
  <c r="T33" i="18"/>
  <c r="M95" i="17"/>
  <c r="J39" i="19"/>
  <c r="K94" i="18"/>
  <c r="K16" i="18"/>
  <c r="K144" i="43"/>
  <c r="T156" i="18"/>
  <c r="T126" i="18"/>
  <c r="T140" i="18"/>
  <c r="T123" i="18"/>
  <c r="T122" i="18"/>
  <c r="T88" i="18"/>
  <c r="T71" i="18"/>
  <c r="T41" i="18"/>
  <c r="T19" i="18"/>
  <c r="M18" i="17"/>
  <c r="M97" i="17"/>
  <c r="M45" i="17"/>
  <c r="T83" i="18"/>
  <c r="T61" i="18"/>
  <c r="T31" i="18"/>
  <c r="T10" i="18"/>
  <c r="J26" i="19"/>
  <c r="M39" i="17"/>
  <c r="T99" i="18"/>
  <c r="T69" i="18"/>
  <c r="T65" i="18"/>
  <c r="T47" i="18"/>
  <c r="T17" i="18"/>
  <c r="J11" i="19"/>
  <c r="K52" i="18"/>
  <c r="K26" i="18"/>
  <c r="M41" i="17"/>
  <c r="T107" i="18"/>
  <c r="AB94" i="18"/>
  <c r="AB72" i="18"/>
  <c r="AB42" i="18"/>
  <c r="AB25" i="18"/>
  <c r="K123" i="18"/>
  <c r="M69" i="17"/>
  <c r="K85" i="18"/>
  <c r="J30" i="19"/>
  <c r="K98" i="18"/>
  <c r="M129" i="17"/>
  <c r="K68" i="18"/>
  <c r="M26" i="16"/>
  <c r="R44" i="19"/>
  <c r="F57" i="12"/>
  <c r="K143" i="42"/>
  <c r="T151" i="18"/>
  <c r="T158" i="18"/>
  <c r="T141" i="18"/>
  <c r="T93" i="18"/>
  <c r="M48" i="17"/>
  <c r="J41" i="19"/>
  <c r="M71" i="17"/>
  <c r="T40" i="18"/>
  <c r="M15" i="17"/>
  <c r="K39" i="18"/>
  <c r="AB109" i="18"/>
  <c r="T89" i="18"/>
  <c r="T59" i="18"/>
  <c r="T38" i="18"/>
  <c r="T16" i="18"/>
  <c r="T12" i="18"/>
  <c r="M29" i="17"/>
  <c r="K72" i="18"/>
  <c r="M112" i="17"/>
  <c r="M86" i="17"/>
  <c r="R39" i="19"/>
  <c r="M103" i="17"/>
  <c r="K89" i="18"/>
  <c r="M146" i="17"/>
  <c r="K141" i="43"/>
  <c r="K144" i="42"/>
  <c r="K143" i="41"/>
  <c r="K139" i="42"/>
  <c r="T130" i="18"/>
  <c r="T115" i="18"/>
  <c r="T144" i="18"/>
  <c r="T127" i="18"/>
  <c r="J10" i="19"/>
  <c r="T97" i="18"/>
  <c r="T75" i="18"/>
  <c r="T45" i="18"/>
  <c r="T24" i="18"/>
  <c r="T87" i="18"/>
  <c r="T66" i="18"/>
  <c r="T44" i="18"/>
  <c r="T14" i="18"/>
  <c r="M33" i="17"/>
  <c r="J43" i="19"/>
  <c r="T103" i="18"/>
  <c r="T73" i="18"/>
  <c r="T52" i="18"/>
  <c r="T30" i="18"/>
  <c r="T26" i="18"/>
  <c r="AB9" i="18"/>
  <c r="M20" i="17"/>
  <c r="J28" i="19"/>
  <c r="AB108" i="18"/>
  <c r="K60" i="18"/>
  <c r="K9" i="18"/>
  <c r="T121" i="18"/>
  <c r="AB98" i="18"/>
  <c r="AB81" i="18"/>
  <c r="AB51" i="18"/>
  <c r="AB46" i="18"/>
  <c r="K12" i="18"/>
  <c r="M138" i="17"/>
  <c r="G142" i="43"/>
  <c r="I142" i="43"/>
  <c r="H142" i="43"/>
  <c r="K142" i="43" s="1"/>
  <c r="O138" i="43"/>
  <c r="N138" i="43"/>
  <c r="M138" i="43"/>
  <c r="L138" i="43"/>
  <c r="G138" i="42"/>
  <c r="I138" i="42"/>
  <c r="H138" i="42"/>
  <c r="K138" i="42" s="1"/>
  <c r="H145" i="43"/>
  <c r="K145" i="43" s="1"/>
  <c r="G145" i="43"/>
  <c r="I145" i="43"/>
  <c r="L141" i="43"/>
  <c r="M141" i="43"/>
  <c r="O141" i="43"/>
  <c r="N141" i="43"/>
  <c r="H137" i="43"/>
  <c r="K137" i="43" s="1"/>
  <c r="G137" i="43"/>
  <c r="I137" i="43"/>
  <c r="H141" i="42"/>
  <c r="K141" i="42" s="1"/>
  <c r="G141" i="42"/>
  <c r="I141" i="42"/>
  <c r="I140" i="43"/>
  <c r="H140" i="43"/>
  <c r="K140" i="43" s="1"/>
  <c r="G140" i="43"/>
  <c r="I143" i="43"/>
  <c r="H143" i="43"/>
  <c r="K143" i="43" s="1"/>
  <c r="G143" i="43"/>
  <c r="O144" i="42"/>
  <c r="N144" i="42"/>
  <c r="M144" i="42"/>
  <c r="L144" i="42"/>
  <c r="O141" i="42"/>
  <c r="N141" i="42"/>
  <c r="M141" i="42"/>
  <c r="L141" i="42"/>
  <c r="O138" i="42"/>
  <c r="N138" i="42"/>
  <c r="M138" i="42"/>
  <c r="L138" i="42"/>
  <c r="L137" i="42"/>
  <c r="O137" i="42"/>
  <c r="N137" i="42"/>
  <c r="M137" i="42"/>
  <c r="L145" i="42"/>
  <c r="O145" i="42"/>
  <c r="N145" i="42"/>
  <c r="M145" i="42"/>
  <c r="O142" i="42"/>
  <c r="N142" i="42"/>
  <c r="M142" i="42"/>
  <c r="L142" i="42"/>
  <c r="O139" i="42"/>
  <c r="N139" i="42"/>
  <c r="M139" i="42"/>
  <c r="L139" i="42"/>
  <c r="G145" i="41"/>
  <c r="I145" i="41"/>
  <c r="H145" i="41"/>
  <c r="K145" i="41" s="1"/>
  <c r="I11" i="41"/>
  <c r="H11" i="41"/>
  <c r="J11" i="41"/>
  <c r="H10" i="41"/>
  <c r="J10" i="41"/>
  <c r="I10" i="41"/>
  <c r="O16" i="41"/>
  <c r="P6" i="41"/>
  <c r="T6" i="41"/>
  <c r="S6" i="41"/>
  <c r="R6" i="41"/>
  <c r="Q6" i="41"/>
  <c r="G16" i="41"/>
  <c r="H6" i="41"/>
  <c r="J6" i="41"/>
  <c r="I6" i="41"/>
  <c r="I142" i="41"/>
  <c r="H142" i="41"/>
  <c r="K142" i="41" s="1"/>
  <c r="G142" i="41"/>
  <c r="Q15" i="41"/>
  <c r="S15" i="41"/>
  <c r="R15" i="41"/>
  <c r="P15" i="41"/>
  <c r="T15" i="41"/>
  <c r="S14" i="41"/>
  <c r="R14" i="41"/>
  <c r="Q14" i="41"/>
  <c r="P14" i="41"/>
  <c r="T14" i="41"/>
  <c r="R13" i="41"/>
  <c r="Q13" i="41"/>
  <c r="T13" i="41"/>
  <c r="S13" i="41"/>
  <c r="P13" i="41"/>
  <c r="R9" i="41"/>
  <c r="Q9" i="41"/>
  <c r="T9" i="41"/>
  <c r="S9" i="41"/>
  <c r="P9" i="41"/>
  <c r="J9" i="41"/>
  <c r="I9" i="41"/>
  <c r="H9" i="41"/>
  <c r="I139" i="41"/>
  <c r="H139" i="41"/>
  <c r="K139" i="41" s="1"/>
  <c r="G139" i="41"/>
  <c r="G141" i="41"/>
  <c r="I141" i="41"/>
  <c r="H141" i="41"/>
  <c r="K141" i="41" s="1"/>
  <c r="N15" i="41"/>
  <c r="M15" i="41"/>
  <c r="L15" i="41"/>
  <c r="N11" i="41"/>
  <c r="M11" i="41"/>
  <c r="L11" i="41"/>
  <c r="N12" i="41"/>
  <c r="M12" i="41"/>
  <c r="L12" i="41"/>
  <c r="M13" i="41"/>
  <c r="N13" i="41"/>
  <c r="L13" i="41"/>
  <c r="M6" i="41"/>
  <c r="L6" i="41"/>
  <c r="N6" i="41"/>
  <c r="K16" i="41"/>
  <c r="N7" i="41"/>
  <c r="M7" i="41"/>
  <c r="L7" i="41"/>
  <c r="L8" i="41"/>
  <c r="N8" i="41"/>
  <c r="M8" i="41"/>
  <c r="N10" i="41"/>
  <c r="M10" i="41"/>
  <c r="L10" i="41"/>
  <c r="N14" i="41"/>
  <c r="M14" i="41"/>
  <c r="L14" i="41"/>
  <c r="M6" i="40"/>
  <c r="L6" i="40"/>
  <c r="N6" i="40"/>
  <c r="M10" i="40"/>
  <c r="L10" i="40"/>
  <c r="N10" i="40"/>
  <c r="M7" i="40"/>
  <c r="N7" i="40"/>
  <c r="L7" i="40"/>
  <c r="N8" i="40"/>
  <c r="L8" i="40"/>
  <c r="AO31" i="35"/>
  <c r="AN31" i="35"/>
  <c r="G134" i="39"/>
  <c r="I134" i="39"/>
  <c r="H134" i="39"/>
  <c r="L9" i="38"/>
  <c r="N9" i="38"/>
  <c r="I8" i="40"/>
  <c r="H8" i="40"/>
  <c r="M8" i="40"/>
  <c r="J8" i="40"/>
  <c r="I9" i="40"/>
  <c r="M9" i="40"/>
  <c r="J9" i="40"/>
  <c r="H9" i="40"/>
  <c r="J6" i="40"/>
  <c r="I6" i="40"/>
  <c r="H6" i="40"/>
  <c r="J10" i="40"/>
  <c r="I10" i="40"/>
  <c r="H10" i="40"/>
  <c r="P10" i="39"/>
  <c r="AA20" i="39"/>
  <c r="S10" i="39"/>
  <c r="R10" i="39"/>
  <c r="Q10" i="39"/>
  <c r="T10" i="39"/>
  <c r="J10" i="39"/>
  <c r="I10" i="39"/>
  <c r="H10" i="39"/>
  <c r="N8" i="39"/>
  <c r="L8" i="39"/>
  <c r="R6" i="39"/>
  <c r="Q6" i="39"/>
  <c r="P6" i="39"/>
  <c r="T6" i="39"/>
  <c r="S6" i="39"/>
  <c r="J6" i="39"/>
  <c r="I6" i="39"/>
  <c r="H6" i="39"/>
  <c r="M127" i="37"/>
  <c r="J129" i="37"/>
  <c r="L127" i="37"/>
  <c r="K127" i="37"/>
  <c r="O127" i="37"/>
  <c r="N127" i="37"/>
  <c r="AO37" i="35"/>
  <c r="AN37" i="35"/>
  <c r="I35" i="35"/>
  <c r="H35" i="35"/>
  <c r="T9" i="39"/>
  <c r="S9" i="39"/>
  <c r="R9" i="39"/>
  <c r="Q9" i="39"/>
  <c r="P9" i="39"/>
  <c r="J9" i="39"/>
  <c r="I9" i="39"/>
  <c r="H9" i="39"/>
  <c r="M9" i="39"/>
  <c r="O125" i="37"/>
  <c r="N125" i="37"/>
  <c r="M125" i="37"/>
  <c r="L125" i="37"/>
  <c r="K125" i="37"/>
  <c r="L140" i="41"/>
  <c r="O140" i="41"/>
  <c r="N140" i="41"/>
  <c r="M140" i="41"/>
  <c r="N138" i="41"/>
  <c r="O138" i="41"/>
  <c r="M138" i="41"/>
  <c r="L138" i="41"/>
  <c r="O145" i="41"/>
  <c r="N145" i="41"/>
  <c r="M145" i="41"/>
  <c r="L145" i="41"/>
  <c r="N136" i="41"/>
  <c r="M136" i="41"/>
  <c r="J146" i="41"/>
  <c r="L136" i="41"/>
  <c r="O136" i="41"/>
  <c r="M143" i="41"/>
  <c r="O143" i="41"/>
  <c r="N143" i="41"/>
  <c r="L143" i="41"/>
  <c r="O141" i="41"/>
  <c r="M141" i="41"/>
  <c r="L141" i="41"/>
  <c r="N141" i="41"/>
  <c r="L139" i="41"/>
  <c r="O139" i="41"/>
  <c r="N139" i="41"/>
  <c r="M139" i="41"/>
  <c r="O144" i="41"/>
  <c r="N144" i="41"/>
  <c r="M144" i="41"/>
  <c r="L144" i="41"/>
  <c r="O137" i="41"/>
  <c r="N137" i="41"/>
  <c r="M137" i="41"/>
  <c r="L137" i="41"/>
  <c r="O142" i="41"/>
  <c r="N142" i="41"/>
  <c r="M142" i="41"/>
  <c r="L142" i="41"/>
  <c r="S8" i="40"/>
  <c r="Q8" i="40"/>
  <c r="P8" i="40"/>
  <c r="R8" i="40"/>
  <c r="T8" i="40"/>
  <c r="Q9" i="40"/>
  <c r="T9" i="40"/>
  <c r="S9" i="40"/>
  <c r="R9" i="40"/>
  <c r="P9" i="40"/>
  <c r="T6" i="40"/>
  <c r="S6" i="40"/>
  <c r="R6" i="40"/>
  <c r="Q6" i="40"/>
  <c r="P6" i="40"/>
  <c r="T10" i="40"/>
  <c r="AA20" i="40" s="1"/>
  <c r="S10" i="40"/>
  <c r="R10" i="40"/>
  <c r="Q10" i="40"/>
  <c r="P10" i="40"/>
  <c r="H134" i="40"/>
  <c r="G134" i="40"/>
  <c r="I134" i="40"/>
  <c r="Y30" i="35"/>
  <c r="X30" i="35"/>
  <c r="Y38" i="35"/>
  <c r="X38" i="35"/>
  <c r="Y32" i="35"/>
  <c r="X32" i="35"/>
  <c r="Y40" i="35"/>
  <c r="X40" i="35"/>
  <c r="Y34" i="35"/>
  <c r="X34" i="35"/>
  <c r="AF15" i="35"/>
  <c r="AE15" i="35"/>
  <c r="AF13" i="35"/>
  <c r="AE13" i="35"/>
  <c r="AF11" i="35"/>
  <c r="AE11" i="35"/>
  <c r="AF10" i="35"/>
  <c r="AE10" i="35"/>
  <c r="AE9" i="35"/>
  <c r="AF9" i="35"/>
  <c r="AE8" i="35"/>
  <c r="AF8" i="35"/>
  <c r="AF17" i="35"/>
  <c r="AE17" i="35"/>
  <c r="AF18" i="35"/>
  <c r="AE18" i="35"/>
  <c r="S6" i="38"/>
  <c r="R6" i="38"/>
  <c r="Q6" i="38"/>
  <c r="P6" i="38"/>
  <c r="T6" i="38"/>
  <c r="S10" i="38"/>
  <c r="R10" i="38"/>
  <c r="Q10" i="38"/>
  <c r="P10" i="38"/>
  <c r="T10" i="38"/>
  <c r="AA20" i="38" s="1"/>
  <c r="Q7" i="38"/>
  <c r="P7" i="38"/>
  <c r="AA19" i="38"/>
  <c r="T7" i="38"/>
  <c r="S7" i="38"/>
  <c r="R7" i="38"/>
  <c r="T8" i="38"/>
  <c r="S8" i="38"/>
  <c r="R8" i="38"/>
  <c r="Q8" i="38"/>
  <c r="P8" i="38"/>
  <c r="AR12" i="35"/>
  <c r="AP12" i="35"/>
  <c r="AQ12" i="35"/>
  <c r="AO12" i="35"/>
  <c r="AN12" i="35"/>
  <c r="AZ11" i="35"/>
  <c r="AX11" i="35"/>
  <c r="BB11" i="35"/>
  <c r="BA11" i="35"/>
  <c r="AY11" i="35"/>
  <c r="AW22" i="35"/>
  <c r="AZ13" i="35"/>
  <c r="AX13" i="35"/>
  <c r="BB13" i="35"/>
  <c r="BA13" i="35"/>
  <c r="AY13" i="35"/>
  <c r="AZ15" i="35"/>
  <c r="AX15" i="35"/>
  <c r="BB15" i="35"/>
  <c r="BA15" i="35"/>
  <c r="AY15" i="35"/>
  <c r="AZ10" i="35"/>
  <c r="AX10" i="35"/>
  <c r="BB10" i="35"/>
  <c r="BA10" i="35"/>
  <c r="AY10" i="35"/>
  <c r="AZ18" i="35"/>
  <c r="AX18" i="35"/>
  <c r="BB18" i="35"/>
  <c r="BA18" i="35"/>
  <c r="AY18" i="35"/>
  <c r="AR11" i="35"/>
  <c r="AP11" i="35"/>
  <c r="AQ11" i="35"/>
  <c r="AO11" i="35"/>
  <c r="AN11" i="35"/>
  <c r="AR13" i="35"/>
  <c r="AP13" i="35"/>
  <c r="AQ13" i="35"/>
  <c r="AO13" i="35"/>
  <c r="AN13" i="35"/>
  <c r="AR15" i="35"/>
  <c r="AP15" i="35"/>
  <c r="AQ15" i="35"/>
  <c r="AO15" i="35"/>
  <c r="AN15" i="35"/>
  <c r="AN8" i="35"/>
  <c r="AQ8" i="35"/>
  <c r="AP8" i="35"/>
  <c r="AO8" i="35"/>
  <c r="AR8" i="35"/>
  <c r="AN9" i="35"/>
  <c r="AR9" i="35"/>
  <c r="AQ9" i="35"/>
  <c r="AP9" i="35"/>
  <c r="AO9" i="35"/>
  <c r="AR10" i="35"/>
  <c r="AN10" i="35"/>
  <c r="AQ10" i="35"/>
  <c r="AP10" i="35"/>
  <c r="AO10" i="35"/>
  <c r="AR14" i="35"/>
  <c r="AP14" i="35"/>
  <c r="AQ14" i="35"/>
  <c r="AO14" i="35"/>
  <c r="AN14" i="35"/>
  <c r="AZ12" i="35"/>
  <c r="AX12" i="35"/>
  <c r="BB12" i="35"/>
  <c r="BA12" i="35"/>
  <c r="AY12" i="35"/>
  <c r="M9" i="38"/>
  <c r="J9" i="38"/>
  <c r="I9" i="38"/>
  <c r="H9" i="38"/>
  <c r="J6" i="38"/>
  <c r="I6" i="38"/>
  <c r="H6" i="38"/>
  <c r="J10" i="38"/>
  <c r="I10" i="38"/>
  <c r="H10" i="38"/>
  <c r="I7" i="38"/>
  <c r="H7" i="38"/>
  <c r="J7" i="38"/>
  <c r="M8" i="38"/>
  <c r="J8" i="38"/>
  <c r="I8" i="38"/>
  <c r="H8" i="38"/>
  <c r="AZ17" i="35"/>
  <c r="AX17" i="35"/>
  <c r="AY17" i="35"/>
  <c r="BB17" i="35"/>
  <c r="BA17" i="35"/>
  <c r="BA8" i="35"/>
  <c r="BB8" i="35"/>
  <c r="AZ8" i="35"/>
  <c r="AY8" i="35"/>
  <c r="AX8" i="35"/>
  <c r="I9" i="35"/>
  <c r="H9" i="35"/>
  <c r="H11" i="35"/>
  <c r="I11" i="35"/>
  <c r="H13" i="35"/>
  <c r="I13" i="35"/>
  <c r="H15" i="35"/>
  <c r="I15" i="35"/>
  <c r="H17" i="35"/>
  <c r="I17" i="35"/>
  <c r="H18" i="35"/>
  <c r="I18" i="35"/>
  <c r="Y9" i="35"/>
  <c r="X9" i="35"/>
  <c r="X11" i="35"/>
  <c r="Y11" i="35"/>
  <c r="X15" i="35"/>
  <c r="Y15" i="35"/>
  <c r="X12" i="35"/>
  <c r="Y12" i="35"/>
  <c r="X14" i="35"/>
  <c r="Y14" i="35"/>
  <c r="X16" i="35"/>
  <c r="Y16" i="35"/>
  <c r="X17" i="35"/>
  <c r="Y17" i="35"/>
  <c r="X13" i="35"/>
  <c r="Y13" i="35"/>
  <c r="P8" i="35"/>
  <c r="O8" i="35"/>
  <c r="P10" i="35"/>
  <c r="O10" i="35"/>
  <c r="O9" i="35"/>
  <c r="P9" i="35"/>
  <c r="P11" i="35"/>
  <c r="O11" i="35"/>
  <c r="P12" i="35"/>
  <c r="O12" i="35"/>
  <c r="P13" i="35"/>
  <c r="O13" i="35"/>
  <c r="P14" i="35"/>
  <c r="O14" i="35"/>
  <c r="P15" i="35"/>
  <c r="O15" i="35"/>
  <c r="P16" i="35"/>
  <c r="O16" i="35"/>
  <c r="P17" i="35"/>
  <c r="O17" i="35"/>
  <c r="P18" i="35"/>
  <c r="O18" i="35"/>
  <c r="M64" i="28"/>
  <c r="L64" i="28"/>
  <c r="K64" i="28"/>
  <c r="J64" i="28"/>
  <c r="I64" i="28"/>
  <c r="M29" i="28"/>
  <c r="L29" i="28"/>
  <c r="K29" i="28"/>
  <c r="J29" i="28"/>
  <c r="I29" i="28"/>
  <c r="M85" i="28"/>
  <c r="L85" i="28"/>
  <c r="J85" i="28"/>
  <c r="I85" i="28"/>
  <c r="K85" i="28"/>
  <c r="M41" i="28"/>
  <c r="L41" i="28"/>
  <c r="K41" i="28"/>
  <c r="J41" i="28"/>
  <c r="I41" i="28"/>
  <c r="M10" i="28"/>
  <c r="L10" i="28"/>
  <c r="K10" i="28"/>
  <c r="J10" i="28"/>
  <c r="I10" i="28"/>
  <c r="M18" i="28"/>
  <c r="L18" i="28"/>
  <c r="K18" i="28"/>
  <c r="J18" i="28"/>
  <c r="I18" i="28"/>
  <c r="M27" i="28"/>
  <c r="L27" i="28"/>
  <c r="K27" i="28"/>
  <c r="J27" i="28"/>
  <c r="I27" i="28"/>
  <c r="M36" i="28"/>
  <c r="L36" i="28"/>
  <c r="K36" i="28"/>
  <c r="J36" i="28"/>
  <c r="I36" i="28"/>
  <c r="M44" i="28"/>
  <c r="L44" i="28"/>
  <c r="K44" i="28"/>
  <c r="J44" i="28"/>
  <c r="I44" i="28"/>
  <c r="M53" i="28"/>
  <c r="L53" i="28"/>
  <c r="K53" i="28"/>
  <c r="J53" i="28"/>
  <c r="I53" i="28"/>
  <c r="M61" i="28"/>
  <c r="L61" i="28"/>
  <c r="K61" i="28"/>
  <c r="J61" i="28"/>
  <c r="I61" i="28"/>
  <c r="M94" i="28"/>
  <c r="L94" i="28"/>
  <c r="J94" i="28"/>
  <c r="I94" i="28"/>
  <c r="K94" i="28"/>
  <c r="M151" i="28"/>
  <c r="L151" i="28"/>
  <c r="K151" i="28"/>
  <c r="J151" i="28"/>
  <c r="I151" i="28"/>
  <c r="L13" i="28"/>
  <c r="K13" i="28"/>
  <c r="J13" i="28"/>
  <c r="I13" i="28"/>
  <c r="M13" i="28"/>
  <c r="L22" i="28"/>
  <c r="K22" i="28"/>
  <c r="J22" i="28"/>
  <c r="I22" i="28"/>
  <c r="M22" i="28"/>
  <c r="L30" i="28"/>
  <c r="K30" i="28"/>
  <c r="J30" i="28"/>
  <c r="I30" i="28"/>
  <c r="M30" i="28"/>
  <c r="L39" i="28"/>
  <c r="K39" i="28"/>
  <c r="J39" i="28"/>
  <c r="I39" i="28"/>
  <c r="M39" i="28"/>
  <c r="L47" i="28"/>
  <c r="K47" i="28"/>
  <c r="J47" i="28"/>
  <c r="I47" i="28"/>
  <c r="M47" i="28"/>
  <c r="L56" i="28"/>
  <c r="K56" i="28"/>
  <c r="J56" i="28"/>
  <c r="I56" i="28"/>
  <c r="M56" i="28"/>
  <c r="K69" i="28"/>
  <c r="J69" i="28"/>
  <c r="I69" i="28"/>
  <c r="M69" i="28"/>
  <c r="L69" i="28"/>
  <c r="M73" i="28"/>
  <c r="K73" i="28"/>
  <c r="J73" i="28"/>
  <c r="L73" i="28"/>
  <c r="I73" i="28"/>
  <c r="M108" i="28"/>
  <c r="L108" i="28"/>
  <c r="K108" i="28"/>
  <c r="J108" i="28"/>
  <c r="I108" i="28"/>
  <c r="K8" i="28"/>
  <c r="J8" i="28"/>
  <c r="I8" i="28"/>
  <c r="L8" i="28"/>
  <c r="M8" i="28"/>
  <c r="K16" i="28"/>
  <c r="J16" i="28"/>
  <c r="I16" i="28"/>
  <c r="L16" i="28"/>
  <c r="M16" i="28"/>
  <c r="K25" i="28"/>
  <c r="J25" i="28"/>
  <c r="I25" i="28"/>
  <c r="M25" i="28"/>
  <c r="L25" i="28"/>
  <c r="K33" i="28"/>
  <c r="J33" i="28"/>
  <c r="I33" i="28"/>
  <c r="M33" i="28"/>
  <c r="L33" i="28"/>
  <c r="K42" i="28"/>
  <c r="J42" i="28"/>
  <c r="I42" i="28"/>
  <c r="L42" i="28"/>
  <c r="M42" i="28"/>
  <c r="K51" i="28"/>
  <c r="J51" i="28"/>
  <c r="I51" i="28"/>
  <c r="L51" i="28"/>
  <c r="M51" i="28"/>
  <c r="K59" i="28"/>
  <c r="J59" i="28"/>
  <c r="I59" i="28"/>
  <c r="M59" i="28"/>
  <c r="L59" i="28"/>
  <c r="K78" i="28"/>
  <c r="J78" i="28"/>
  <c r="I78" i="28"/>
  <c r="M78" i="28"/>
  <c r="L78" i="28"/>
  <c r="M82" i="28"/>
  <c r="K82" i="28"/>
  <c r="J82" i="28"/>
  <c r="L82" i="28"/>
  <c r="H90" i="28"/>
  <c r="I82" i="28"/>
  <c r="M134" i="28"/>
  <c r="L134" i="28"/>
  <c r="K134" i="28"/>
  <c r="J134" i="28"/>
  <c r="I134" i="28"/>
  <c r="J11" i="28"/>
  <c r="I11" i="28"/>
  <c r="M11" i="28"/>
  <c r="K11" i="28"/>
  <c r="L11" i="28"/>
  <c r="J19" i="28"/>
  <c r="I19" i="28"/>
  <c r="M19" i="28"/>
  <c r="K19" i="28"/>
  <c r="L19" i="28"/>
  <c r="J28" i="28"/>
  <c r="I28" i="28"/>
  <c r="M28" i="28"/>
  <c r="L28" i="28"/>
  <c r="K28" i="28"/>
  <c r="J37" i="28"/>
  <c r="I37" i="28"/>
  <c r="M37" i="28"/>
  <c r="L37" i="28"/>
  <c r="K37" i="28"/>
  <c r="J45" i="28"/>
  <c r="I45" i="28"/>
  <c r="M45" i="28"/>
  <c r="K45" i="28"/>
  <c r="L45" i="28"/>
  <c r="J54" i="28"/>
  <c r="I54" i="28"/>
  <c r="H62" i="28"/>
  <c r="M54" i="28"/>
  <c r="K54" i="28"/>
  <c r="L54" i="28"/>
  <c r="K86" i="28"/>
  <c r="J86" i="28"/>
  <c r="I86" i="28"/>
  <c r="M86" i="28"/>
  <c r="L86" i="28"/>
  <c r="M159" i="28"/>
  <c r="L159" i="28"/>
  <c r="K159" i="28"/>
  <c r="J159" i="28"/>
  <c r="I159" i="28"/>
  <c r="I14" i="28"/>
  <c r="M14" i="28"/>
  <c r="L14" i="28"/>
  <c r="J14" i="28"/>
  <c r="K14" i="28"/>
  <c r="I23" i="28"/>
  <c r="M23" i="28"/>
  <c r="L23" i="28"/>
  <c r="J23" i="28"/>
  <c r="K23" i="28"/>
  <c r="I31" i="28"/>
  <c r="M31" i="28"/>
  <c r="L31" i="28"/>
  <c r="K31" i="28"/>
  <c r="J31" i="28"/>
  <c r="I40" i="28"/>
  <c r="H48" i="28"/>
  <c r="M40" i="28"/>
  <c r="L40" i="28"/>
  <c r="K40" i="28"/>
  <c r="J40" i="28"/>
  <c r="I57" i="28"/>
  <c r="M57" i="28"/>
  <c r="L57" i="28"/>
  <c r="J57" i="28"/>
  <c r="K57" i="28"/>
  <c r="K95" i="28"/>
  <c r="J95" i="28"/>
  <c r="I95" i="28"/>
  <c r="L95" i="28"/>
  <c r="M95" i="28"/>
  <c r="M99" i="28"/>
  <c r="L99" i="28"/>
  <c r="K99" i="28"/>
  <c r="J99" i="28"/>
  <c r="I99" i="28"/>
  <c r="M116" i="28"/>
  <c r="L116" i="28"/>
  <c r="K116" i="28"/>
  <c r="J116" i="28"/>
  <c r="I116" i="28"/>
  <c r="M9" i="28"/>
  <c r="L9" i="28"/>
  <c r="K9" i="28"/>
  <c r="J9" i="28"/>
  <c r="I9" i="28"/>
  <c r="M17" i="28"/>
  <c r="L17" i="28"/>
  <c r="K17" i="28"/>
  <c r="I17" i="28"/>
  <c r="J17" i="28"/>
  <c r="H34" i="28"/>
  <c r="M26" i="28"/>
  <c r="L26" i="28"/>
  <c r="K26" i="28"/>
  <c r="I26" i="28"/>
  <c r="J26" i="28"/>
  <c r="M43" i="28"/>
  <c r="L43" i="28"/>
  <c r="K43" i="28"/>
  <c r="J43" i="28"/>
  <c r="I43" i="28"/>
  <c r="M52" i="28"/>
  <c r="L52" i="28"/>
  <c r="K52" i="28"/>
  <c r="I52" i="28"/>
  <c r="J52" i="28"/>
  <c r="M60" i="28"/>
  <c r="L60" i="28"/>
  <c r="K60" i="28"/>
  <c r="I60" i="28"/>
  <c r="J60" i="28"/>
  <c r="M68" i="28"/>
  <c r="L68" i="28"/>
  <c r="J68" i="28"/>
  <c r="I68" i="28"/>
  <c r="H76" i="28"/>
  <c r="K68" i="28"/>
  <c r="M142" i="28"/>
  <c r="L142" i="28"/>
  <c r="K142" i="28"/>
  <c r="J142" i="28"/>
  <c r="I142" i="28"/>
  <c r="M102" i="28"/>
  <c r="L102" i="28"/>
  <c r="K102" i="28"/>
  <c r="J102" i="28"/>
  <c r="I102" i="28"/>
  <c r="M111" i="28"/>
  <c r="L111" i="28"/>
  <c r="K111" i="28"/>
  <c r="J111" i="28"/>
  <c r="I111" i="28"/>
  <c r="M120" i="28"/>
  <c r="L120" i="28"/>
  <c r="K120" i="28"/>
  <c r="J120" i="28"/>
  <c r="I120" i="28"/>
  <c r="M128" i="28"/>
  <c r="L128" i="28"/>
  <c r="K128" i="28"/>
  <c r="J128" i="28"/>
  <c r="I128" i="28"/>
  <c r="M137" i="28"/>
  <c r="L137" i="28"/>
  <c r="K137" i="28"/>
  <c r="J137" i="28"/>
  <c r="I137" i="28"/>
  <c r="M145" i="28"/>
  <c r="L145" i="28"/>
  <c r="K145" i="28"/>
  <c r="J145" i="28"/>
  <c r="I145" i="28"/>
  <c r="M154" i="28"/>
  <c r="L154" i="28"/>
  <c r="K154" i="28"/>
  <c r="J154" i="28"/>
  <c r="I154" i="28"/>
  <c r="M71" i="28"/>
  <c r="L71" i="28"/>
  <c r="K71" i="28"/>
  <c r="I71" i="28"/>
  <c r="J71" i="28"/>
  <c r="M80" i="28"/>
  <c r="L80" i="28"/>
  <c r="K80" i="28"/>
  <c r="I80" i="28"/>
  <c r="J80" i="28"/>
  <c r="M88" i="28"/>
  <c r="L88" i="28"/>
  <c r="K88" i="28"/>
  <c r="I88" i="28"/>
  <c r="J88" i="28"/>
  <c r="M97" i="28"/>
  <c r="L97" i="28"/>
  <c r="K97" i="28"/>
  <c r="I97" i="28"/>
  <c r="J97" i="28"/>
  <c r="M106" i="28"/>
  <c r="L106" i="28"/>
  <c r="K106" i="28"/>
  <c r="J106" i="28"/>
  <c r="I106" i="28"/>
  <c r="M114" i="28"/>
  <c r="L114" i="28"/>
  <c r="K114" i="28"/>
  <c r="J114" i="28"/>
  <c r="I114" i="28"/>
  <c r="M123" i="28"/>
  <c r="L123" i="28"/>
  <c r="K123" i="28"/>
  <c r="J123" i="28"/>
  <c r="I123" i="28"/>
  <c r="M131" i="28"/>
  <c r="L131" i="28"/>
  <c r="K131" i="28"/>
  <c r="J131" i="28"/>
  <c r="I131" i="28"/>
  <c r="M140" i="28"/>
  <c r="L140" i="28"/>
  <c r="K140" i="28"/>
  <c r="J140" i="28"/>
  <c r="I140" i="28"/>
  <c r="M149" i="28"/>
  <c r="L149" i="28"/>
  <c r="K149" i="28"/>
  <c r="J149" i="28"/>
  <c r="I149" i="28"/>
  <c r="M157" i="28"/>
  <c r="L157" i="28"/>
  <c r="K157" i="28"/>
  <c r="J157" i="28"/>
  <c r="I157" i="28"/>
  <c r="L66" i="28"/>
  <c r="K66" i="28"/>
  <c r="J66" i="28"/>
  <c r="I66" i="28"/>
  <c r="M66" i="28"/>
  <c r="L74" i="28"/>
  <c r="K74" i="28"/>
  <c r="J74" i="28"/>
  <c r="M74" i="28"/>
  <c r="I74" i="28"/>
  <c r="L83" i="28"/>
  <c r="K83" i="28"/>
  <c r="J83" i="28"/>
  <c r="M83" i="28"/>
  <c r="I83" i="28"/>
  <c r="L92" i="28"/>
  <c r="K92" i="28"/>
  <c r="J92" i="28"/>
  <c r="M92" i="28"/>
  <c r="I92" i="28"/>
  <c r="L100" i="28"/>
  <c r="K100" i="28"/>
  <c r="J100" i="28"/>
  <c r="I100" i="28"/>
  <c r="M100" i="28"/>
  <c r="L109" i="28"/>
  <c r="K109" i="28"/>
  <c r="J109" i="28"/>
  <c r="I109" i="28"/>
  <c r="M109" i="28"/>
  <c r="L117" i="28"/>
  <c r="K117" i="28"/>
  <c r="J117" i="28"/>
  <c r="I117" i="28"/>
  <c r="M117" i="28"/>
  <c r="L126" i="28"/>
  <c r="K126" i="28"/>
  <c r="J126" i="28"/>
  <c r="I126" i="28"/>
  <c r="M126" i="28"/>
  <c r="L135" i="28"/>
  <c r="K135" i="28"/>
  <c r="J135" i="28"/>
  <c r="I135" i="28"/>
  <c r="M135" i="28"/>
  <c r="L143" i="28"/>
  <c r="K143" i="28"/>
  <c r="J143" i="28"/>
  <c r="I143" i="28"/>
  <c r="M143" i="28"/>
  <c r="L152" i="28"/>
  <c r="K152" i="28"/>
  <c r="J152" i="28"/>
  <c r="I152" i="28"/>
  <c r="H160" i="28"/>
  <c r="M152" i="28"/>
  <c r="K103" i="28"/>
  <c r="J103" i="28"/>
  <c r="I103" i="28"/>
  <c r="M103" i="28"/>
  <c r="L103" i="28"/>
  <c r="K112" i="28"/>
  <c r="J112" i="28"/>
  <c r="I112" i="28"/>
  <c r="M112" i="28"/>
  <c r="L112" i="28"/>
  <c r="K121" i="28"/>
  <c r="J121" i="28"/>
  <c r="I121" i="28"/>
  <c r="M121" i="28"/>
  <c r="L121" i="28"/>
  <c r="K129" i="28"/>
  <c r="J129" i="28"/>
  <c r="I129" i="28"/>
  <c r="M129" i="28"/>
  <c r="L129" i="28"/>
  <c r="K138" i="28"/>
  <c r="J138" i="28"/>
  <c r="I138" i="28"/>
  <c r="H146" i="28"/>
  <c r="M138" i="28"/>
  <c r="L138" i="28"/>
  <c r="K155" i="28"/>
  <c r="J155" i="28"/>
  <c r="I155" i="28"/>
  <c r="M155" i="28"/>
  <c r="L155" i="28"/>
  <c r="J72" i="28"/>
  <c r="I72" i="28"/>
  <c r="M72" i="28"/>
  <c r="K72" i="28"/>
  <c r="L72" i="28"/>
  <c r="J81" i="28"/>
  <c r="I81" i="28"/>
  <c r="M81" i="28"/>
  <c r="L81" i="28"/>
  <c r="K81" i="28"/>
  <c r="J89" i="28"/>
  <c r="I89" i="28"/>
  <c r="M89" i="28"/>
  <c r="L89" i="28"/>
  <c r="K89" i="28"/>
  <c r="J98" i="28"/>
  <c r="I98" i="28"/>
  <c r="M98" i="28"/>
  <c r="L98" i="28"/>
  <c r="K98" i="28"/>
  <c r="J107" i="28"/>
  <c r="I107" i="28"/>
  <c r="M107" i="28"/>
  <c r="L107" i="28"/>
  <c r="K107" i="28"/>
  <c r="J115" i="28"/>
  <c r="I115" i="28"/>
  <c r="M115" i="28"/>
  <c r="L115" i="28"/>
  <c r="K115" i="28"/>
  <c r="J124" i="28"/>
  <c r="I124" i="28"/>
  <c r="H132" i="28"/>
  <c r="M124" i="28"/>
  <c r="L124" i="28"/>
  <c r="K124" i="28"/>
  <c r="J141" i="28"/>
  <c r="I141" i="28"/>
  <c r="M141" i="28"/>
  <c r="L141" i="28"/>
  <c r="K141" i="28"/>
  <c r="J150" i="28"/>
  <c r="I150" i="28"/>
  <c r="M150" i="28"/>
  <c r="L150" i="28"/>
  <c r="K150" i="28"/>
  <c r="J158" i="28"/>
  <c r="I158" i="28"/>
  <c r="M158" i="28"/>
  <c r="L158" i="28"/>
  <c r="K158" i="28"/>
  <c r="I67" i="28"/>
  <c r="M67" i="28"/>
  <c r="L67" i="28"/>
  <c r="K67" i="28"/>
  <c r="J67" i="28"/>
  <c r="I75" i="28"/>
  <c r="M75" i="28"/>
  <c r="L75" i="28"/>
  <c r="K75" i="28"/>
  <c r="J75" i="28"/>
  <c r="I84" i="28"/>
  <c r="M84" i="28"/>
  <c r="L84" i="28"/>
  <c r="K84" i="28"/>
  <c r="J84" i="28"/>
  <c r="I93" i="28"/>
  <c r="M93" i="28"/>
  <c r="L93" i="28"/>
  <c r="K93" i="28"/>
  <c r="J93" i="28"/>
  <c r="I101" i="28"/>
  <c r="M101" i="28"/>
  <c r="L101" i="28"/>
  <c r="K101" i="28"/>
  <c r="J101" i="28"/>
  <c r="I110" i="28"/>
  <c r="H118" i="28"/>
  <c r="M110" i="28"/>
  <c r="L110" i="28"/>
  <c r="K110" i="28"/>
  <c r="J110" i="28"/>
  <c r="I127" i="28"/>
  <c r="M127" i="28"/>
  <c r="L127" i="28"/>
  <c r="K127" i="28"/>
  <c r="J127" i="28"/>
  <c r="I136" i="28"/>
  <c r="M136" i="28"/>
  <c r="L136" i="28"/>
  <c r="K136" i="28"/>
  <c r="J136" i="28"/>
  <c r="I144" i="28"/>
  <c r="M144" i="28"/>
  <c r="L144" i="28"/>
  <c r="K144" i="28"/>
  <c r="J144" i="28"/>
  <c r="I153" i="28"/>
  <c r="M153" i="28"/>
  <c r="L153" i="28"/>
  <c r="K153" i="28"/>
  <c r="J153" i="28"/>
  <c r="L70" i="28"/>
  <c r="K70" i="28"/>
  <c r="I70" i="28"/>
  <c r="J70" i="28"/>
  <c r="M70" i="28"/>
  <c r="L79" i="28"/>
  <c r="K79" i="28"/>
  <c r="M79" i="28"/>
  <c r="I79" i="28"/>
  <c r="J79" i="28"/>
  <c r="L87" i="28"/>
  <c r="K87" i="28"/>
  <c r="M87" i="28"/>
  <c r="J87" i="28"/>
  <c r="I87" i="28"/>
  <c r="H104" i="28"/>
  <c r="L96" i="28"/>
  <c r="K96" i="28"/>
  <c r="M96" i="28"/>
  <c r="J96" i="28"/>
  <c r="I96" i="28"/>
  <c r="M113" i="28"/>
  <c r="L113" i="28"/>
  <c r="K113" i="28"/>
  <c r="J113" i="28"/>
  <c r="I113" i="28"/>
  <c r="M122" i="28"/>
  <c r="L122" i="28"/>
  <c r="K122" i="28"/>
  <c r="J122" i="28"/>
  <c r="I122" i="28"/>
  <c r="M130" i="28"/>
  <c r="L130" i="28"/>
  <c r="K130" i="28"/>
  <c r="J130" i="28"/>
  <c r="I130" i="28"/>
  <c r="M139" i="28"/>
  <c r="L139" i="28"/>
  <c r="K139" i="28"/>
  <c r="J139" i="28"/>
  <c r="I139" i="28"/>
  <c r="M148" i="28"/>
  <c r="L148" i="28"/>
  <c r="K148" i="28"/>
  <c r="J148" i="28"/>
  <c r="I148" i="28"/>
  <c r="M156" i="28"/>
  <c r="L156" i="28"/>
  <c r="K156" i="28"/>
  <c r="J156" i="28"/>
  <c r="I156" i="28"/>
  <c r="M50" i="28"/>
  <c r="L50" i="28"/>
  <c r="K50" i="28"/>
  <c r="J50" i="28"/>
  <c r="I50" i="28"/>
  <c r="M46" i="28"/>
  <c r="L46" i="28"/>
  <c r="K46" i="28"/>
  <c r="J46" i="28"/>
  <c r="I46" i="28"/>
  <c r="M55" i="28"/>
  <c r="L55" i="28"/>
  <c r="K55" i="28"/>
  <c r="J55" i="28"/>
  <c r="I55" i="28"/>
  <c r="M32" i="28"/>
  <c r="L32" i="28"/>
  <c r="K32" i="28"/>
  <c r="J32" i="28"/>
  <c r="I32" i="28"/>
  <c r="AB19" i="22"/>
  <c r="AA19" i="22"/>
  <c r="Z19" i="22"/>
  <c r="X19" i="22"/>
  <c r="Y19" i="22"/>
  <c r="Z9" i="22"/>
  <c r="Y9" i="22"/>
  <c r="X9" i="22"/>
  <c r="AB9" i="22"/>
  <c r="AA9" i="22"/>
  <c r="Z17" i="22"/>
  <c r="Y17" i="22"/>
  <c r="X17" i="22"/>
  <c r="AB17" i="22"/>
  <c r="AA17" i="22"/>
  <c r="AB11" i="22"/>
  <c r="AA11" i="22"/>
  <c r="Z11" i="22"/>
  <c r="Y11" i="22"/>
  <c r="X11" i="22"/>
  <c r="AB12" i="22"/>
  <c r="AA12" i="22"/>
  <c r="Z12" i="22"/>
  <c r="Y12" i="22"/>
  <c r="X12" i="22"/>
  <c r="AB20" i="22"/>
  <c r="AA20" i="22"/>
  <c r="Y20" i="22"/>
  <c r="Z20" i="22"/>
  <c r="X20" i="22"/>
  <c r="AA18" i="22"/>
  <c r="Z18" i="22"/>
  <c r="Y18" i="22"/>
  <c r="AB18" i="22"/>
  <c r="X18" i="22"/>
  <c r="Y16" i="22"/>
  <c r="X16" i="22"/>
  <c r="AA16" i="22"/>
  <c r="AB16" i="22"/>
  <c r="Z16" i="22"/>
  <c r="X15" i="22"/>
  <c r="AB15" i="22"/>
  <c r="Z15" i="22"/>
  <c r="AA15" i="22"/>
  <c r="Y15" i="22"/>
  <c r="AA14" i="22"/>
  <c r="Y14" i="22"/>
  <c r="AB14" i="22"/>
  <c r="Z14" i="22"/>
  <c r="X14" i="22"/>
  <c r="Y38" i="19"/>
  <c r="X38" i="19"/>
  <c r="W37" i="19"/>
  <c r="Y29" i="19"/>
  <c r="X29" i="19"/>
  <c r="Y20" i="19"/>
  <c r="X20" i="19"/>
  <c r="Y12" i="19"/>
  <c r="X12" i="19"/>
  <c r="M152" i="17"/>
  <c r="L152" i="17"/>
  <c r="K152" i="17"/>
  <c r="J152" i="17"/>
  <c r="I152" i="17"/>
  <c r="M143" i="17"/>
  <c r="L143" i="17"/>
  <c r="K143" i="17"/>
  <c r="J143" i="17"/>
  <c r="I143" i="17"/>
  <c r="M126" i="17"/>
  <c r="L126" i="17"/>
  <c r="K126" i="17"/>
  <c r="J126" i="17"/>
  <c r="I126" i="17"/>
  <c r="M117" i="17"/>
  <c r="L117" i="17"/>
  <c r="K117" i="17"/>
  <c r="J117" i="17"/>
  <c r="I117" i="17"/>
  <c r="M109" i="17"/>
  <c r="L109" i="17"/>
  <c r="K109" i="17"/>
  <c r="J109" i="17"/>
  <c r="I109" i="17"/>
  <c r="M100" i="17"/>
  <c r="L100" i="17"/>
  <c r="K100" i="17"/>
  <c r="J100" i="17"/>
  <c r="I100" i="17"/>
  <c r="H91" i="17"/>
  <c r="M83" i="17"/>
  <c r="L83" i="17"/>
  <c r="K83" i="17"/>
  <c r="J83" i="17"/>
  <c r="I83" i="17"/>
  <c r="M74" i="17"/>
  <c r="L74" i="17"/>
  <c r="K74" i="17"/>
  <c r="J74" i="17"/>
  <c r="I74" i="17"/>
  <c r="M66" i="17"/>
  <c r="H65" i="17"/>
  <c r="L66" i="17"/>
  <c r="K66" i="17"/>
  <c r="J66" i="17"/>
  <c r="I66" i="17"/>
  <c r="M57" i="17"/>
  <c r="L57" i="17"/>
  <c r="K57" i="17"/>
  <c r="J57" i="17"/>
  <c r="I57" i="17"/>
  <c r="Y66" i="19"/>
  <c r="W65" i="19"/>
  <c r="X66" i="19"/>
  <c r="Y43" i="19"/>
  <c r="X43" i="19"/>
  <c r="I157" i="17"/>
  <c r="M157" i="17"/>
  <c r="L157" i="17"/>
  <c r="K157" i="17"/>
  <c r="J157" i="17"/>
  <c r="I140" i="17"/>
  <c r="M140" i="17"/>
  <c r="L140" i="17"/>
  <c r="K140" i="17"/>
  <c r="J140" i="17"/>
  <c r="I131" i="17"/>
  <c r="M131" i="17"/>
  <c r="L131" i="17"/>
  <c r="K131" i="17"/>
  <c r="J131" i="17"/>
  <c r="I123" i="17"/>
  <c r="M123" i="17"/>
  <c r="L123" i="17"/>
  <c r="K123" i="17"/>
  <c r="J123" i="17"/>
  <c r="I114" i="17"/>
  <c r="M114" i="17"/>
  <c r="L114" i="17"/>
  <c r="K114" i="17"/>
  <c r="J114" i="17"/>
  <c r="J154" i="17"/>
  <c r="I154" i="17"/>
  <c r="M154" i="17"/>
  <c r="L154" i="17"/>
  <c r="K154" i="17"/>
  <c r="J145" i="17"/>
  <c r="I145" i="17"/>
  <c r="M145" i="17"/>
  <c r="L145" i="17"/>
  <c r="K145" i="17"/>
  <c r="J137" i="17"/>
  <c r="I137" i="17"/>
  <c r="M137" i="17"/>
  <c r="L137" i="17"/>
  <c r="K137" i="17"/>
  <c r="J128" i="17"/>
  <c r="I128" i="17"/>
  <c r="M128" i="17"/>
  <c r="L128" i="17"/>
  <c r="K128" i="17"/>
  <c r="J111" i="17"/>
  <c r="I111" i="17"/>
  <c r="H119" i="17"/>
  <c r="M111" i="17"/>
  <c r="L111" i="17"/>
  <c r="K111" i="17"/>
  <c r="J102" i="17"/>
  <c r="I102" i="17"/>
  <c r="M102" i="17"/>
  <c r="L102" i="17"/>
  <c r="K102" i="17"/>
  <c r="J94" i="17"/>
  <c r="I94" i="17"/>
  <c r="M94" i="17"/>
  <c r="H93" i="17"/>
  <c r="L94" i="17"/>
  <c r="K94" i="17"/>
  <c r="J85" i="17"/>
  <c r="I85" i="17"/>
  <c r="M85" i="17"/>
  <c r="L85" i="17"/>
  <c r="K85" i="17"/>
  <c r="J76" i="17"/>
  <c r="I76" i="17"/>
  <c r="M76" i="17"/>
  <c r="L76" i="17"/>
  <c r="K76" i="17"/>
  <c r="J68" i="17"/>
  <c r="I68" i="17"/>
  <c r="M68" i="17"/>
  <c r="L68" i="17"/>
  <c r="K68" i="17"/>
  <c r="J59" i="17"/>
  <c r="I59" i="17"/>
  <c r="M59" i="17"/>
  <c r="L59" i="17"/>
  <c r="K59" i="17"/>
  <c r="I72" i="19"/>
  <c r="J72" i="19"/>
  <c r="H72" i="19"/>
  <c r="Y48" i="19"/>
  <c r="X48" i="19"/>
  <c r="Y45" i="19"/>
  <c r="X45" i="19"/>
  <c r="R40" i="19"/>
  <c r="Q40" i="19"/>
  <c r="P40" i="19"/>
  <c r="R31" i="19"/>
  <c r="Q31" i="19"/>
  <c r="P31" i="19"/>
  <c r="Y28" i="19"/>
  <c r="X28" i="19"/>
  <c r="Y19" i="19"/>
  <c r="X19" i="19"/>
  <c r="Y11" i="19"/>
  <c r="X11" i="19"/>
  <c r="K159" i="17"/>
  <c r="J159" i="17"/>
  <c r="I159" i="17"/>
  <c r="M159" i="17"/>
  <c r="L159" i="17"/>
  <c r="K151" i="17"/>
  <c r="J151" i="17"/>
  <c r="I151" i="17"/>
  <c r="M151" i="17"/>
  <c r="L151" i="17"/>
  <c r="K142" i="17"/>
  <c r="J142" i="17"/>
  <c r="I142" i="17"/>
  <c r="M142" i="17"/>
  <c r="L142" i="17"/>
  <c r="K125" i="17"/>
  <c r="J125" i="17"/>
  <c r="I125" i="17"/>
  <c r="H133" i="17"/>
  <c r="M125" i="17"/>
  <c r="L125" i="17"/>
  <c r="K116" i="17"/>
  <c r="J116" i="17"/>
  <c r="I116" i="17"/>
  <c r="M116" i="17"/>
  <c r="L116" i="17"/>
  <c r="K108" i="17"/>
  <c r="J108" i="17"/>
  <c r="I108" i="17"/>
  <c r="M108" i="17"/>
  <c r="H107" i="17"/>
  <c r="L108" i="17"/>
  <c r="K99" i="17"/>
  <c r="J99" i="17"/>
  <c r="I99" i="17"/>
  <c r="M99" i="17"/>
  <c r="L99" i="17"/>
  <c r="K90" i="17"/>
  <c r="J90" i="17"/>
  <c r="I90" i="17"/>
  <c r="M90" i="17"/>
  <c r="L90" i="17"/>
  <c r="K82" i="17"/>
  <c r="J82" i="17"/>
  <c r="I82" i="17"/>
  <c r="M82" i="17"/>
  <c r="L82" i="17"/>
  <c r="K73" i="17"/>
  <c r="J73" i="17"/>
  <c r="I73" i="17"/>
  <c r="M73" i="17"/>
  <c r="L73" i="17"/>
  <c r="K56" i="17"/>
  <c r="J56" i="17"/>
  <c r="I56" i="17"/>
  <c r="M56" i="17"/>
  <c r="L56" i="17"/>
  <c r="Y17" i="17"/>
  <c r="X17" i="17"/>
  <c r="W17" i="17"/>
  <c r="AA17" i="17"/>
  <c r="Z17" i="17"/>
  <c r="Y13" i="17"/>
  <c r="X13" i="17"/>
  <c r="W13" i="17"/>
  <c r="V21" i="17"/>
  <c r="Z13" i="17"/>
  <c r="Y42" i="19"/>
  <c r="X42" i="19"/>
  <c r="Y33" i="19"/>
  <c r="X33" i="19"/>
  <c r="Y25" i="19"/>
  <c r="X25" i="19"/>
  <c r="Y16" i="19"/>
  <c r="X16" i="19"/>
  <c r="Y54" i="19"/>
  <c r="X54" i="19"/>
  <c r="Y62" i="19"/>
  <c r="X62" i="19"/>
  <c r="Y71" i="19"/>
  <c r="X71" i="19"/>
  <c r="Y74" i="19"/>
  <c r="X74" i="19"/>
  <c r="Y59" i="19"/>
  <c r="X59" i="19"/>
  <c r="Y68" i="19"/>
  <c r="X68" i="19"/>
  <c r="X116" i="19"/>
  <c r="Y116" i="19"/>
  <c r="W135" i="19"/>
  <c r="Y136" i="19"/>
  <c r="X136" i="19"/>
  <c r="Y47" i="19"/>
  <c r="X47" i="19"/>
  <c r="Y56" i="19"/>
  <c r="X56" i="19"/>
  <c r="Y75" i="19"/>
  <c r="X75" i="19"/>
  <c r="Y80" i="19"/>
  <c r="X80" i="19"/>
  <c r="W79" i="19"/>
  <c r="Y53" i="19"/>
  <c r="X53" i="19"/>
  <c r="Y61" i="19"/>
  <c r="X61" i="19"/>
  <c r="Y70" i="19"/>
  <c r="X70" i="19"/>
  <c r="Y58" i="19"/>
  <c r="X58" i="19"/>
  <c r="Y67" i="19"/>
  <c r="X67" i="19"/>
  <c r="Y72" i="19"/>
  <c r="X72" i="19"/>
  <c r="Y76" i="19"/>
  <c r="X76" i="19"/>
  <c r="Y118" i="19"/>
  <c r="X118" i="19"/>
  <c r="Y127" i="19"/>
  <c r="X127" i="19"/>
  <c r="Y46" i="19"/>
  <c r="X46" i="19"/>
  <c r="Y55" i="19"/>
  <c r="X55" i="19"/>
  <c r="W63" i="19"/>
  <c r="Y111" i="19"/>
  <c r="W119" i="19"/>
  <c r="X111" i="19"/>
  <c r="V135" i="19"/>
  <c r="V149" i="19"/>
  <c r="V147" i="19"/>
  <c r="V121" i="19"/>
  <c r="V133" i="19"/>
  <c r="V161" i="19"/>
  <c r="V119" i="19"/>
  <c r="V105" i="19"/>
  <c r="V93" i="19"/>
  <c r="V91" i="19"/>
  <c r="V79" i="19"/>
  <c r="V65" i="19"/>
  <c r="V49" i="19"/>
  <c r="V37" i="19"/>
  <c r="V35" i="19"/>
  <c r="V23" i="19"/>
  <c r="V21" i="19"/>
  <c r="V9" i="19"/>
  <c r="V107" i="19"/>
  <c r="V77" i="19"/>
  <c r="V51" i="19"/>
  <c r="U7" i="19"/>
  <c r="V63" i="19"/>
  <c r="Y52" i="19"/>
  <c r="W51" i="19"/>
  <c r="X52" i="19"/>
  <c r="Y60" i="19"/>
  <c r="X60" i="19"/>
  <c r="Y69" i="19"/>
  <c r="W77" i="19"/>
  <c r="X69" i="19"/>
  <c r="Y73" i="19"/>
  <c r="X73" i="19"/>
  <c r="X108" i="19"/>
  <c r="W107" i="19"/>
  <c r="Y108" i="19"/>
  <c r="Y110" i="19"/>
  <c r="X110" i="19"/>
  <c r="Y144" i="19"/>
  <c r="X144" i="19"/>
  <c r="Y115" i="19"/>
  <c r="X115" i="19"/>
  <c r="Y124" i="19"/>
  <c r="X124" i="19"/>
  <c r="Y132" i="19"/>
  <c r="X132" i="19"/>
  <c r="Y141" i="19"/>
  <c r="X141" i="19"/>
  <c r="Y151" i="19"/>
  <c r="X151" i="19"/>
  <c r="Y155" i="19"/>
  <c r="X155" i="19"/>
  <c r="Y159" i="19"/>
  <c r="X15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W105" i="19"/>
  <c r="Y97" i="19"/>
  <c r="X97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12" i="19"/>
  <c r="X112" i="19"/>
  <c r="Y129" i="19"/>
  <c r="X129" i="19"/>
  <c r="Y138" i="19"/>
  <c r="X138" i="19"/>
  <c r="Y146" i="19"/>
  <c r="X146" i="19"/>
  <c r="X109" i="19"/>
  <c r="Y109" i="19"/>
  <c r="Y117" i="19"/>
  <c r="X117" i="19"/>
  <c r="Y126" i="19"/>
  <c r="X126" i="19"/>
  <c r="Y143" i="19"/>
  <c r="X143" i="19"/>
  <c r="Y152" i="19"/>
  <c r="X152" i="19"/>
  <c r="Y156" i="19"/>
  <c r="X156" i="19"/>
  <c r="Y160" i="19"/>
  <c r="X160" i="19"/>
  <c r="Y114" i="19"/>
  <c r="X114" i="19"/>
  <c r="Y123" i="19"/>
  <c r="X123" i="19"/>
  <c r="Y131" i="19"/>
  <c r="X131" i="19"/>
  <c r="Y140" i="19"/>
  <c r="X140" i="19"/>
  <c r="Y128" i="19"/>
  <c r="X128" i="19"/>
  <c r="Y137" i="19"/>
  <c r="X137" i="19"/>
  <c r="Y145" i="19"/>
  <c r="X145" i="19"/>
  <c r="Y153" i="19"/>
  <c r="X153" i="19"/>
  <c r="W161" i="19"/>
  <c r="Y157" i="19"/>
  <c r="X157" i="19"/>
  <c r="X125" i="19"/>
  <c r="W133" i="19"/>
  <c r="Y125" i="19"/>
  <c r="X142" i="19"/>
  <c r="Y142" i="19"/>
  <c r="Y104" i="19"/>
  <c r="X104" i="19"/>
  <c r="Y113" i="19"/>
  <c r="X113" i="19"/>
  <c r="W121" i="19"/>
  <c r="Y122" i="19"/>
  <c r="X122" i="19"/>
  <c r="Y130" i="19"/>
  <c r="X130" i="19"/>
  <c r="W147" i="19"/>
  <c r="Y139" i="19"/>
  <c r="X139" i="19"/>
  <c r="W149" i="19"/>
  <c r="Y150" i="19"/>
  <c r="X150" i="19"/>
  <c r="Y154" i="19"/>
  <c r="X154" i="19"/>
  <c r="Y158" i="19"/>
  <c r="X158" i="19"/>
  <c r="L156" i="17"/>
  <c r="K156" i="17"/>
  <c r="J156" i="17"/>
  <c r="I156" i="17"/>
  <c r="M156" i="17"/>
  <c r="L139" i="17"/>
  <c r="K139" i="17"/>
  <c r="J139" i="17"/>
  <c r="I139" i="17"/>
  <c r="H147" i="17"/>
  <c r="M139" i="17"/>
  <c r="L130" i="17"/>
  <c r="K130" i="17"/>
  <c r="J130" i="17"/>
  <c r="I130" i="17"/>
  <c r="M130" i="17"/>
  <c r="L122" i="17"/>
  <c r="K122" i="17"/>
  <c r="J122" i="17"/>
  <c r="I122" i="17"/>
  <c r="M122" i="17"/>
  <c r="H121" i="17"/>
  <c r="L113" i="17"/>
  <c r="K113" i="17"/>
  <c r="J113" i="17"/>
  <c r="I113" i="17"/>
  <c r="M113" i="17"/>
  <c r="L104" i="17"/>
  <c r="K104" i="17"/>
  <c r="J104" i="17"/>
  <c r="I104" i="17"/>
  <c r="M104" i="17"/>
  <c r="L96" i="17"/>
  <c r="K96" i="17"/>
  <c r="J96" i="17"/>
  <c r="I96" i="17"/>
  <c r="M96" i="17"/>
  <c r="L87" i="17"/>
  <c r="K87" i="17"/>
  <c r="J87" i="17"/>
  <c r="I87" i="17"/>
  <c r="M87" i="17"/>
  <c r="L70" i="17"/>
  <c r="K70" i="17"/>
  <c r="J70" i="17"/>
  <c r="I70" i="17"/>
  <c r="M70" i="17"/>
  <c r="L61" i="17"/>
  <c r="K61" i="17"/>
  <c r="J61" i="17"/>
  <c r="I61" i="17"/>
  <c r="M61" i="17"/>
  <c r="L53" i="17"/>
  <c r="K53" i="17"/>
  <c r="J53" i="17"/>
  <c r="I53" i="17"/>
  <c r="M53" i="17"/>
  <c r="I55" i="19"/>
  <c r="J55" i="19"/>
  <c r="H55" i="19"/>
  <c r="G63" i="19"/>
  <c r="J45" i="19"/>
  <c r="I45" i="19"/>
  <c r="H45" i="19"/>
  <c r="R42" i="19"/>
  <c r="Q42" i="19"/>
  <c r="P42" i="19"/>
  <c r="R33" i="19"/>
  <c r="Q33" i="19"/>
  <c r="P33" i="19"/>
  <c r="Y30" i="19"/>
  <c r="X30" i="19"/>
  <c r="R25" i="19"/>
  <c r="Q25" i="19"/>
  <c r="P25" i="19"/>
  <c r="R16" i="19"/>
  <c r="Q16" i="19"/>
  <c r="P16" i="19"/>
  <c r="Y13" i="19"/>
  <c r="X13" i="19"/>
  <c r="W21" i="19"/>
  <c r="Q48" i="19"/>
  <c r="R48" i="19"/>
  <c r="P48" i="19"/>
  <c r="Q57" i="19"/>
  <c r="R57" i="19"/>
  <c r="P57" i="19"/>
  <c r="Q66" i="19"/>
  <c r="O65" i="19"/>
  <c r="R66" i="19"/>
  <c r="P66" i="19"/>
  <c r="Q73" i="19"/>
  <c r="R73" i="19"/>
  <c r="P73" i="19"/>
  <c r="R139" i="19"/>
  <c r="Q139" i="19"/>
  <c r="P139" i="19"/>
  <c r="O147" i="19"/>
  <c r="Q54" i="19"/>
  <c r="R54" i="19"/>
  <c r="P54" i="19"/>
  <c r="Q62" i="19"/>
  <c r="R62" i="19"/>
  <c r="P62" i="19"/>
  <c r="Q71" i="19"/>
  <c r="R71" i="19"/>
  <c r="P71" i="19"/>
  <c r="Q59" i="19"/>
  <c r="R59" i="19"/>
  <c r="P59" i="19"/>
  <c r="Q68" i="19"/>
  <c r="R68" i="19"/>
  <c r="P68" i="19"/>
  <c r="Q74" i="19"/>
  <c r="R74" i="19"/>
  <c r="P74" i="19"/>
  <c r="Q114" i="19"/>
  <c r="R114" i="19"/>
  <c r="P114" i="19"/>
  <c r="Q47" i="19"/>
  <c r="R47" i="19"/>
  <c r="P47" i="19"/>
  <c r="Q56" i="19"/>
  <c r="R56" i="19"/>
  <c r="P56" i="19"/>
  <c r="P111" i="19"/>
  <c r="R111" i="19"/>
  <c r="Q111" i="19"/>
  <c r="O119" i="19"/>
  <c r="R113" i="19"/>
  <c r="Q113" i="19"/>
  <c r="P113" i="19"/>
  <c r="R130" i="19"/>
  <c r="Q130" i="19"/>
  <c r="P130" i="19"/>
  <c r="Q53" i="19"/>
  <c r="R53" i="19"/>
  <c r="P53" i="19"/>
  <c r="Q61" i="19"/>
  <c r="R61" i="19"/>
  <c r="P61" i="19"/>
  <c r="Q70" i="19"/>
  <c r="R70" i="19"/>
  <c r="P70" i="19"/>
  <c r="Q75" i="19"/>
  <c r="R75" i="19"/>
  <c r="P75" i="19"/>
  <c r="Q80" i="19"/>
  <c r="R80" i="19"/>
  <c r="P80" i="19"/>
  <c r="O79" i="19"/>
  <c r="R104" i="19"/>
  <c r="Q104" i="19"/>
  <c r="P104" i="19"/>
  <c r="Q58" i="19"/>
  <c r="P58" i="19"/>
  <c r="R58" i="19"/>
  <c r="Q67" i="19"/>
  <c r="P67" i="19"/>
  <c r="R67" i="19"/>
  <c r="N147" i="19"/>
  <c r="N121" i="19"/>
  <c r="N161" i="19"/>
  <c r="N133" i="19"/>
  <c r="N105" i="19"/>
  <c r="N93" i="19"/>
  <c r="N91" i="19"/>
  <c r="N79" i="19"/>
  <c r="N77" i="19"/>
  <c r="N51" i="19"/>
  <c r="N49" i="19"/>
  <c r="P49" i="19" s="1"/>
  <c r="N37" i="19"/>
  <c r="N35" i="19"/>
  <c r="N23" i="19"/>
  <c r="N21" i="19"/>
  <c r="N9" i="19"/>
  <c r="N63" i="19"/>
  <c r="M7" i="19"/>
  <c r="N107" i="19"/>
  <c r="N149" i="19"/>
  <c r="N119" i="19"/>
  <c r="N135" i="19"/>
  <c r="N65" i="19"/>
  <c r="Q46" i="19"/>
  <c r="R46" i="19"/>
  <c r="P46" i="19"/>
  <c r="Q55" i="19"/>
  <c r="O63" i="19"/>
  <c r="R55" i="19"/>
  <c r="P55" i="19"/>
  <c r="Q72" i="19"/>
  <c r="R72" i="19"/>
  <c r="P72" i="19"/>
  <c r="Q76" i="19"/>
  <c r="R76" i="19"/>
  <c r="P76" i="19"/>
  <c r="Q81" i="19"/>
  <c r="P81" i="19"/>
  <c r="R81" i="19"/>
  <c r="R122" i="19"/>
  <c r="O121" i="19"/>
  <c r="Q122" i="19"/>
  <c r="P122" i="19"/>
  <c r="R110" i="19"/>
  <c r="Q110" i="19"/>
  <c r="P110" i="19"/>
  <c r="R118" i="19"/>
  <c r="Q118" i="19"/>
  <c r="P118" i="19"/>
  <c r="R127" i="19"/>
  <c r="Q127" i="19"/>
  <c r="P127" i="19"/>
  <c r="R136" i="19"/>
  <c r="O135" i="19"/>
  <c r="Q136" i="19"/>
  <c r="P136" i="19"/>
  <c r="R144" i="19"/>
  <c r="Q144" i="19"/>
  <c r="P144" i="19"/>
  <c r="O149" i="19"/>
  <c r="R150" i="19"/>
  <c r="Q150" i="19"/>
  <c r="P150" i="19"/>
  <c r="R154" i="19"/>
  <c r="Q154" i="19"/>
  <c r="P154" i="19"/>
  <c r="R158" i="19"/>
  <c r="Q158" i="19"/>
  <c r="P158" i="19"/>
  <c r="Q82" i="19"/>
  <c r="P82" i="19"/>
  <c r="R82" i="19"/>
  <c r="Q83" i="19"/>
  <c r="P83" i="19"/>
  <c r="O91" i="19"/>
  <c r="R83" i="19"/>
  <c r="Q84" i="19"/>
  <c r="P84" i="19"/>
  <c r="R84" i="19"/>
  <c r="Q85" i="19"/>
  <c r="P85" i="19"/>
  <c r="R85" i="19"/>
  <c r="Q86" i="19"/>
  <c r="P86" i="19"/>
  <c r="R86" i="19"/>
  <c r="Q87" i="19"/>
  <c r="P87" i="19"/>
  <c r="R87" i="19"/>
  <c r="Q88" i="19"/>
  <c r="P88" i="19"/>
  <c r="R88" i="19"/>
  <c r="Q89" i="19"/>
  <c r="P89" i="19"/>
  <c r="R89" i="19"/>
  <c r="Q90" i="19"/>
  <c r="P90" i="19"/>
  <c r="R90" i="19"/>
  <c r="Q94" i="19"/>
  <c r="P94" i="19"/>
  <c r="O93" i="19"/>
  <c r="R94" i="19"/>
  <c r="Q95" i="19"/>
  <c r="P95" i="19"/>
  <c r="R95" i="19"/>
  <c r="Q96" i="19"/>
  <c r="P96" i="19"/>
  <c r="R96" i="19"/>
  <c r="Q97" i="19"/>
  <c r="P97" i="19"/>
  <c r="R97" i="19"/>
  <c r="O105" i="19"/>
  <c r="Q98" i="19"/>
  <c r="P98" i="19"/>
  <c r="R98" i="19"/>
  <c r="Q99" i="19"/>
  <c r="P99" i="19"/>
  <c r="R99" i="19"/>
  <c r="Q100" i="19"/>
  <c r="P100" i="19"/>
  <c r="R100" i="19"/>
  <c r="Q101" i="19"/>
  <c r="P101" i="19"/>
  <c r="R101" i="19"/>
  <c r="Q102" i="19"/>
  <c r="P102" i="19"/>
  <c r="R102" i="19"/>
  <c r="Q103" i="19"/>
  <c r="P103" i="19"/>
  <c r="R103" i="19"/>
  <c r="R115" i="19"/>
  <c r="Q115" i="19"/>
  <c r="P115" i="19"/>
  <c r="R124" i="19"/>
  <c r="Q124" i="19"/>
  <c r="P124" i="19"/>
  <c r="R132" i="19"/>
  <c r="Q132" i="19"/>
  <c r="P132" i="19"/>
  <c r="R141" i="19"/>
  <c r="Q141" i="19"/>
  <c r="P141" i="19"/>
  <c r="P112" i="19"/>
  <c r="R112" i="19"/>
  <c r="Q112" i="19"/>
  <c r="R129" i="19"/>
  <c r="Q129" i="19"/>
  <c r="P129" i="19"/>
  <c r="R138" i="19"/>
  <c r="Q138" i="19"/>
  <c r="P138" i="19"/>
  <c r="R146" i="19"/>
  <c r="Q146" i="19"/>
  <c r="P146" i="19"/>
  <c r="R151" i="19"/>
  <c r="Q151" i="19"/>
  <c r="P151" i="19"/>
  <c r="R155" i="19"/>
  <c r="Q155" i="19"/>
  <c r="P155" i="19"/>
  <c r="R159" i="19"/>
  <c r="Q159" i="19"/>
  <c r="P159" i="19"/>
  <c r="R109" i="19"/>
  <c r="Q109" i="19"/>
  <c r="P109" i="19"/>
  <c r="R117" i="19"/>
  <c r="P117" i="19"/>
  <c r="Q117" i="19"/>
  <c r="R126" i="19"/>
  <c r="Q126" i="19"/>
  <c r="P126" i="19"/>
  <c r="R143" i="19"/>
  <c r="Q143" i="19"/>
  <c r="P143" i="19"/>
  <c r="Q123" i="19"/>
  <c r="P123" i="19"/>
  <c r="R123" i="19"/>
  <c r="Q131" i="19"/>
  <c r="P131" i="19"/>
  <c r="R131" i="19"/>
  <c r="Q140" i="19"/>
  <c r="P140" i="19"/>
  <c r="R140" i="19"/>
  <c r="Q152" i="19"/>
  <c r="P152" i="19"/>
  <c r="R152" i="19"/>
  <c r="Q156" i="19"/>
  <c r="P156" i="19"/>
  <c r="R156" i="19"/>
  <c r="Q160" i="19"/>
  <c r="P160" i="19"/>
  <c r="R160" i="19"/>
  <c r="P128" i="19"/>
  <c r="R128" i="19"/>
  <c r="Q128" i="19"/>
  <c r="P137" i="19"/>
  <c r="R137" i="19"/>
  <c r="Q137" i="19"/>
  <c r="P145" i="19"/>
  <c r="R145" i="19"/>
  <c r="Q145" i="19"/>
  <c r="R108" i="19"/>
  <c r="O107" i="19"/>
  <c r="Q108" i="19"/>
  <c r="P108" i="19"/>
  <c r="R116" i="19"/>
  <c r="Q116" i="19"/>
  <c r="P116" i="19"/>
  <c r="O133" i="19"/>
  <c r="R125" i="19"/>
  <c r="Q125" i="19"/>
  <c r="P125" i="19"/>
  <c r="R142" i="19"/>
  <c r="Q142" i="19"/>
  <c r="P142" i="19"/>
  <c r="O161" i="19"/>
  <c r="R153" i="19"/>
  <c r="Q153" i="19"/>
  <c r="P153" i="19"/>
  <c r="R157" i="19"/>
  <c r="Q157" i="19"/>
  <c r="P157" i="19"/>
  <c r="M153" i="17"/>
  <c r="L153" i="17"/>
  <c r="K153" i="17"/>
  <c r="J153" i="17"/>
  <c r="I153" i="17"/>
  <c r="H161" i="17"/>
  <c r="M144" i="17"/>
  <c r="L144" i="17"/>
  <c r="K144" i="17"/>
  <c r="J144" i="17"/>
  <c r="I144" i="17"/>
  <c r="M136" i="17"/>
  <c r="H135" i="17"/>
  <c r="L136" i="17"/>
  <c r="K136" i="17"/>
  <c r="J136" i="17"/>
  <c r="I136" i="17"/>
  <c r="M127" i="17"/>
  <c r="L127" i="17"/>
  <c r="K127" i="17"/>
  <c r="J127" i="17"/>
  <c r="I127" i="17"/>
  <c r="M118" i="17"/>
  <c r="L118" i="17"/>
  <c r="K118" i="17"/>
  <c r="J118" i="17"/>
  <c r="I118" i="17"/>
  <c r="M110" i="17"/>
  <c r="L110" i="17"/>
  <c r="K110" i="17"/>
  <c r="J110" i="17"/>
  <c r="I110" i="17"/>
  <c r="M101" i="17"/>
  <c r="L101" i="17"/>
  <c r="K101" i="17"/>
  <c r="J101" i="17"/>
  <c r="I101" i="17"/>
  <c r="M84" i="17"/>
  <c r="L84" i="17"/>
  <c r="K84" i="17"/>
  <c r="J84" i="17"/>
  <c r="I84" i="17"/>
  <c r="M75" i="17"/>
  <c r="L75" i="17"/>
  <c r="K75" i="17"/>
  <c r="J75" i="17"/>
  <c r="I75" i="17"/>
  <c r="M67" i="17"/>
  <c r="L67" i="17"/>
  <c r="K67" i="17"/>
  <c r="J67" i="17"/>
  <c r="I67" i="17"/>
  <c r="M58" i="17"/>
  <c r="L58" i="17"/>
  <c r="K58" i="17"/>
  <c r="J58" i="17"/>
  <c r="I58" i="17"/>
  <c r="Z18" i="17"/>
  <c r="Y18" i="17"/>
  <c r="X18" i="17"/>
  <c r="W18" i="17"/>
  <c r="Z14" i="17"/>
  <c r="Y14" i="17"/>
  <c r="X14" i="17"/>
  <c r="W14" i="17"/>
  <c r="AA10" i="17"/>
  <c r="Z10" i="17"/>
  <c r="Y10" i="17"/>
  <c r="X10" i="17"/>
  <c r="V9" i="17"/>
  <c r="AA18" i="17" s="1"/>
  <c r="W10" i="17"/>
  <c r="Y57" i="19"/>
  <c r="X57" i="19"/>
  <c r="Y44" i="19"/>
  <c r="X44" i="19"/>
  <c r="J42" i="19"/>
  <c r="I42" i="19"/>
  <c r="H42" i="19"/>
  <c r="J33" i="19"/>
  <c r="I33" i="19"/>
  <c r="H33" i="19"/>
  <c r="R30" i="19"/>
  <c r="Q30" i="19"/>
  <c r="P30" i="19"/>
  <c r="Y27" i="19"/>
  <c r="X27" i="19"/>
  <c r="W35" i="19"/>
  <c r="J25" i="19"/>
  <c r="I25" i="19"/>
  <c r="H25" i="19"/>
  <c r="Y18" i="19"/>
  <c r="X18" i="19"/>
  <c r="J16" i="19"/>
  <c r="I16" i="19"/>
  <c r="H16" i="19"/>
  <c r="R13" i="19"/>
  <c r="Q13" i="19"/>
  <c r="P13" i="19"/>
  <c r="O21" i="19"/>
  <c r="Y10" i="19"/>
  <c r="X10" i="19"/>
  <c r="W9" i="19"/>
  <c r="I52" i="19"/>
  <c r="G51" i="19"/>
  <c r="J52" i="19"/>
  <c r="H52" i="19"/>
  <c r="I60" i="19"/>
  <c r="J60" i="19"/>
  <c r="H60" i="19"/>
  <c r="I69" i="19"/>
  <c r="G77" i="19"/>
  <c r="J69" i="19"/>
  <c r="H69" i="19"/>
  <c r="I76" i="19"/>
  <c r="J76" i="19"/>
  <c r="H76" i="19"/>
  <c r="I81" i="19"/>
  <c r="J81" i="19"/>
  <c r="H81" i="19"/>
  <c r="I109" i="19"/>
  <c r="J109" i="19"/>
  <c r="H109" i="19"/>
  <c r="H114" i="19"/>
  <c r="J114" i="19"/>
  <c r="I114" i="19"/>
  <c r="I48" i="19"/>
  <c r="J48" i="19"/>
  <c r="H48" i="19"/>
  <c r="I57" i="19"/>
  <c r="J57" i="19"/>
  <c r="H57" i="19"/>
  <c r="I66" i="19"/>
  <c r="G65" i="19"/>
  <c r="J66" i="19"/>
  <c r="H66" i="19"/>
  <c r="J108" i="19"/>
  <c r="G107" i="19"/>
  <c r="I108" i="19"/>
  <c r="H108" i="19"/>
  <c r="I54" i="19"/>
  <c r="J54" i="19"/>
  <c r="H54" i="19"/>
  <c r="I62" i="19"/>
  <c r="J62" i="19"/>
  <c r="H62" i="19"/>
  <c r="I71" i="19"/>
  <c r="J71" i="19"/>
  <c r="H71" i="19"/>
  <c r="I73" i="19"/>
  <c r="J73" i="19"/>
  <c r="H73" i="19"/>
  <c r="I59" i="19"/>
  <c r="J59" i="19"/>
  <c r="H59" i="19"/>
  <c r="I68" i="19"/>
  <c r="J68" i="19"/>
  <c r="H68" i="19"/>
  <c r="I47" i="19"/>
  <c r="J47" i="19"/>
  <c r="H47" i="19"/>
  <c r="I56" i="19"/>
  <c r="J56" i="19"/>
  <c r="H56" i="19"/>
  <c r="I74" i="19"/>
  <c r="J74" i="19"/>
  <c r="H74" i="19"/>
  <c r="I53" i="19"/>
  <c r="H53" i="19"/>
  <c r="J53" i="19"/>
  <c r="I61" i="19"/>
  <c r="H61" i="19"/>
  <c r="J61" i="19"/>
  <c r="I70" i="19"/>
  <c r="H70" i="19"/>
  <c r="J70" i="19"/>
  <c r="J125" i="19"/>
  <c r="I125" i="19"/>
  <c r="H125" i="19"/>
  <c r="G133" i="19"/>
  <c r="F133" i="19"/>
  <c r="F107" i="19"/>
  <c r="F149" i="19"/>
  <c r="F135" i="19"/>
  <c r="F105" i="19"/>
  <c r="F93" i="19"/>
  <c r="F91" i="19"/>
  <c r="F79" i="19"/>
  <c r="F63" i="19"/>
  <c r="F49" i="19"/>
  <c r="F37" i="19"/>
  <c r="F35" i="19"/>
  <c r="F23" i="19"/>
  <c r="F21" i="19"/>
  <c r="F9" i="19"/>
  <c r="F121" i="19"/>
  <c r="E7" i="19"/>
  <c r="F161" i="19"/>
  <c r="F119" i="19"/>
  <c r="F65" i="19"/>
  <c r="F147" i="19"/>
  <c r="F77" i="19"/>
  <c r="F51" i="19"/>
  <c r="I58" i="19"/>
  <c r="J58" i="19"/>
  <c r="H58" i="19"/>
  <c r="I67" i="19"/>
  <c r="J67" i="19"/>
  <c r="H67" i="19"/>
  <c r="I75" i="19"/>
  <c r="J75" i="19"/>
  <c r="H75" i="19"/>
  <c r="I80" i="19"/>
  <c r="G79" i="19"/>
  <c r="J80" i="19"/>
  <c r="H80" i="19"/>
  <c r="J116" i="19"/>
  <c r="I116" i="19"/>
  <c r="H116" i="19"/>
  <c r="J104" i="19"/>
  <c r="I104" i="19"/>
  <c r="H104" i="19"/>
  <c r="J113" i="19"/>
  <c r="I113" i="19"/>
  <c r="H113" i="19"/>
  <c r="J122" i="19"/>
  <c r="G121" i="19"/>
  <c r="I122" i="19"/>
  <c r="H122" i="19"/>
  <c r="J130" i="19"/>
  <c r="I130" i="19"/>
  <c r="H130" i="19"/>
  <c r="J139" i="19"/>
  <c r="I139" i="19"/>
  <c r="H139" i="19"/>
  <c r="G147" i="19"/>
  <c r="J153" i="19"/>
  <c r="I153" i="19"/>
  <c r="H153" i="19"/>
  <c r="G161" i="19"/>
  <c r="J157" i="19"/>
  <c r="I157" i="19"/>
  <c r="H157" i="19"/>
  <c r="I82" i="19"/>
  <c r="H82" i="19"/>
  <c r="J82" i="19"/>
  <c r="I83" i="19"/>
  <c r="H83" i="19"/>
  <c r="G91" i="19"/>
  <c r="J83" i="19"/>
  <c r="I84" i="19"/>
  <c r="H84" i="19"/>
  <c r="J84" i="19"/>
  <c r="I85" i="19"/>
  <c r="H85" i="19"/>
  <c r="J85" i="19"/>
  <c r="I86" i="19"/>
  <c r="H86" i="19"/>
  <c r="J86" i="19"/>
  <c r="I87" i="19"/>
  <c r="H87" i="19"/>
  <c r="J87" i="19"/>
  <c r="I88" i="19"/>
  <c r="H88" i="19"/>
  <c r="J88" i="19"/>
  <c r="I89" i="19"/>
  <c r="H89" i="19"/>
  <c r="J89" i="19"/>
  <c r="I90" i="19"/>
  <c r="H90" i="19"/>
  <c r="J90" i="19"/>
  <c r="I94" i="19"/>
  <c r="H94" i="19"/>
  <c r="G93" i="19"/>
  <c r="J94" i="19"/>
  <c r="I95" i="19"/>
  <c r="H95" i="19"/>
  <c r="J95" i="19"/>
  <c r="I96" i="19"/>
  <c r="H96" i="19"/>
  <c r="J96" i="19"/>
  <c r="I97" i="19"/>
  <c r="H97" i="19"/>
  <c r="J97" i="19"/>
  <c r="G105" i="19"/>
  <c r="I98" i="19"/>
  <c r="H98" i="19"/>
  <c r="J98" i="19"/>
  <c r="I99" i="19"/>
  <c r="H99" i="19"/>
  <c r="J99" i="19"/>
  <c r="I100" i="19"/>
  <c r="H100" i="19"/>
  <c r="J100" i="19"/>
  <c r="I101" i="19"/>
  <c r="H101" i="19"/>
  <c r="J101" i="19"/>
  <c r="I102" i="19"/>
  <c r="H102" i="19"/>
  <c r="J102" i="19"/>
  <c r="I103" i="19"/>
  <c r="H103" i="19"/>
  <c r="J103" i="19"/>
  <c r="I110" i="19"/>
  <c r="H110" i="19"/>
  <c r="J110" i="19"/>
  <c r="J118" i="19"/>
  <c r="I118" i="19"/>
  <c r="H118" i="19"/>
  <c r="J127" i="19"/>
  <c r="I127" i="19"/>
  <c r="H127" i="19"/>
  <c r="J136" i="19"/>
  <c r="G135" i="19"/>
  <c r="I136" i="19"/>
  <c r="H136" i="19"/>
  <c r="J144" i="19"/>
  <c r="I144" i="19"/>
  <c r="H144" i="19"/>
  <c r="H115" i="19"/>
  <c r="J115" i="19"/>
  <c r="I115" i="19"/>
  <c r="J124" i="19"/>
  <c r="I124" i="19"/>
  <c r="H124" i="19"/>
  <c r="J132" i="19"/>
  <c r="I132" i="19"/>
  <c r="H132" i="19"/>
  <c r="J141" i="19"/>
  <c r="I141" i="19"/>
  <c r="H141" i="19"/>
  <c r="J150" i="19"/>
  <c r="G149" i="19"/>
  <c r="I150" i="19"/>
  <c r="H150" i="19"/>
  <c r="J154" i="19"/>
  <c r="I154" i="19"/>
  <c r="H154" i="19"/>
  <c r="J158" i="19"/>
  <c r="I158" i="19"/>
  <c r="H158" i="19"/>
  <c r="J112" i="19"/>
  <c r="I112" i="19"/>
  <c r="H112" i="19"/>
  <c r="J129" i="19"/>
  <c r="I129" i="19"/>
  <c r="H129" i="19"/>
  <c r="J138" i="19"/>
  <c r="I138" i="19"/>
  <c r="H138" i="19"/>
  <c r="J146" i="19"/>
  <c r="I146" i="19"/>
  <c r="H146" i="19"/>
  <c r="I117" i="19"/>
  <c r="J117" i="19"/>
  <c r="H117" i="19"/>
  <c r="I126" i="19"/>
  <c r="H126" i="19"/>
  <c r="J126" i="19"/>
  <c r="I143" i="19"/>
  <c r="H143" i="19"/>
  <c r="J143" i="19"/>
  <c r="I151" i="19"/>
  <c r="H151" i="19"/>
  <c r="J151" i="19"/>
  <c r="I155" i="19"/>
  <c r="H155" i="19"/>
  <c r="J155" i="19"/>
  <c r="I159" i="19"/>
  <c r="H159" i="19"/>
  <c r="J159" i="19"/>
  <c r="H123" i="19"/>
  <c r="J123" i="19"/>
  <c r="I123" i="19"/>
  <c r="H131" i="19"/>
  <c r="J131" i="19"/>
  <c r="I131" i="19"/>
  <c r="H140" i="19"/>
  <c r="J140" i="19"/>
  <c r="I140" i="19"/>
  <c r="G119" i="19"/>
  <c r="J111" i="19"/>
  <c r="I111" i="19"/>
  <c r="H111" i="19"/>
  <c r="J128" i="19"/>
  <c r="I128" i="19"/>
  <c r="H128" i="19"/>
  <c r="J137" i="19"/>
  <c r="I137" i="19"/>
  <c r="H137" i="19"/>
  <c r="J145" i="19"/>
  <c r="I145" i="19"/>
  <c r="H145" i="19"/>
  <c r="J152" i="19"/>
  <c r="I152" i="19"/>
  <c r="H152" i="19"/>
  <c r="J156" i="19"/>
  <c r="I156" i="19"/>
  <c r="H156" i="19"/>
  <c r="J160" i="19"/>
  <c r="I160" i="19"/>
  <c r="H160" i="19"/>
  <c r="M158" i="17"/>
  <c r="L158" i="17"/>
  <c r="K158" i="17"/>
  <c r="J158" i="17"/>
  <c r="I158" i="17"/>
  <c r="M150" i="17"/>
  <c r="H149" i="17"/>
  <c r="L150" i="17"/>
  <c r="K150" i="17"/>
  <c r="J150" i="17"/>
  <c r="I150" i="17"/>
  <c r="M141" i="17"/>
  <c r="L141" i="17"/>
  <c r="K141" i="17"/>
  <c r="J141" i="17"/>
  <c r="I141" i="17"/>
  <c r="M132" i="17"/>
  <c r="L132" i="17"/>
  <c r="K132" i="17"/>
  <c r="J132" i="17"/>
  <c r="I132" i="17"/>
  <c r="M124" i="17"/>
  <c r="L124" i="17"/>
  <c r="K124" i="17"/>
  <c r="J124" i="17"/>
  <c r="I124" i="17"/>
  <c r="M115" i="17"/>
  <c r="L115" i="17"/>
  <c r="K115" i="17"/>
  <c r="J115" i="17"/>
  <c r="I115" i="17"/>
  <c r="M98" i="17"/>
  <c r="L98" i="17"/>
  <c r="K98" i="17"/>
  <c r="J98" i="17"/>
  <c r="I98" i="17"/>
  <c r="M89" i="17"/>
  <c r="L89" i="17"/>
  <c r="K89" i="17"/>
  <c r="J89" i="17"/>
  <c r="I89" i="17"/>
  <c r="M81" i="17"/>
  <c r="L81" i="17"/>
  <c r="K81" i="17"/>
  <c r="J81" i="17"/>
  <c r="I81" i="17"/>
  <c r="M72" i="17"/>
  <c r="L72" i="17"/>
  <c r="K72" i="17"/>
  <c r="J72" i="17"/>
  <c r="I72" i="17"/>
  <c r="M55" i="17"/>
  <c r="L55" i="17"/>
  <c r="K55" i="17"/>
  <c r="J55" i="17"/>
  <c r="I55" i="17"/>
  <c r="H63" i="17"/>
  <c r="W17" i="16"/>
  <c r="Z17" i="16"/>
  <c r="Y17" i="16"/>
  <c r="X17" i="16"/>
  <c r="V21" i="16"/>
  <c r="W13" i="16"/>
  <c r="Z13" i="16"/>
  <c r="Y13" i="16"/>
  <c r="X13" i="16"/>
  <c r="W20" i="16"/>
  <c r="Z20" i="16"/>
  <c r="Y20" i="16"/>
  <c r="X20" i="16"/>
  <c r="Y18" i="16"/>
  <c r="X18" i="16"/>
  <c r="W18" i="16"/>
  <c r="Z18" i="16"/>
  <c r="Y14" i="16"/>
  <c r="X14" i="16"/>
  <c r="W14" i="16"/>
  <c r="AA14" i="16"/>
  <c r="Z14" i="16"/>
  <c r="Y10" i="16"/>
  <c r="X10" i="16"/>
  <c r="V9" i="16"/>
  <c r="AA15" i="16" s="1"/>
  <c r="W10" i="16"/>
  <c r="Z10" i="16"/>
  <c r="AA19" i="16"/>
  <c r="Z19" i="16"/>
  <c r="Y19" i="16"/>
  <c r="X19" i="16"/>
  <c r="W19" i="16"/>
  <c r="Z15" i="16"/>
  <c r="Y15" i="16"/>
  <c r="X15" i="16"/>
  <c r="W15" i="16"/>
  <c r="Z11" i="16"/>
  <c r="Y11" i="16"/>
  <c r="X11" i="16"/>
  <c r="W11" i="16"/>
  <c r="X18" i="13"/>
  <c r="W18" i="13"/>
  <c r="AA18" i="13"/>
  <c r="Z18" i="13"/>
  <c r="Y18" i="13"/>
  <c r="AA12" i="13"/>
  <c r="Y12" i="13"/>
  <c r="X12" i="13"/>
  <c r="W12" i="13"/>
  <c r="V20" i="13"/>
  <c r="Z12" i="13"/>
  <c r="AA16" i="13"/>
  <c r="Y16" i="13"/>
  <c r="X16" i="13"/>
  <c r="W16" i="13"/>
  <c r="Z16" i="13"/>
  <c r="Z15" i="13"/>
  <c r="Y15" i="13"/>
  <c r="W15" i="13"/>
  <c r="X15" i="13"/>
  <c r="AA15" i="13"/>
  <c r="Z19" i="13"/>
  <c r="Y19" i="13"/>
  <c r="W19" i="13"/>
  <c r="AA19" i="13"/>
  <c r="X19" i="13"/>
  <c r="AA13" i="13"/>
  <c r="Z13" i="13"/>
  <c r="Y13" i="13"/>
  <c r="X13" i="13"/>
  <c r="W13" i="13"/>
  <c r="AA17" i="13"/>
  <c r="Z17" i="13"/>
  <c r="Y17" i="13"/>
  <c r="X17" i="13"/>
  <c r="W17" i="13"/>
  <c r="X7" i="12"/>
  <c r="V7" i="12"/>
  <c r="U7" i="12"/>
  <c r="U54" i="12"/>
  <c r="X54" i="12"/>
  <c r="V54" i="12"/>
  <c r="I52" i="12"/>
  <c r="N52" i="12"/>
  <c r="M52" i="12"/>
  <c r="L52" i="12"/>
  <c r="K52" i="12"/>
  <c r="J52" i="12"/>
  <c r="U50" i="12"/>
  <c r="X50" i="12"/>
  <c r="V50" i="12"/>
  <c r="I48" i="12"/>
  <c r="N48" i="12"/>
  <c r="M48" i="12"/>
  <c r="L48" i="12"/>
  <c r="K48" i="12"/>
  <c r="J48" i="12"/>
  <c r="U46" i="12"/>
  <c r="X46" i="12"/>
  <c r="V46" i="12"/>
  <c r="I44" i="12"/>
  <c r="N44" i="12"/>
  <c r="M44" i="12"/>
  <c r="L44" i="12"/>
  <c r="K44" i="12"/>
  <c r="J44" i="12"/>
  <c r="U42" i="12"/>
  <c r="X42" i="12"/>
  <c r="V42" i="12"/>
  <c r="I40" i="12"/>
  <c r="N40" i="12"/>
  <c r="M40" i="12"/>
  <c r="L40" i="12"/>
  <c r="K40" i="12"/>
  <c r="J40" i="12"/>
  <c r="U38" i="12"/>
  <c r="X38" i="12"/>
  <c r="V38" i="12"/>
  <c r="I36" i="12"/>
  <c r="N36" i="12"/>
  <c r="M36" i="12"/>
  <c r="L36" i="12"/>
  <c r="K36" i="12"/>
  <c r="J36" i="12"/>
  <c r="U34" i="12"/>
  <c r="X34" i="12"/>
  <c r="V34" i="12"/>
  <c r="V14" i="14"/>
  <c r="U14" i="14"/>
  <c r="T14" i="14"/>
  <c r="V22" i="14"/>
  <c r="U22" i="14"/>
  <c r="T22" i="14"/>
  <c r="V15" i="14"/>
  <c r="U15" i="14"/>
  <c r="T15" i="14"/>
  <c r="S23" i="14"/>
  <c r="V16" i="14"/>
  <c r="U16" i="14"/>
  <c r="T16" i="14"/>
  <c r="V17" i="14"/>
  <c r="U17" i="14"/>
  <c r="T17" i="14"/>
  <c r="U18" i="14"/>
  <c r="T18" i="14"/>
  <c r="V18" i="14"/>
  <c r="T11" i="14"/>
  <c r="V11" i="14"/>
  <c r="U11" i="14"/>
  <c r="T19" i="14"/>
  <c r="V19" i="14"/>
  <c r="U19" i="14"/>
  <c r="V12" i="14"/>
  <c r="U12" i="14"/>
  <c r="T12" i="14"/>
  <c r="V20" i="14"/>
  <c r="U20" i="14"/>
  <c r="T20" i="14"/>
  <c r="M112" i="13"/>
  <c r="L112" i="13"/>
  <c r="K112" i="13"/>
  <c r="J112" i="13"/>
  <c r="I112" i="13"/>
  <c r="L43" i="13"/>
  <c r="K43" i="13"/>
  <c r="J43" i="13"/>
  <c r="I43" i="13"/>
  <c r="M43" i="13"/>
  <c r="L15" i="13"/>
  <c r="K15" i="13"/>
  <c r="J15" i="13"/>
  <c r="I15" i="13"/>
  <c r="M15" i="13"/>
  <c r="M29" i="13"/>
  <c r="K29" i="13"/>
  <c r="J29" i="13"/>
  <c r="I29" i="13"/>
  <c r="L29" i="13"/>
  <c r="M38" i="13"/>
  <c r="K38" i="13"/>
  <c r="J38" i="13"/>
  <c r="I38" i="13"/>
  <c r="L38" i="13"/>
  <c r="M46" i="13"/>
  <c r="K46" i="13"/>
  <c r="J46" i="13"/>
  <c r="I46" i="13"/>
  <c r="L46" i="13"/>
  <c r="M55" i="13"/>
  <c r="K55" i="13"/>
  <c r="J55" i="13"/>
  <c r="I55" i="13"/>
  <c r="L55" i="13"/>
  <c r="M64" i="13"/>
  <c r="K64" i="13"/>
  <c r="J64" i="13"/>
  <c r="I64" i="13"/>
  <c r="L64" i="13"/>
  <c r="M72" i="13"/>
  <c r="K72" i="13"/>
  <c r="J72" i="13"/>
  <c r="I72" i="13"/>
  <c r="L72" i="13"/>
  <c r="M81" i="13"/>
  <c r="L81" i="13"/>
  <c r="K81" i="13"/>
  <c r="J81" i="13"/>
  <c r="I81" i="13"/>
  <c r="M89" i="13"/>
  <c r="L89" i="13"/>
  <c r="K89" i="13"/>
  <c r="J89" i="13"/>
  <c r="I89" i="13"/>
  <c r="M98" i="13"/>
  <c r="L98" i="13"/>
  <c r="K98" i="13"/>
  <c r="J98" i="13"/>
  <c r="I98" i="13"/>
  <c r="M107" i="13"/>
  <c r="L107" i="13"/>
  <c r="K107" i="13"/>
  <c r="J107" i="13"/>
  <c r="I107" i="13"/>
  <c r="M115" i="13"/>
  <c r="L115" i="13"/>
  <c r="K115" i="13"/>
  <c r="J115" i="13"/>
  <c r="I115" i="13"/>
  <c r="M124" i="13"/>
  <c r="L124" i="13"/>
  <c r="K124" i="13"/>
  <c r="J124" i="13"/>
  <c r="I124" i="13"/>
  <c r="H132" i="13"/>
  <c r="M141" i="13"/>
  <c r="L141" i="13"/>
  <c r="K141" i="13"/>
  <c r="J141" i="13"/>
  <c r="I141" i="13"/>
  <c r="M150" i="13"/>
  <c r="L150" i="13"/>
  <c r="K150" i="13"/>
  <c r="J150" i="13"/>
  <c r="I150" i="13"/>
  <c r="M158" i="13"/>
  <c r="L158" i="13"/>
  <c r="K158" i="13"/>
  <c r="J158" i="13"/>
  <c r="I158" i="13"/>
  <c r="M14" i="13"/>
  <c r="L14" i="13"/>
  <c r="J14" i="13"/>
  <c r="I14" i="13"/>
  <c r="K14" i="13"/>
  <c r="M18" i="13"/>
  <c r="L18" i="13"/>
  <c r="J18" i="13"/>
  <c r="I18" i="13"/>
  <c r="K18" i="13"/>
  <c r="M24" i="13"/>
  <c r="L24" i="13"/>
  <c r="J24" i="13"/>
  <c r="I24" i="13"/>
  <c r="K24" i="13"/>
  <c r="M32" i="13"/>
  <c r="L32" i="13"/>
  <c r="J32" i="13"/>
  <c r="I32" i="13"/>
  <c r="K32" i="13"/>
  <c r="M41" i="13"/>
  <c r="L41" i="13"/>
  <c r="J41" i="13"/>
  <c r="I41" i="13"/>
  <c r="K41" i="13"/>
  <c r="M50" i="13"/>
  <c r="L50" i="13"/>
  <c r="J50" i="13"/>
  <c r="I50" i="13"/>
  <c r="K50" i="13"/>
  <c r="M58" i="13"/>
  <c r="L58" i="13"/>
  <c r="J58" i="13"/>
  <c r="I58" i="13"/>
  <c r="K58" i="13"/>
  <c r="M67" i="13"/>
  <c r="L67" i="13"/>
  <c r="J67" i="13"/>
  <c r="I67" i="13"/>
  <c r="K67" i="13"/>
  <c r="M75" i="13"/>
  <c r="L75" i="13"/>
  <c r="K75" i="13"/>
  <c r="J75" i="13"/>
  <c r="I75" i="13"/>
  <c r="M84" i="13"/>
  <c r="L84" i="13"/>
  <c r="K84" i="13"/>
  <c r="J84" i="13"/>
  <c r="I84" i="13"/>
  <c r="M93" i="13"/>
  <c r="L93" i="13"/>
  <c r="K93" i="13"/>
  <c r="J93" i="13"/>
  <c r="I93" i="13"/>
  <c r="M101" i="13"/>
  <c r="L101" i="13"/>
  <c r="K101" i="13"/>
  <c r="J101" i="13"/>
  <c r="I101" i="13"/>
  <c r="M110" i="13"/>
  <c r="L110" i="13"/>
  <c r="K110" i="13"/>
  <c r="J110" i="13"/>
  <c r="I110" i="13"/>
  <c r="H118" i="13"/>
  <c r="M127" i="13"/>
  <c r="L127" i="13"/>
  <c r="K127" i="13"/>
  <c r="J127" i="13"/>
  <c r="I127" i="13"/>
  <c r="M136" i="13"/>
  <c r="L136" i="13"/>
  <c r="K136" i="13"/>
  <c r="J136" i="13"/>
  <c r="I136" i="13"/>
  <c r="M144" i="13"/>
  <c r="L144" i="13"/>
  <c r="K144" i="13"/>
  <c r="J144" i="13"/>
  <c r="I144" i="13"/>
  <c r="M153" i="13"/>
  <c r="L153" i="13"/>
  <c r="K153" i="13"/>
  <c r="J153" i="13"/>
  <c r="I153" i="13"/>
  <c r="L27" i="13"/>
  <c r="K27" i="13"/>
  <c r="I27" i="13"/>
  <c r="M27" i="13"/>
  <c r="J27" i="13"/>
  <c r="L36" i="13"/>
  <c r="K36" i="13"/>
  <c r="I36" i="13"/>
  <c r="M36" i="13"/>
  <c r="J36" i="13"/>
  <c r="L44" i="13"/>
  <c r="K44" i="13"/>
  <c r="I44" i="13"/>
  <c r="J44" i="13"/>
  <c r="M44" i="13"/>
  <c r="L53" i="13"/>
  <c r="K53" i="13"/>
  <c r="I53" i="13"/>
  <c r="M53" i="13"/>
  <c r="J53" i="13"/>
  <c r="L61" i="13"/>
  <c r="K61" i="13"/>
  <c r="I61" i="13"/>
  <c r="M61" i="13"/>
  <c r="J61" i="13"/>
  <c r="L70" i="13"/>
  <c r="K70" i="13"/>
  <c r="I70" i="13"/>
  <c r="M70" i="13"/>
  <c r="J70" i="13"/>
  <c r="L79" i="13"/>
  <c r="K79" i="13"/>
  <c r="J79" i="13"/>
  <c r="I79" i="13"/>
  <c r="M79" i="13"/>
  <c r="L87" i="13"/>
  <c r="K87" i="13"/>
  <c r="J87" i="13"/>
  <c r="I87" i="13"/>
  <c r="M87" i="13"/>
  <c r="L96" i="13"/>
  <c r="K96" i="13"/>
  <c r="J96" i="13"/>
  <c r="I96" i="13"/>
  <c r="H104" i="13"/>
  <c r="M96" i="13"/>
  <c r="L113" i="13"/>
  <c r="K113" i="13"/>
  <c r="J113" i="13"/>
  <c r="I113" i="13"/>
  <c r="M113" i="13"/>
  <c r="L122" i="13"/>
  <c r="K122" i="13"/>
  <c r="J122" i="13"/>
  <c r="I122" i="13"/>
  <c r="M122" i="13"/>
  <c r="L130" i="13"/>
  <c r="K130" i="13"/>
  <c r="J130" i="13"/>
  <c r="I130" i="13"/>
  <c r="M130" i="13"/>
  <c r="L139" i="13"/>
  <c r="K139" i="13"/>
  <c r="J139" i="13"/>
  <c r="I139" i="13"/>
  <c r="M139" i="13"/>
  <c r="L148" i="13"/>
  <c r="K148" i="13"/>
  <c r="J148" i="13"/>
  <c r="I148" i="13"/>
  <c r="M148" i="13"/>
  <c r="L156" i="13"/>
  <c r="K156" i="13"/>
  <c r="J156" i="13"/>
  <c r="I156" i="13"/>
  <c r="M156" i="13"/>
  <c r="J13" i="13"/>
  <c r="M13" i="13"/>
  <c r="L13" i="13"/>
  <c r="K13" i="13"/>
  <c r="I13" i="13"/>
  <c r="K17" i="13"/>
  <c r="J17" i="13"/>
  <c r="M17" i="13"/>
  <c r="I17" i="13"/>
  <c r="L17" i="13"/>
  <c r="K22" i="13"/>
  <c r="J22" i="13"/>
  <c r="M22" i="13"/>
  <c r="L22" i="13"/>
  <c r="I22" i="13"/>
  <c r="K30" i="13"/>
  <c r="J30" i="13"/>
  <c r="M30" i="13"/>
  <c r="L30" i="13"/>
  <c r="I30" i="13"/>
  <c r="K39" i="13"/>
  <c r="J39" i="13"/>
  <c r="M39" i="13"/>
  <c r="L39" i="13"/>
  <c r="I39" i="13"/>
  <c r="K47" i="13"/>
  <c r="J47" i="13"/>
  <c r="M47" i="13"/>
  <c r="I47" i="13"/>
  <c r="L47" i="13"/>
  <c r="K56" i="13"/>
  <c r="J56" i="13"/>
  <c r="M56" i="13"/>
  <c r="L56" i="13"/>
  <c r="I56" i="13"/>
  <c r="K65" i="13"/>
  <c r="J65" i="13"/>
  <c r="M65" i="13"/>
  <c r="L65" i="13"/>
  <c r="I65" i="13"/>
  <c r="K73" i="13"/>
  <c r="J73" i="13"/>
  <c r="M73" i="13"/>
  <c r="L73" i="13"/>
  <c r="I73" i="13"/>
  <c r="K82" i="13"/>
  <c r="J82" i="13"/>
  <c r="I82" i="13"/>
  <c r="H90" i="13"/>
  <c r="M82" i="13"/>
  <c r="L82" i="13"/>
  <c r="K99" i="13"/>
  <c r="J99" i="13"/>
  <c r="I99" i="13"/>
  <c r="M99" i="13"/>
  <c r="L99" i="13"/>
  <c r="K108" i="13"/>
  <c r="J108" i="13"/>
  <c r="I108" i="13"/>
  <c r="M108" i="13"/>
  <c r="L108" i="13"/>
  <c r="K116" i="13"/>
  <c r="J116" i="13"/>
  <c r="I116" i="13"/>
  <c r="M116" i="13"/>
  <c r="L116" i="13"/>
  <c r="K125" i="13"/>
  <c r="J125" i="13"/>
  <c r="I125" i="13"/>
  <c r="M125" i="13"/>
  <c r="L125" i="13"/>
  <c r="K134" i="13"/>
  <c r="J134" i="13"/>
  <c r="I134" i="13"/>
  <c r="M134" i="13"/>
  <c r="L134" i="13"/>
  <c r="K142" i="13"/>
  <c r="J142" i="13"/>
  <c r="I142" i="13"/>
  <c r="M142" i="13"/>
  <c r="L142" i="13"/>
  <c r="K151" i="13"/>
  <c r="J151" i="13"/>
  <c r="I151" i="13"/>
  <c r="M151" i="13"/>
  <c r="L151" i="13"/>
  <c r="K159" i="13"/>
  <c r="J159" i="13"/>
  <c r="I159" i="13"/>
  <c r="M159" i="13"/>
  <c r="L159" i="13"/>
  <c r="J85" i="13"/>
  <c r="I85" i="13"/>
  <c r="M85" i="13"/>
  <c r="L85" i="13"/>
  <c r="K85" i="13"/>
  <c r="J94" i="13"/>
  <c r="I94" i="13"/>
  <c r="M94" i="13"/>
  <c r="L94" i="13"/>
  <c r="K94" i="13"/>
  <c r="J102" i="13"/>
  <c r="I102" i="13"/>
  <c r="M102" i="13"/>
  <c r="L102" i="13"/>
  <c r="K102" i="13"/>
  <c r="J111" i="13"/>
  <c r="I111" i="13"/>
  <c r="M111" i="13"/>
  <c r="L111" i="13"/>
  <c r="K111" i="13"/>
  <c r="J120" i="13"/>
  <c r="I120" i="13"/>
  <c r="M120" i="13"/>
  <c r="L120" i="13"/>
  <c r="K120" i="13"/>
  <c r="J128" i="13"/>
  <c r="I128" i="13"/>
  <c r="M128" i="13"/>
  <c r="L128" i="13"/>
  <c r="K128" i="13"/>
  <c r="J137" i="13"/>
  <c r="I137" i="13"/>
  <c r="M137" i="13"/>
  <c r="L137" i="13"/>
  <c r="K137" i="13"/>
  <c r="J145" i="13"/>
  <c r="I145" i="13"/>
  <c r="M145" i="13"/>
  <c r="L145" i="13"/>
  <c r="K145" i="13"/>
  <c r="J154" i="13"/>
  <c r="I154" i="13"/>
  <c r="M154" i="13"/>
  <c r="L154" i="13"/>
  <c r="K154" i="13"/>
  <c r="I16" i="13"/>
  <c r="M16" i="13"/>
  <c r="L16" i="13"/>
  <c r="K16" i="13"/>
  <c r="J16" i="13"/>
  <c r="I28" i="13"/>
  <c r="M28" i="13"/>
  <c r="L28" i="13"/>
  <c r="K28" i="13"/>
  <c r="J28" i="13"/>
  <c r="I37" i="13"/>
  <c r="M37" i="13"/>
  <c r="L37" i="13"/>
  <c r="K37" i="13"/>
  <c r="J37" i="13"/>
  <c r="I45" i="13"/>
  <c r="M45" i="13"/>
  <c r="L45" i="13"/>
  <c r="K45" i="13"/>
  <c r="J45" i="13"/>
  <c r="I54" i="13"/>
  <c r="H62" i="13"/>
  <c r="M54" i="13"/>
  <c r="L54" i="13"/>
  <c r="K54" i="13"/>
  <c r="J54" i="13"/>
  <c r="I71" i="13"/>
  <c r="M71" i="13"/>
  <c r="L71" i="13"/>
  <c r="K71" i="13"/>
  <c r="J71" i="13"/>
  <c r="I80" i="13"/>
  <c r="M80" i="13"/>
  <c r="L80" i="13"/>
  <c r="K80" i="13"/>
  <c r="J80" i="13"/>
  <c r="I88" i="13"/>
  <c r="M88" i="13"/>
  <c r="L88" i="13"/>
  <c r="K88" i="13"/>
  <c r="J88" i="13"/>
  <c r="I97" i="13"/>
  <c r="M97" i="13"/>
  <c r="L97" i="13"/>
  <c r="K97" i="13"/>
  <c r="J97" i="13"/>
  <c r="I106" i="13"/>
  <c r="M106" i="13"/>
  <c r="L106" i="13"/>
  <c r="K106" i="13"/>
  <c r="J106" i="13"/>
  <c r="I114" i="13"/>
  <c r="M114" i="13"/>
  <c r="L114" i="13"/>
  <c r="K114" i="13"/>
  <c r="J114" i="13"/>
  <c r="I123" i="13"/>
  <c r="M123" i="13"/>
  <c r="L123" i="13"/>
  <c r="K123" i="13"/>
  <c r="J123" i="13"/>
  <c r="I131" i="13"/>
  <c r="M131" i="13"/>
  <c r="L131" i="13"/>
  <c r="K131" i="13"/>
  <c r="J131" i="13"/>
  <c r="I140" i="13"/>
  <c r="M140" i="13"/>
  <c r="L140" i="13"/>
  <c r="K140" i="13"/>
  <c r="J140" i="13"/>
  <c r="I149" i="13"/>
  <c r="M149" i="13"/>
  <c r="L149" i="13"/>
  <c r="K149" i="13"/>
  <c r="J149" i="13"/>
  <c r="I157" i="13"/>
  <c r="M157" i="13"/>
  <c r="L157" i="13"/>
  <c r="K157" i="13"/>
  <c r="J157" i="13"/>
  <c r="M23" i="13"/>
  <c r="L23" i="13"/>
  <c r="K23" i="13"/>
  <c r="J23" i="13"/>
  <c r="I23" i="13"/>
  <c r="M31" i="13"/>
  <c r="L31" i="13"/>
  <c r="K31" i="13"/>
  <c r="J31" i="13"/>
  <c r="I31" i="13"/>
  <c r="H48" i="13"/>
  <c r="M40" i="13"/>
  <c r="L40" i="13"/>
  <c r="K40" i="13"/>
  <c r="J40" i="13"/>
  <c r="I40" i="13"/>
  <c r="M57" i="13"/>
  <c r="L57" i="13"/>
  <c r="K57" i="13"/>
  <c r="J57" i="13"/>
  <c r="I57" i="13"/>
  <c r="M66" i="13"/>
  <c r="L66" i="13"/>
  <c r="K66" i="13"/>
  <c r="J66" i="13"/>
  <c r="I66" i="13"/>
  <c r="M74" i="13"/>
  <c r="L74" i="13"/>
  <c r="K74" i="13"/>
  <c r="J74" i="13"/>
  <c r="I74" i="13"/>
  <c r="M83" i="13"/>
  <c r="L83" i="13"/>
  <c r="K83" i="13"/>
  <c r="J83" i="13"/>
  <c r="I83" i="13"/>
  <c r="M92" i="13"/>
  <c r="L92" i="13"/>
  <c r="K92" i="13"/>
  <c r="J92" i="13"/>
  <c r="I92" i="13"/>
  <c r="M100" i="13"/>
  <c r="L100" i="13"/>
  <c r="K100" i="13"/>
  <c r="J100" i="13"/>
  <c r="I100" i="13"/>
  <c r="M109" i="13"/>
  <c r="L109" i="13"/>
  <c r="K109" i="13"/>
  <c r="J109" i="13"/>
  <c r="I109" i="13"/>
  <c r="M117" i="13"/>
  <c r="L117" i="13"/>
  <c r="K117" i="13"/>
  <c r="J117" i="13"/>
  <c r="I117" i="13"/>
  <c r="M126" i="13"/>
  <c r="L126" i="13"/>
  <c r="K126" i="13"/>
  <c r="J126" i="13"/>
  <c r="I126" i="13"/>
  <c r="M135" i="13"/>
  <c r="L135" i="13"/>
  <c r="K135" i="13"/>
  <c r="J135" i="13"/>
  <c r="I135" i="13"/>
  <c r="M143" i="13"/>
  <c r="L143" i="13"/>
  <c r="K143" i="13"/>
  <c r="J143" i="13"/>
  <c r="I143" i="13"/>
  <c r="H160" i="13"/>
  <c r="M152" i="13"/>
  <c r="L152" i="13"/>
  <c r="K152" i="13"/>
  <c r="J152" i="13"/>
  <c r="I152" i="13"/>
  <c r="V55" i="12"/>
  <c r="U55" i="12"/>
  <c r="X55" i="12"/>
  <c r="V51" i="12"/>
  <c r="U51" i="12"/>
  <c r="X51" i="12"/>
  <c r="K49" i="12"/>
  <c r="J49" i="12"/>
  <c r="I49" i="12"/>
  <c r="N49" i="12"/>
  <c r="M49" i="12"/>
  <c r="L49" i="12"/>
  <c r="V47" i="12"/>
  <c r="U47" i="12"/>
  <c r="X47" i="12"/>
  <c r="K45" i="12"/>
  <c r="J45" i="12"/>
  <c r="I45" i="12"/>
  <c r="N45" i="12"/>
  <c r="M45" i="12"/>
  <c r="L45" i="12"/>
  <c r="V43" i="12"/>
  <c r="U43" i="12"/>
  <c r="X43" i="12"/>
  <c r="K41" i="12"/>
  <c r="J41" i="12"/>
  <c r="I41" i="12"/>
  <c r="N41" i="12"/>
  <c r="M41" i="12"/>
  <c r="L41" i="12"/>
  <c r="V39" i="12"/>
  <c r="U39" i="12"/>
  <c r="X39" i="12"/>
  <c r="K37" i="12"/>
  <c r="J37" i="12"/>
  <c r="I37" i="12"/>
  <c r="N37" i="12"/>
  <c r="M37" i="12"/>
  <c r="L37" i="12"/>
  <c r="V35" i="12"/>
  <c r="U35" i="12"/>
  <c r="X35" i="12"/>
  <c r="K33" i="12"/>
  <c r="J33" i="12"/>
  <c r="I33" i="12"/>
  <c r="N33" i="12"/>
  <c r="M33" i="12"/>
  <c r="L33" i="12"/>
  <c r="V31" i="12"/>
  <c r="U31" i="12"/>
  <c r="X31" i="12"/>
  <c r="K29" i="12"/>
  <c r="J29" i="12"/>
  <c r="I29" i="12"/>
  <c r="N29" i="12"/>
  <c r="M29" i="12"/>
  <c r="L29" i="12"/>
  <c r="V27" i="12"/>
  <c r="U27" i="12"/>
  <c r="X27" i="12"/>
  <c r="K25" i="12"/>
  <c r="J25" i="12"/>
  <c r="I25" i="12"/>
  <c r="N25" i="12"/>
  <c r="M25" i="12"/>
  <c r="L25" i="12"/>
  <c r="V23" i="12"/>
  <c r="U23" i="12"/>
  <c r="X23" i="12"/>
  <c r="K21" i="12"/>
  <c r="J21" i="12"/>
  <c r="I21" i="12"/>
  <c r="N21" i="12"/>
  <c r="M21" i="12"/>
  <c r="L21" i="12"/>
  <c r="V19" i="12"/>
  <c r="U19" i="12"/>
  <c r="X19" i="12"/>
  <c r="K17" i="12"/>
  <c r="J17" i="12"/>
  <c r="I17" i="12"/>
  <c r="N17" i="12"/>
  <c r="M17" i="12"/>
  <c r="L17" i="12"/>
  <c r="V15" i="12"/>
  <c r="U15" i="12"/>
  <c r="X15" i="12"/>
  <c r="K11" i="12"/>
  <c r="J11" i="12"/>
  <c r="I11" i="12"/>
  <c r="N11" i="12"/>
  <c r="M11" i="12"/>
  <c r="L11" i="12"/>
  <c r="AA9" i="15"/>
  <c r="Z9" i="15"/>
  <c r="Y9" i="15"/>
  <c r="X9" i="15"/>
  <c r="W9" i="15"/>
  <c r="AA13" i="15"/>
  <c r="Z13" i="15"/>
  <c r="Y13" i="15"/>
  <c r="X13" i="15"/>
  <c r="W13" i="15"/>
  <c r="V21" i="15"/>
  <c r="AA17" i="15"/>
  <c r="Z17" i="15"/>
  <c r="Y17" i="15"/>
  <c r="X17" i="15"/>
  <c r="W17" i="15"/>
  <c r="Z12" i="15"/>
  <c r="Y12" i="15"/>
  <c r="X12" i="15"/>
  <c r="W12" i="15"/>
  <c r="AA12" i="15"/>
  <c r="Z16" i="15"/>
  <c r="Y16" i="15"/>
  <c r="X16" i="15"/>
  <c r="W16" i="15"/>
  <c r="AA16" i="15"/>
  <c r="Z20" i="15"/>
  <c r="Y20" i="15"/>
  <c r="X20" i="15"/>
  <c r="W20" i="15"/>
  <c r="AA20" i="15"/>
  <c r="X11" i="15"/>
  <c r="W11" i="15"/>
  <c r="AA11" i="15"/>
  <c r="Z11" i="15"/>
  <c r="Y11" i="15"/>
  <c r="X15" i="15"/>
  <c r="W15" i="15"/>
  <c r="AA15" i="15"/>
  <c r="Z15" i="15"/>
  <c r="Y15" i="15"/>
  <c r="X19" i="15"/>
  <c r="W19" i="15"/>
  <c r="AA19" i="15"/>
  <c r="Z19" i="15"/>
  <c r="Y19" i="15"/>
  <c r="AA10" i="15"/>
  <c r="Z10" i="15"/>
  <c r="Y10" i="15"/>
  <c r="X10" i="15"/>
  <c r="W10" i="15"/>
  <c r="AA14" i="15"/>
  <c r="Z14" i="15"/>
  <c r="Y14" i="15"/>
  <c r="X14" i="15"/>
  <c r="W14" i="15"/>
  <c r="AA18" i="15"/>
  <c r="Z18" i="15"/>
  <c r="Y18" i="15"/>
  <c r="X18" i="15"/>
  <c r="W18" i="15"/>
  <c r="L12" i="12"/>
  <c r="K12" i="12"/>
  <c r="J12" i="12"/>
  <c r="I12" i="12"/>
  <c r="N12" i="12"/>
  <c r="M12" i="12"/>
  <c r="X9" i="12"/>
  <c r="V9" i="12"/>
  <c r="U9" i="12"/>
  <c r="L7" i="12"/>
  <c r="K7" i="12"/>
  <c r="J7" i="12"/>
  <c r="I7" i="12"/>
  <c r="H54" i="12"/>
  <c r="N7" i="12"/>
  <c r="M7" i="12"/>
  <c r="AA10" i="13"/>
  <c r="Z10" i="13"/>
  <c r="Y10" i="13"/>
  <c r="X10" i="13"/>
  <c r="W10" i="13"/>
  <c r="X56" i="12"/>
  <c r="V56" i="12"/>
  <c r="U56" i="12"/>
  <c r="X52" i="12"/>
  <c r="V52" i="12"/>
  <c r="U52" i="12"/>
  <c r="M50" i="12"/>
  <c r="L50" i="12"/>
  <c r="K50" i="12"/>
  <c r="J50" i="12"/>
  <c r="I50" i="12"/>
  <c r="N50" i="12"/>
  <c r="X48" i="12"/>
  <c r="V48" i="12"/>
  <c r="U48" i="12"/>
  <c r="M46" i="12"/>
  <c r="L46" i="12"/>
  <c r="K46" i="12"/>
  <c r="J46" i="12"/>
  <c r="I46" i="12"/>
  <c r="N46" i="12"/>
  <c r="X44" i="12"/>
  <c r="V44" i="12"/>
  <c r="U44" i="12"/>
  <c r="M42" i="12"/>
  <c r="L42" i="12"/>
  <c r="K42" i="12"/>
  <c r="J42" i="12"/>
  <c r="I42" i="12"/>
  <c r="N42" i="12"/>
  <c r="X40" i="12"/>
  <c r="V40" i="12"/>
  <c r="U40" i="12"/>
  <c r="M38" i="12"/>
  <c r="L38" i="12"/>
  <c r="K38" i="12"/>
  <c r="J38" i="12"/>
  <c r="I38" i="12"/>
  <c r="N38" i="12"/>
  <c r="X36" i="12"/>
  <c r="V36" i="12"/>
  <c r="U36" i="12"/>
  <c r="M34" i="12"/>
  <c r="L34" i="12"/>
  <c r="K34" i="12"/>
  <c r="J34" i="12"/>
  <c r="I34" i="12"/>
  <c r="N34" i="12"/>
  <c r="X32" i="12"/>
  <c r="V32" i="12"/>
  <c r="U32" i="12"/>
  <c r="M30" i="12"/>
  <c r="L30" i="12"/>
  <c r="K30" i="12"/>
  <c r="J30" i="12"/>
  <c r="I30" i="12"/>
  <c r="N30" i="12"/>
  <c r="X28" i="12"/>
  <c r="V28" i="12"/>
  <c r="U28" i="12"/>
  <c r="M26" i="12"/>
  <c r="L26" i="12"/>
  <c r="K26" i="12"/>
  <c r="J26" i="12"/>
  <c r="I26" i="12"/>
  <c r="N26" i="12"/>
  <c r="X24" i="12"/>
  <c r="V24" i="12"/>
  <c r="U24" i="12"/>
  <c r="M22" i="12"/>
  <c r="L22" i="12"/>
  <c r="K22" i="12"/>
  <c r="J22" i="12"/>
  <c r="I22" i="12"/>
  <c r="N22" i="12"/>
  <c r="X20" i="12"/>
  <c r="V20" i="12"/>
  <c r="U20" i="12"/>
  <c r="M18" i="12"/>
  <c r="L18" i="12"/>
  <c r="K18" i="12"/>
  <c r="J18" i="12"/>
  <c r="I18" i="12"/>
  <c r="N18" i="12"/>
  <c r="X16" i="12"/>
  <c r="V16" i="12"/>
  <c r="U16" i="12"/>
  <c r="M13" i="12"/>
  <c r="L13" i="12"/>
  <c r="K13" i="12"/>
  <c r="J13" i="12"/>
  <c r="I13" i="12"/>
  <c r="N13" i="12"/>
  <c r="J42" i="13"/>
  <c r="I42" i="13"/>
  <c r="M42" i="13"/>
  <c r="L42" i="13"/>
  <c r="K42" i="13"/>
  <c r="X14" i="13"/>
  <c r="W14" i="13"/>
  <c r="AA14" i="13"/>
  <c r="Z14" i="13"/>
  <c r="Y14" i="13"/>
  <c r="N14" i="12"/>
  <c r="M14" i="12"/>
  <c r="L14" i="12"/>
  <c r="K14" i="12"/>
  <c r="J14" i="12"/>
  <c r="I14" i="12"/>
  <c r="X10" i="12"/>
  <c r="V10" i="12"/>
  <c r="U10" i="12"/>
  <c r="N8" i="12"/>
  <c r="M8" i="12"/>
  <c r="L8" i="12"/>
  <c r="K8" i="12"/>
  <c r="J8" i="12"/>
  <c r="I8" i="12"/>
  <c r="H55" i="12"/>
  <c r="X6" i="12"/>
  <c r="V6" i="12"/>
  <c r="U6" i="12"/>
  <c r="I43" i="6"/>
  <c r="M43" i="6"/>
  <c r="L43" i="6"/>
  <c r="K43" i="6"/>
  <c r="J43" i="6"/>
  <c r="S41" i="6"/>
  <c r="W41" i="6"/>
  <c r="V41" i="6"/>
  <c r="U41" i="6"/>
  <c r="T41" i="6"/>
  <c r="I35" i="6"/>
  <c r="M35" i="6"/>
  <c r="L35" i="6"/>
  <c r="K35" i="6"/>
  <c r="J35" i="6"/>
  <c r="S33" i="6"/>
  <c r="W33" i="6"/>
  <c r="V33" i="6"/>
  <c r="U33" i="6"/>
  <c r="T33" i="6"/>
  <c r="I27" i="6"/>
  <c r="M27" i="6"/>
  <c r="L27" i="6"/>
  <c r="K27" i="6"/>
  <c r="J27" i="6"/>
  <c r="S25" i="6"/>
  <c r="W25" i="6"/>
  <c r="V25" i="6"/>
  <c r="U25" i="6"/>
  <c r="T25" i="6"/>
  <c r="I19" i="6"/>
  <c r="M19" i="6"/>
  <c r="L19" i="6"/>
  <c r="K19" i="6"/>
  <c r="J19" i="6"/>
  <c r="S17" i="6"/>
  <c r="W17" i="6"/>
  <c r="V17" i="6"/>
  <c r="U17" i="6"/>
  <c r="T17" i="6"/>
  <c r="S14" i="6"/>
  <c r="W14" i="6"/>
  <c r="V14" i="6"/>
  <c r="U14" i="6"/>
  <c r="T14" i="6"/>
  <c r="S42" i="5"/>
  <c r="W42" i="5"/>
  <c r="V42" i="5"/>
  <c r="U42" i="5"/>
  <c r="T42" i="5"/>
  <c r="W34" i="5"/>
  <c r="V34" i="5"/>
  <c r="U34" i="5"/>
  <c r="T34" i="5"/>
  <c r="S34" i="5"/>
  <c r="J46" i="6"/>
  <c r="I46" i="6"/>
  <c r="M46" i="6"/>
  <c r="L46" i="6"/>
  <c r="K46" i="6"/>
  <c r="J38" i="6"/>
  <c r="I38" i="6"/>
  <c r="M38" i="6"/>
  <c r="L38" i="6"/>
  <c r="K38" i="6"/>
  <c r="T36" i="6"/>
  <c r="S36" i="6"/>
  <c r="W36" i="6"/>
  <c r="V36" i="6"/>
  <c r="U36" i="6"/>
  <c r="J30" i="6"/>
  <c r="I30" i="6"/>
  <c r="M30" i="6"/>
  <c r="L30" i="6"/>
  <c r="K30" i="6"/>
  <c r="T28" i="6"/>
  <c r="S28" i="6"/>
  <c r="W28" i="6"/>
  <c r="V28" i="6"/>
  <c r="U28" i="6"/>
  <c r="J22" i="6"/>
  <c r="I22" i="6"/>
  <c r="M22" i="6"/>
  <c r="L22" i="6"/>
  <c r="K22" i="6"/>
  <c r="T20" i="6"/>
  <c r="S20" i="6"/>
  <c r="W20" i="6"/>
  <c r="V20" i="6"/>
  <c r="U20" i="6"/>
  <c r="T9" i="6"/>
  <c r="S9" i="6"/>
  <c r="W9" i="6"/>
  <c r="V9" i="6"/>
  <c r="U9" i="6"/>
  <c r="T45" i="5"/>
  <c r="S45" i="5"/>
  <c r="W45" i="5"/>
  <c r="V45" i="5"/>
  <c r="U45" i="5"/>
  <c r="S37" i="5"/>
  <c r="W37" i="5"/>
  <c r="V37" i="5"/>
  <c r="U37" i="5"/>
  <c r="T37" i="5"/>
  <c r="S29" i="5"/>
  <c r="W29" i="5"/>
  <c r="V29" i="5"/>
  <c r="U29" i="5"/>
  <c r="T29" i="5"/>
  <c r="J211" i="3"/>
  <c r="N211" i="3"/>
  <c r="M211" i="3"/>
  <c r="L211" i="3"/>
  <c r="K211" i="3"/>
  <c r="J184" i="3"/>
  <c r="I195" i="3"/>
  <c r="N184" i="3"/>
  <c r="M184" i="3"/>
  <c r="L184" i="3"/>
  <c r="K184" i="3"/>
  <c r="I191" i="3"/>
  <c r="J180" i="3"/>
  <c r="N180" i="3"/>
  <c r="M180" i="3"/>
  <c r="L180" i="3"/>
  <c r="K180" i="3"/>
  <c r="J176" i="3"/>
  <c r="I187" i="3"/>
  <c r="N176" i="3"/>
  <c r="M176" i="3"/>
  <c r="K176" i="3"/>
  <c r="L176" i="3"/>
  <c r="J172" i="3"/>
  <c r="N172" i="3"/>
  <c r="M172" i="3"/>
  <c r="L172" i="3"/>
  <c r="K172" i="3"/>
  <c r="J168" i="3"/>
  <c r="N168" i="3"/>
  <c r="M168" i="3"/>
  <c r="L168" i="3"/>
  <c r="K168" i="3"/>
  <c r="J164" i="3"/>
  <c r="N164" i="3"/>
  <c r="M164" i="3"/>
  <c r="L164" i="3"/>
  <c r="K164" i="3"/>
  <c r="J160" i="3"/>
  <c r="N160" i="3"/>
  <c r="M160" i="3"/>
  <c r="K160" i="3"/>
  <c r="L160" i="3"/>
  <c r="J156" i="3"/>
  <c r="N156" i="3"/>
  <c r="M156" i="3"/>
  <c r="L156" i="3"/>
  <c r="K156" i="3"/>
  <c r="V52" i="6"/>
  <c r="S52" i="6"/>
  <c r="W52" i="6"/>
  <c r="U52" i="6"/>
  <c r="T52" i="6"/>
  <c r="K52" i="6"/>
  <c r="L52" i="6"/>
  <c r="J52" i="6"/>
  <c r="I52" i="6"/>
  <c r="M52" i="6"/>
  <c r="S51" i="6"/>
  <c r="V51" i="6"/>
  <c r="U51" i="6"/>
  <c r="T51" i="6"/>
  <c r="W51" i="6"/>
  <c r="U50" i="6"/>
  <c r="V50" i="6"/>
  <c r="T50" i="6"/>
  <c r="S50" i="6"/>
  <c r="W50" i="6"/>
  <c r="M49" i="6"/>
  <c r="K49" i="6"/>
  <c r="J49" i="6"/>
  <c r="I49" i="6"/>
  <c r="L49" i="6"/>
  <c r="U47" i="6"/>
  <c r="T47" i="6"/>
  <c r="S47" i="6"/>
  <c r="W47" i="6"/>
  <c r="V47" i="6"/>
  <c r="K41" i="6"/>
  <c r="J41" i="6"/>
  <c r="I41" i="6"/>
  <c r="M41" i="6"/>
  <c r="L41" i="6"/>
  <c r="U39" i="6"/>
  <c r="T39" i="6"/>
  <c r="S39" i="6"/>
  <c r="W39" i="6"/>
  <c r="V39" i="6"/>
  <c r="K33" i="6"/>
  <c r="J33" i="6"/>
  <c r="I33" i="6"/>
  <c r="M33" i="6"/>
  <c r="L33" i="6"/>
  <c r="U31" i="6"/>
  <c r="T31" i="6"/>
  <c r="S31" i="6"/>
  <c r="W31" i="6"/>
  <c r="V31" i="6"/>
  <c r="K25" i="6"/>
  <c r="J25" i="6"/>
  <c r="I25" i="6"/>
  <c r="M25" i="6"/>
  <c r="L25" i="6"/>
  <c r="U23" i="6"/>
  <c r="T23" i="6"/>
  <c r="S23" i="6"/>
  <c r="W23" i="6"/>
  <c r="V23" i="6"/>
  <c r="K17" i="6"/>
  <c r="J17" i="6"/>
  <c r="I17" i="6"/>
  <c r="M17" i="6"/>
  <c r="L17" i="6"/>
  <c r="K14" i="6"/>
  <c r="J14" i="6"/>
  <c r="I14" i="6"/>
  <c r="M14" i="6"/>
  <c r="L14" i="6"/>
  <c r="U12" i="6"/>
  <c r="T12" i="6"/>
  <c r="S12" i="6"/>
  <c r="W12" i="6"/>
  <c r="V12" i="6"/>
  <c r="K51" i="6"/>
  <c r="L51" i="6"/>
  <c r="J51" i="6"/>
  <c r="I51" i="6"/>
  <c r="M51" i="6"/>
  <c r="M50" i="6"/>
  <c r="K50" i="6"/>
  <c r="J50" i="6"/>
  <c r="I50" i="6"/>
  <c r="L50" i="6"/>
  <c r="U48" i="5"/>
  <c r="T48" i="5"/>
  <c r="S48" i="5"/>
  <c r="W48" i="5"/>
  <c r="V48" i="5"/>
  <c r="T40" i="5"/>
  <c r="S40" i="5"/>
  <c r="W40" i="5"/>
  <c r="V40" i="5"/>
  <c r="U40" i="5"/>
  <c r="T32" i="5"/>
  <c r="S32" i="5"/>
  <c r="W32" i="5"/>
  <c r="V32" i="5"/>
  <c r="U32" i="5"/>
  <c r="T24" i="5"/>
  <c r="S24" i="5"/>
  <c r="W24" i="5"/>
  <c r="V24" i="5"/>
  <c r="U24" i="5"/>
  <c r="T13" i="5"/>
  <c r="S13" i="5"/>
  <c r="W13" i="5"/>
  <c r="U13" i="5"/>
  <c r="V13" i="5"/>
  <c r="H195" i="3"/>
  <c r="H191" i="3"/>
  <c r="H187" i="3"/>
  <c r="V42" i="6"/>
  <c r="U42" i="6"/>
  <c r="T42" i="6"/>
  <c r="S42" i="6"/>
  <c r="W42" i="6"/>
  <c r="L36" i="6"/>
  <c r="K36" i="6"/>
  <c r="J36" i="6"/>
  <c r="I36" i="6"/>
  <c r="M36" i="6"/>
  <c r="V34" i="6"/>
  <c r="U34" i="6"/>
  <c r="T34" i="6"/>
  <c r="S34" i="6"/>
  <c r="W34" i="6"/>
  <c r="L28" i="6"/>
  <c r="K28" i="6"/>
  <c r="J28" i="6"/>
  <c r="I28" i="6"/>
  <c r="M28" i="6"/>
  <c r="V26" i="6"/>
  <c r="U26" i="6"/>
  <c r="T26" i="6"/>
  <c r="S26" i="6"/>
  <c r="W26" i="6"/>
  <c r="L20" i="6"/>
  <c r="K20" i="6"/>
  <c r="J20" i="6"/>
  <c r="I20" i="6"/>
  <c r="M20" i="6"/>
  <c r="V18" i="6"/>
  <c r="U18" i="6"/>
  <c r="T18" i="6"/>
  <c r="S18" i="6"/>
  <c r="W18" i="6"/>
  <c r="V15" i="6"/>
  <c r="U15" i="6"/>
  <c r="T15" i="6"/>
  <c r="S15" i="6"/>
  <c r="W15" i="6"/>
  <c r="L9" i="6"/>
  <c r="K9" i="6"/>
  <c r="J9" i="6"/>
  <c r="I9" i="6"/>
  <c r="M9" i="6"/>
  <c r="V7" i="6"/>
  <c r="U7" i="6"/>
  <c r="T7" i="6"/>
  <c r="S7" i="6"/>
  <c r="W7" i="6"/>
  <c r="V51" i="5"/>
  <c r="U51" i="5"/>
  <c r="T51" i="5"/>
  <c r="S51" i="5"/>
  <c r="W51" i="5"/>
  <c r="V43" i="5"/>
  <c r="U43" i="5"/>
  <c r="T43" i="5"/>
  <c r="S43" i="5"/>
  <c r="W43" i="5"/>
  <c r="U35" i="5"/>
  <c r="T35" i="5"/>
  <c r="S35" i="5"/>
  <c r="W35" i="5"/>
  <c r="V35" i="5"/>
  <c r="U27" i="5"/>
  <c r="T27" i="5"/>
  <c r="S27" i="5"/>
  <c r="W27" i="5"/>
  <c r="V27" i="5"/>
  <c r="U19" i="5"/>
  <c r="T19" i="5"/>
  <c r="S19" i="5"/>
  <c r="W19" i="5"/>
  <c r="V19" i="5"/>
  <c r="U16" i="5"/>
  <c r="T16" i="5"/>
  <c r="S16" i="5"/>
  <c r="V16" i="5"/>
  <c r="W16" i="5"/>
  <c r="U8" i="5"/>
  <c r="T8" i="5"/>
  <c r="S8" i="5"/>
  <c r="W8" i="5"/>
  <c r="V8" i="5"/>
  <c r="L218" i="3"/>
  <c r="K218" i="3"/>
  <c r="J218" i="3"/>
  <c r="N218" i="3"/>
  <c r="M218" i="3"/>
  <c r="L214" i="3"/>
  <c r="K214" i="3"/>
  <c r="J214" i="3"/>
  <c r="N214" i="3"/>
  <c r="M214" i="3"/>
  <c r="L210" i="3"/>
  <c r="K210" i="3"/>
  <c r="J210" i="3"/>
  <c r="M210" i="3"/>
  <c r="N210" i="3"/>
  <c r="E196" i="3"/>
  <c r="L196" i="3" s="1"/>
  <c r="G195" i="3"/>
  <c r="L183" i="3"/>
  <c r="K183" i="3"/>
  <c r="J183" i="3"/>
  <c r="I194" i="3"/>
  <c r="N183" i="3"/>
  <c r="M183" i="3"/>
  <c r="E192" i="3"/>
  <c r="M192" i="3" s="1"/>
  <c r="G191" i="3"/>
  <c r="L179" i="3"/>
  <c r="I190" i="3"/>
  <c r="K179" i="3"/>
  <c r="J179" i="3"/>
  <c r="M179" i="3"/>
  <c r="N179" i="3"/>
  <c r="E188" i="3"/>
  <c r="L188" i="3" s="1"/>
  <c r="G187" i="3"/>
  <c r="L175" i="3"/>
  <c r="K175" i="3"/>
  <c r="J175" i="3"/>
  <c r="I186" i="3"/>
  <c r="N175" i="3"/>
  <c r="M175" i="3"/>
  <c r="L171" i="3"/>
  <c r="K171" i="3"/>
  <c r="J171" i="3"/>
  <c r="N171" i="3"/>
  <c r="M171" i="3"/>
  <c r="L167" i="3"/>
  <c r="K167" i="3"/>
  <c r="J167" i="3"/>
  <c r="N167" i="3"/>
  <c r="M167" i="3"/>
  <c r="L163" i="3"/>
  <c r="K163" i="3"/>
  <c r="J163" i="3"/>
  <c r="M163" i="3"/>
  <c r="N163" i="3"/>
  <c r="L159" i="3"/>
  <c r="K159" i="3"/>
  <c r="J159" i="3"/>
  <c r="N159" i="3"/>
  <c r="M159" i="3"/>
  <c r="L155" i="3"/>
  <c r="K155" i="3"/>
  <c r="J155" i="3"/>
  <c r="N155" i="3"/>
  <c r="M155" i="3"/>
  <c r="M47" i="6"/>
  <c r="L47" i="6"/>
  <c r="K47" i="6"/>
  <c r="J47" i="6"/>
  <c r="I47" i="6"/>
  <c r="W45" i="6"/>
  <c r="V45" i="6"/>
  <c r="U45" i="6"/>
  <c r="T45" i="6"/>
  <c r="S45" i="6"/>
  <c r="M39" i="6"/>
  <c r="L39" i="6"/>
  <c r="K39" i="6"/>
  <c r="J39" i="6"/>
  <c r="I39" i="6"/>
  <c r="W37" i="6"/>
  <c r="V37" i="6"/>
  <c r="U37" i="6"/>
  <c r="T37" i="6"/>
  <c r="S37" i="6"/>
  <c r="M31" i="6"/>
  <c r="L31" i="6"/>
  <c r="K31" i="6"/>
  <c r="J31" i="6"/>
  <c r="I31" i="6"/>
  <c r="W29" i="6"/>
  <c r="V29" i="6"/>
  <c r="U29" i="6"/>
  <c r="T29" i="6"/>
  <c r="S29" i="6"/>
  <c r="M23" i="6"/>
  <c r="L23" i="6"/>
  <c r="K23" i="6"/>
  <c r="J23" i="6"/>
  <c r="I23" i="6"/>
  <c r="W21" i="6"/>
  <c r="V21" i="6"/>
  <c r="U21" i="6"/>
  <c r="T21" i="6"/>
  <c r="S21" i="6"/>
  <c r="M12" i="6"/>
  <c r="L12" i="6"/>
  <c r="K12" i="6"/>
  <c r="J12" i="6"/>
  <c r="I12" i="6"/>
  <c r="W10" i="6"/>
  <c r="V10" i="6"/>
  <c r="U10" i="6"/>
  <c r="T10" i="6"/>
  <c r="S10" i="6"/>
  <c r="W46" i="5"/>
  <c r="V46" i="5"/>
  <c r="U46" i="5"/>
  <c r="T46" i="5"/>
  <c r="S46" i="5"/>
  <c r="V38" i="5"/>
  <c r="U38" i="5"/>
  <c r="T38" i="5"/>
  <c r="S38" i="5"/>
  <c r="W38" i="5"/>
  <c r="V30" i="5"/>
  <c r="U30" i="5"/>
  <c r="T30" i="5"/>
  <c r="S30" i="5"/>
  <c r="W30" i="5"/>
  <c r="V22" i="5"/>
  <c r="U22" i="5"/>
  <c r="T22" i="5"/>
  <c r="S22" i="5"/>
  <c r="W22" i="5"/>
  <c r="V11" i="5"/>
  <c r="U11" i="5"/>
  <c r="T11" i="5"/>
  <c r="S11" i="5"/>
  <c r="W11" i="5"/>
  <c r="F195" i="3"/>
  <c r="H194" i="3"/>
  <c r="F191" i="3"/>
  <c r="H190" i="3"/>
  <c r="F187" i="3"/>
  <c r="H186" i="3"/>
  <c r="W48" i="6"/>
  <c r="V48" i="6"/>
  <c r="U48" i="6"/>
  <c r="T48" i="6"/>
  <c r="S48" i="6"/>
  <c r="M42" i="6"/>
  <c r="L42" i="6"/>
  <c r="K42" i="6"/>
  <c r="J42" i="6"/>
  <c r="I42" i="6"/>
  <c r="W40" i="6"/>
  <c r="V40" i="6"/>
  <c r="U40" i="6"/>
  <c r="T40" i="6"/>
  <c r="S40" i="6"/>
  <c r="M34" i="6"/>
  <c r="L34" i="6"/>
  <c r="K34" i="6"/>
  <c r="J34" i="6"/>
  <c r="I34" i="6"/>
  <c r="W32" i="6"/>
  <c r="V32" i="6"/>
  <c r="U32" i="6"/>
  <c r="T32" i="6"/>
  <c r="S32" i="6"/>
  <c r="M26" i="6"/>
  <c r="L26" i="6"/>
  <c r="K26" i="6"/>
  <c r="J26" i="6"/>
  <c r="I26" i="6"/>
  <c r="W24" i="6"/>
  <c r="V24" i="6"/>
  <c r="U24" i="6"/>
  <c r="T24" i="6"/>
  <c r="S24" i="6"/>
  <c r="M18" i="6"/>
  <c r="L18" i="6"/>
  <c r="K18" i="6"/>
  <c r="J18" i="6"/>
  <c r="I18" i="6"/>
  <c r="M15" i="6"/>
  <c r="L15" i="6"/>
  <c r="K15" i="6"/>
  <c r="J15" i="6"/>
  <c r="I15" i="6"/>
  <c r="W13" i="6"/>
  <c r="V13" i="6"/>
  <c r="U13" i="6"/>
  <c r="T13" i="6"/>
  <c r="S13" i="6"/>
  <c r="M7" i="6"/>
  <c r="L7" i="6"/>
  <c r="K7" i="6"/>
  <c r="J7" i="6"/>
  <c r="I7" i="6"/>
  <c r="W49" i="5"/>
  <c r="V49" i="5"/>
  <c r="U49" i="5"/>
  <c r="T49" i="5"/>
  <c r="S49" i="5"/>
  <c r="W41" i="5"/>
  <c r="V41" i="5"/>
  <c r="U41" i="5"/>
  <c r="T41" i="5"/>
  <c r="S41" i="5"/>
  <c r="W33" i="5"/>
  <c r="V33" i="5"/>
  <c r="U33" i="5"/>
  <c r="T33" i="5"/>
  <c r="S33" i="5"/>
  <c r="W25" i="5"/>
  <c r="V25" i="5"/>
  <c r="U25" i="5"/>
  <c r="T25" i="5"/>
  <c r="S25" i="5"/>
  <c r="W17" i="5"/>
  <c r="V17" i="5"/>
  <c r="U17" i="5"/>
  <c r="T17" i="5"/>
  <c r="S17" i="5"/>
  <c r="W14" i="5"/>
  <c r="V14" i="5"/>
  <c r="U14" i="5"/>
  <c r="T14" i="5"/>
  <c r="S14" i="5"/>
  <c r="N217" i="3"/>
  <c r="M217" i="3"/>
  <c r="L217" i="3"/>
  <c r="K217" i="3"/>
  <c r="J217" i="3"/>
  <c r="N213" i="3"/>
  <c r="M213" i="3"/>
  <c r="L213" i="3"/>
  <c r="K213" i="3"/>
  <c r="J213" i="3"/>
  <c r="N209" i="3"/>
  <c r="M209" i="3"/>
  <c r="L209" i="3"/>
  <c r="K209" i="3"/>
  <c r="J209" i="3"/>
  <c r="E195" i="3"/>
  <c r="N182" i="3"/>
  <c r="M182" i="3"/>
  <c r="L182" i="3"/>
  <c r="K182" i="3"/>
  <c r="J182" i="3"/>
  <c r="I193" i="3"/>
  <c r="E191" i="3"/>
  <c r="N178" i="3"/>
  <c r="M178" i="3"/>
  <c r="I189" i="3"/>
  <c r="L178" i="3"/>
  <c r="K178" i="3"/>
  <c r="J178" i="3"/>
  <c r="E187" i="3"/>
  <c r="N174" i="3"/>
  <c r="M174" i="3"/>
  <c r="L174" i="3"/>
  <c r="K174" i="3"/>
  <c r="J174" i="3"/>
  <c r="N170" i="3"/>
  <c r="M170" i="3"/>
  <c r="L170" i="3"/>
  <c r="K170" i="3"/>
  <c r="J170" i="3"/>
  <c r="N166" i="3"/>
  <c r="M166" i="3"/>
  <c r="L166" i="3"/>
  <c r="K166" i="3"/>
  <c r="J166" i="3"/>
  <c r="N162" i="3"/>
  <c r="M162" i="3"/>
  <c r="L162" i="3"/>
  <c r="K162" i="3"/>
  <c r="J162" i="3"/>
  <c r="N158" i="3"/>
  <c r="M158" i="3"/>
  <c r="L158" i="3"/>
  <c r="K158" i="3"/>
  <c r="J158" i="3"/>
  <c r="N154" i="3"/>
  <c r="M154" i="3"/>
  <c r="L154" i="3"/>
  <c r="K154" i="3"/>
  <c r="J154" i="3"/>
  <c r="M46" i="5"/>
  <c r="L46" i="5"/>
  <c r="K46" i="5"/>
  <c r="J46" i="5"/>
  <c r="I46" i="5"/>
  <c r="M30" i="5"/>
  <c r="L30" i="5"/>
  <c r="K30" i="5"/>
  <c r="J30" i="5"/>
  <c r="I30" i="5"/>
  <c r="F42" i="2"/>
  <c r="M33" i="5"/>
  <c r="L33" i="5"/>
  <c r="K33" i="5"/>
  <c r="J33" i="5"/>
  <c r="I33" i="5"/>
  <c r="J24" i="2"/>
  <c r="N24" i="2"/>
  <c r="K24" i="2"/>
  <c r="M24" i="2"/>
  <c r="L24" i="2"/>
  <c r="M22" i="5"/>
  <c r="L22" i="5"/>
  <c r="K22" i="5"/>
  <c r="J22" i="5"/>
  <c r="I22" i="5"/>
  <c r="N143" i="3"/>
  <c r="M143" i="3"/>
  <c r="L143" i="3"/>
  <c r="K143" i="3"/>
  <c r="J143" i="3"/>
  <c r="N136" i="3"/>
  <c r="M136" i="3"/>
  <c r="L136" i="3"/>
  <c r="K136" i="3"/>
  <c r="J136" i="3"/>
  <c r="N140" i="3"/>
  <c r="M140" i="3"/>
  <c r="L140" i="3"/>
  <c r="K140" i="3"/>
  <c r="J140" i="3"/>
  <c r="N144" i="3"/>
  <c r="M144" i="3"/>
  <c r="L144" i="3"/>
  <c r="K144" i="3"/>
  <c r="J144" i="3"/>
  <c r="L137" i="3"/>
  <c r="K137" i="3"/>
  <c r="J137" i="3"/>
  <c r="M137" i="3"/>
  <c r="N137" i="3"/>
  <c r="L141" i="3"/>
  <c r="K141" i="3"/>
  <c r="J141" i="3"/>
  <c r="N141" i="3"/>
  <c r="M141" i="3"/>
  <c r="L145" i="3"/>
  <c r="K145" i="3"/>
  <c r="J145" i="3"/>
  <c r="N145" i="3"/>
  <c r="M145" i="3"/>
  <c r="J138" i="3"/>
  <c r="N138" i="3"/>
  <c r="M138" i="3"/>
  <c r="L138" i="3"/>
  <c r="K138" i="3"/>
  <c r="J142" i="3"/>
  <c r="N142" i="3"/>
  <c r="M142" i="3"/>
  <c r="L142" i="3"/>
  <c r="K142" i="3"/>
  <c r="H68" i="2"/>
  <c r="H67" i="2"/>
  <c r="M25" i="5"/>
  <c r="L25" i="5"/>
  <c r="K25" i="5"/>
  <c r="J25" i="5"/>
  <c r="I25" i="5"/>
  <c r="G67" i="2"/>
  <c r="L40" i="2"/>
  <c r="K40" i="2"/>
  <c r="J40" i="2"/>
  <c r="I43" i="2"/>
  <c r="N40" i="2"/>
  <c r="M40" i="2"/>
  <c r="L36" i="2"/>
  <c r="K36" i="2"/>
  <c r="M36" i="2"/>
  <c r="J36" i="2"/>
  <c r="N36" i="2"/>
  <c r="L32" i="2"/>
  <c r="K32" i="2"/>
  <c r="M32" i="2"/>
  <c r="J32" i="2"/>
  <c r="N32" i="2"/>
  <c r="L23" i="2"/>
  <c r="M23" i="2"/>
  <c r="K23" i="2"/>
  <c r="J23" i="2"/>
  <c r="N23" i="2"/>
  <c r="L16" i="2"/>
  <c r="K16" i="2"/>
  <c r="J16" i="2"/>
  <c r="M16" i="2"/>
  <c r="L12" i="2"/>
  <c r="M12" i="2"/>
  <c r="K12" i="2"/>
  <c r="J12" i="2"/>
  <c r="N12" i="2"/>
  <c r="L8" i="2"/>
  <c r="K8" i="2"/>
  <c r="M8" i="2"/>
  <c r="J8" i="2"/>
  <c r="N8" i="2"/>
  <c r="F67" i="2"/>
  <c r="F68" i="2"/>
  <c r="M8" i="5"/>
  <c r="L8" i="5"/>
  <c r="K8" i="5"/>
  <c r="J8" i="5"/>
  <c r="I8" i="5"/>
  <c r="M16" i="5"/>
  <c r="L16" i="5"/>
  <c r="K16" i="5"/>
  <c r="J16" i="5"/>
  <c r="I16" i="5"/>
  <c r="M19" i="5"/>
  <c r="L19" i="5"/>
  <c r="K19" i="5"/>
  <c r="J19" i="5"/>
  <c r="I19" i="5"/>
  <c r="M27" i="5"/>
  <c r="L27" i="5"/>
  <c r="K27" i="5"/>
  <c r="J27" i="5"/>
  <c r="I27" i="5"/>
  <c r="M35" i="5"/>
  <c r="L35" i="5"/>
  <c r="K35" i="5"/>
  <c r="J35" i="5"/>
  <c r="I35" i="5"/>
  <c r="M43" i="5"/>
  <c r="L43" i="5"/>
  <c r="K43" i="5"/>
  <c r="J43" i="5"/>
  <c r="I43" i="5"/>
  <c r="M51" i="5"/>
  <c r="L51" i="5"/>
  <c r="K51" i="5"/>
  <c r="J51" i="5"/>
  <c r="I51" i="5"/>
  <c r="L13" i="5"/>
  <c r="K13" i="5"/>
  <c r="J13" i="5"/>
  <c r="I13" i="5"/>
  <c r="M13" i="5"/>
  <c r="L24" i="5"/>
  <c r="K24" i="5"/>
  <c r="J24" i="5"/>
  <c r="I24" i="5"/>
  <c r="M24" i="5"/>
  <c r="L32" i="5"/>
  <c r="K32" i="5"/>
  <c r="J32" i="5"/>
  <c r="I32" i="5"/>
  <c r="M32" i="5"/>
  <c r="L40" i="5"/>
  <c r="K40" i="5"/>
  <c r="J40" i="5"/>
  <c r="I40" i="5"/>
  <c r="M40" i="5"/>
  <c r="M48" i="5"/>
  <c r="L48" i="5"/>
  <c r="K48" i="5"/>
  <c r="J48" i="5"/>
  <c r="I48" i="5"/>
  <c r="K10" i="5"/>
  <c r="J10" i="5"/>
  <c r="I10" i="5"/>
  <c r="M10" i="5"/>
  <c r="L10" i="5"/>
  <c r="K21" i="5"/>
  <c r="J21" i="5"/>
  <c r="I21" i="5"/>
  <c r="L21" i="5"/>
  <c r="M21" i="5"/>
  <c r="K29" i="5"/>
  <c r="J29" i="5"/>
  <c r="I29" i="5"/>
  <c r="M29" i="5"/>
  <c r="L29" i="5"/>
  <c r="K37" i="5"/>
  <c r="J37" i="5"/>
  <c r="I37" i="5"/>
  <c r="M37" i="5"/>
  <c r="L37" i="5"/>
  <c r="L45" i="5"/>
  <c r="K45" i="5"/>
  <c r="J45" i="5"/>
  <c r="I45" i="5"/>
  <c r="M45" i="5"/>
  <c r="J7" i="5"/>
  <c r="I7" i="5"/>
  <c r="M7" i="5"/>
  <c r="L7" i="5"/>
  <c r="K7" i="5"/>
  <c r="J15" i="5"/>
  <c r="I15" i="5"/>
  <c r="M15" i="5"/>
  <c r="K15" i="5"/>
  <c r="L15" i="5"/>
  <c r="J18" i="5"/>
  <c r="I18" i="5"/>
  <c r="M18" i="5"/>
  <c r="K18" i="5"/>
  <c r="L18" i="5"/>
  <c r="J26" i="5"/>
  <c r="I26" i="5"/>
  <c r="M26" i="5"/>
  <c r="L26" i="5"/>
  <c r="K26" i="5"/>
  <c r="J34" i="5"/>
  <c r="I34" i="5"/>
  <c r="M34" i="5"/>
  <c r="L34" i="5"/>
  <c r="K34" i="5"/>
  <c r="K42" i="5"/>
  <c r="J42" i="5"/>
  <c r="I42" i="5"/>
  <c r="M42" i="5"/>
  <c r="L42" i="5"/>
  <c r="K50" i="5"/>
  <c r="J50" i="5"/>
  <c r="I50" i="5"/>
  <c r="M50" i="5"/>
  <c r="L50" i="5"/>
  <c r="I12" i="5"/>
  <c r="M12" i="5"/>
  <c r="L12" i="5"/>
  <c r="J12" i="5"/>
  <c r="K12" i="5"/>
  <c r="I23" i="5"/>
  <c r="M23" i="5"/>
  <c r="L23" i="5"/>
  <c r="K23" i="5"/>
  <c r="J23" i="5"/>
  <c r="I31" i="5"/>
  <c r="M31" i="5"/>
  <c r="L31" i="5"/>
  <c r="K31" i="5"/>
  <c r="J31" i="5"/>
  <c r="I39" i="5"/>
  <c r="M39" i="5"/>
  <c r="L39" i="5"/>
  <c r="K39" i="5"/>
  <c r="J39" i="5"/>
  <c r="J47" i="5"/>
  <c r="I47" i="5"/>
  <c r="M47" i="5"/>
  <c r="L47" i="5"/>
  <c r="K47" i="5"/>
  <c r="M9" i="5"/>
  <c r="L9" i="5"/>
  <c r="K9" i="5"/>
  <c r="I9" i="5"/>
  <c r="J9" i="5"/>
  <c r="M20" i="5"/>
  <c r="L20" i="5"/>
  <c r="K20" i="5"/>
  <c r="J20" i="5"/>
  <c r="I20" i="5"/>
  <c r="M28" i="5"/>
  <c r="L28" i="5"/>
  <c r="K28" i="5"/>
  <c r="J28" i="5"/>
  <c r="I28" i="5"/>
  <c r="M36" i="5"/>
  <c r="L36" i="5"/>
  <c r="K36" i="5"/>
  <c r="J36" i="5"/>
  <c r="I36" i="5"/>
  <c r="I44" i="5"/>
  <c r="M44" i="5"/>
  <c r="L44" i="5"/>
  <c r="K44" i="5"/>
  <c r="J44" i="5"/>
  <c r="I52" i="5"/>
  <c r="M52" i="5"/>
  <c r="L52" i="5"/>
  <c r="K52" i="5"/>
  <c r="J52" i="5"/>
  <c r="M49" i="5"/>
  <c r="L49" i="5"/>
  <c r="K49" i="5"/>
  <c r="J49" i="5"/>
  <c r="I49" i="5"/>
  <c r="H43" i="2"/>
  <c r="M11" i="5"/>
  <c r="L11" i="5"/>
  <c r="K11" i="5"/>
  <c r="J11" i="5"/>
  <c r="I11" i="5"/>
  <c r="E67" i="2"/>
  <c r="G43" i="2"/>
  <c r="N22" i="2"/>
  <c r="M22" i="2"/>
  <c r="L22" i="2"/>
  <c r="K22" i="2"/>
  <c r="J22" i="2"/>
  <c r="N15" i="2"/>
  <c r="I18" i="2"/>
  <c r="M15" i="2"/>
  <c r="L15" i="2"/>
  <c r="K15" i="2"/>
  <c r="J15" i="2"/>
  <c r="N11" i="2"/>
  <c r="M11" i="2"/>
  <c r="L11" i="2"/>
  <c r="K11" i="2"/>
  <c r="J11" i="2"/>
  <c r="N7" i="2"/>
  <c r="M7" i="2"/>
  <c r="L7" i="2"/>
  <c r="K7" i="2"/>
  <c r="J7" i="2"/>
  <c r="M38" i="5"/>
  <c r="L38" i="5"/>
  <c r="K38" i="5"/>
  <c r="J38" i="5"/>
  <c r="I38" i="5"/>
  <c r="M14" i="5"/>
  <c r="L14" i="5"/>
  <c r="K14" i="5"/>
  <c r="J14" i="5"/>
  <c r="I14" i="5"/>
  <c r="F43" i="2"/>
  <c r="H42" i="2"/>
  <c r="M21" i="2"/>
  <c r="L21" i="2"/>
  <c r="K21" i="2"/>
  <c r="J21" i="2"/>
  <c r="T16" i="43"/>
  <c r="S16" i="43"/>
  <c r="R16" i="43"/>
  <c r="Q16" i="43"/>
  <c r="P16" i="43"/>
  <c r="J16" i="43"/>
  <c r="I16" i="43"/>
  <c r="H16" i="43"/>
  <c r="O146" i="43"/>
  <c r="L146" i="43"/>
  <c r="N146" i="43"/>
  <c r="M146" i="43"/>
  <c r="L16" i="43"/>
  <c r="N16" i="43"/>
  <c r="M16" i="43"/>
  <c r="I146" i="43"/>
  <c r="H146" i="43"/>
  <c r="K146" i="43" s="1"/>
  <c r="G146" i="43"/>
  <c r="P16" i="42"/>
  <c r="Q16" i="42"/>
  <c r="T16" i="42"/>
  <c r="S16" i="42"/>
  <c r="R16" i="42"/>
  <c r="H16" i="42"/>
  <c r="J16" i="42"/>
  <c r="I16" i="42"/>
  <c r="O146" i="42"/>
  <c r="N146" i="42"/>
  <c r="M146" i="42"/>
  <c r="L146" i="42"/>
  <c r="N16" i="42"/>
  <c r="M16" i="42"/>
  <c r="L16" i="42"/>
  <c r="G146" i="42"/>
  <c r="I146" i="42"/>
  <c r="H146" i="42"/>
  <c r="K146" i="42" s="1"/>
  <c r="M11" i="37"/>
  <c r="K11" i="37"/>
  <c r="L11" i="37"/>
  <c r="I146" i="41"/>
  <c r="H146" i="41"/>
  <c r="K146" i="41" s="1"/>
  <c r="G146" i="41"/>
  <c r="R11" i="37"/>
  <c r="Q11" i="37"/>
  <c r="P11" i="37"/>
  <c r="O11" i="37"/>
  <c r="T11" i="37"/>
  <c r="S11" i="37"/>
  <c r="I129" i="37"/>
  <c r="H129" i="37"/>
  <c r="G129" i="37"/>
  <c r="I11" i="37"/>
  <c r="H11" i="37"/>
  <c r="G11" i="37"/>
  <c r="M132" i="27"/>
  <c r="L132" i="27"/>
  <c r="K132" i="27"/>
  <c r="J132" i="27"/>
  <c r="I132" i="27"/>
  <c r="I146" i="27"/>
  <c r="M146" i="27"/>
  <c r="L146" i="27"/>
  <c r="K146" i="27"/>
  <c r="J146" i="27"/>
  <c r="J160" i="27"/>
  <c r="I160" i="27"/>
  <c r="M160" i="27"/>
  <c r="L160" i="27"/>
  <c r="K160" i="27"/>
  <c r="M20" i="27"/>
  <c r="L20" i="27"/>
  <c r="J20" i="27"/>
  <c r="I20" i="27"/>
  <c r="K20" i="27"/>
  <c r="M118" i="27"/>
  <c r="L118" i="27"/>
  <c r="K118" i="27"/>
  <c r="J118" i="27"/>
  <c r="I118" i="27"/>
  <c r="I34" i="27"/>
  <c r="M34" i="27"/>
  <c r="K34" i="27"/>
  <c r="J34" i="27"/>
  <c r="L34" i="27"/>
  <c r="J48" i="27"/>
  <c r="I48" i="27"/>
  <c r="L48" i="27"/>
  <c r="K48" i="27"/>
  <c r="M48" i="27"/>
  <c r="J146" i="26"/>
  <c r="I146" i="26"/>
  <c r="L146" i="26"/>
  <c r="K146" i="26"/>
  <c r="M146" i="26"/>
  <c r="K62" i="27"/>
  <c r="J62" i="27"/>
  <c r="I62" i="27"/>
  <c r="M62" i="27"/>
  <c r="L62" i="27"/>
  <c r="K160" i="26"/>
  <c r="J160" i="26"/>
  <c r="I160" i="26"/>
  <c r="M160" i="26"/>
  <c r="L160" i="26"/>
  <c r="M20" i="28"/>
  <c r="L20" i="28"/>
  <c r="K20" i="28"/>
  <c r="J20" i="28"/>
  <c r="I20" i="28"/>
  <c r="L76" i="27"/>
  <c r="K76" i="27"/>
  <c r="J76" i="27"/>
  <c r="I76" i="27"/>
  <c r="M76" i="27"/>
  <c r="M104" i="27"/>
  <c r="L104" i="27"/>
  <c r="K104" i="27"/>
  <c r="I104" i="27"/>
  <c r="J104" i="27"/>
  <c r="M118" i="26"/>
  <c r="L118" i="26"/>
  <c r="K118" i="26"/>
  <c r="J118" i="26"/>
  <c r="I118" i="26"/>
  <c r="I132" i="26"/>
  <c r="M132" i="26"/>
  <c r="J132" i="26"/>
  <c r="L132" i="26"/>
  <c r="K132" i="26"/>
  <c r="I20" i="26"/>
  <c r="M20" i="26"/>
  <c r="L20" i="26"/>
  <c r="K20" i="26"/>
  <c r="J20" i="26"/>
  <c r="M90" i="27"/>
  <c r="L90" i="27"/>
  <c r="K90" i="27"/>
  <c r="J90" i="27"/>
  <c r="I90" i="27"/>
  <c r="J34" i="26"/>
  <c r="I34" i="26"/>
  <c r="M34" i="26"/>
  <c r="L34" i="26"/>
  <c r="K34" i="26"/>
  <c r="K48" i="26"/>
  <c r="J48" i="26"/>
  <c r="I48" i="26"/>
  <c r="M48" i="26"/>
  <c r="L48" i="26"/>
  <c r="L62" i="26"/>
  <c r="K62" i="26"/>
  <c r="J62" i="26"/>
  <c r="I62" i="26"/>
  <c r="M62" i="26"/>
  <c r="M76" i="26"/>
  <c r="L76" i="26"/>
  <c r="K76" i="26"/>
  <c r="J76" i="26"/>
  <c r="I76" i="26"/>
  <c r="M90" i="26"/>
  <c r="L90" i="26"/>
  <c r="K90" i="26"/>
  <c r="J90" i="26"/>
  <c r="I90" i="26"/>
  <c r="M104" i="26"/>
  <c r="L104" i="26"/>
  <c r="K104" i="26"/>
  <c r="J104" i="26"/>
  <c r="I104" i="26"/>
  <c r="K21" i="22"/>
  <c r="J21" i="22"/>
  <c r="M21" i="22"/>
  <c r="N21" i="22"/>
  <c r="L21" i="22"/>
  <c r="I162" i="21"/>
  <c r="J162" i="21"/>
  <c r="H162" i="21"/>
  <c r="I148" i="21"/>
  <c r="J148" i="21"/>
  <c r="H148" i="21"/>
  <c r="L147" i="22"/>
  <c r="K147" i="22"/>
  <c r="J147" i="22"/>
  <c r="N147" i="22"/>
  <c r="M147" i="22"/>
  <c r="L119" i="22"/>
  <c r="K119" i="22"/>
  <c r="J119" i="22"/>
  <c r="N119" i="22"/>
  <c r="M119" i="22"/>
  <c r="L91" i="22"/>
  <c r="K91" i="22"/>
  <c r="J91" i="22"/>
  <c r="N91" i="22"/>
  <c r="M91" i="22"/>
  <c r="L63" i="22"/>
  <c r="K63" i="22"/>
  <c r="J63" i="22"/>
  <c r="N63" i="22"/>
  <c r="M63" i="22"/>
  <c r="L35" i="22"/>
  <c r="K35" i="22"/>
  <c r="J35" i="22"/>
  <c r="N35" i="22"/>
  <c r="M35" i="22"/>
  <c r="N161" i="22"/>
  <c r="M161" i="22"/>
  <c r="L161" i="22"/>
  <c r="J161" i="22"/>
  <c r="K161" i="22"/>
  <c r="N133" i="22"/>
  <c r="M133" i="22"/>
  <c r="L133" i="22"/>
  <c r="J133" i="22"/>
  <c r="K133" i="22"/>
  <c r="N105" i="22"/>
  <c r="M105" i="22"/>
  <c r="L105" i="22"/>
  <c r="J105" i="22"/>
  <c r="K105" i="22"/>
  <c r="N77" i="22"/>
  <c r="M77" i="22"/>
  <c r="L77" i="22"/>
  <c r="J77" i="22"/>
  <c r="K77" i="22"/>
  <c r="AB21" i="22"/>
  <c r="Z21" i="22"/>
  <c r="X21" i="22"/>
  <c r="AA21" i="22"/>
  <c r="Y21" i="22"/>
  <c r="N49" i="22"/>
  <c r="M49" i="22"/>
  <c r="L49" i="22"/>
  <c r="J49" i="22"/>
  <c r="K49" i="22"/>
  <c r="I134" i="21"/>
  <c r="J134" i="21"/>
  <c r="H134" i="21"/>
  <c r="I92" i="21"/>
  <c r="J92" i="21"/>
  <c r="H92" i="21"/>
  <c r="I120" i="21"/>
  <c r="J120" i="21"/>
  <c r="H120" i="21"/>
  <c r="H22" i="21"/>
  <c r="J22" i="21"/>
  <c r="I22" i="21"/>
  <c r="H64" i="21"/>
  <c r="J64" i="21"/>
  <c r="I64" i="21"/>
  <c r="H36" i="21"/>
  <c r="J36" i="21"/>
  <c r="I36" i="21"/>
  <c r="R22" i="21"/>
  <c r="T22" i="21"/>
  <c r="S22" i="21"/>
  <c r="H50" i="21"/>
  <c r="J50" i="21"/>
  <c r="I50" i="21"/>
  <c r="H78" i="21"/>
  <c r="J78" i="21"/>
  <c r="I78" i="21"/>
  <c r="AB160" i="18"/>
  <c r="AA160" i="18"/>
  <c r="Z160" i="18"/>
  <c r="T160" i="18"/>
  <c r="S160" i="18"/>
  <c r="R160" i="18"/>
  <c r="AA134" i="18"/>
  <c r="Z134" i="18"/>
  <c r="AB134" i="18"/>
  <c r="S134" i="18"/>
  <c r="R134" i="18"/>
  <c r="T134" i="18"/>
  <c r="I160" i="18"/>
  <c r="K160" i="18"/>
  <c r="J160" i="18"/>
  <c r="K134" i="18"/>
  <c r="J134" i="18"/>
  <c r="I134" i="18"/>
  <c r="I106" i="21"/>
  <c r="J106" i="21"/>
  <c r="H106" i="21"/>
  <c r="AA146" i="18"/>
  <c r="Z146" i="18"/>
  <c r="AB146" i="18"/>
  <c r="S146" i="18"/>
  <c r="R146" i="18"/>
  <c r="T146" i="18"/>
  <c r="K146" i="18"/>
  <c r="J146" i="18"/>
  <c r="I146" i="18"/>
  <c r="J120" i="18"/>
  <c r="I120" i="18"/>
  <c r="K120" i="18"/>
  <c r="AB132" i="18"/>
  <c r="AA132" i="18"/>
  <c r="Z132" i="18"/>
  <c r="T132" i="18"/>
  <c r="S132" i="18"/>
  <c r="R132" i="18"/>
  <c r="K132" i="18"/>
  <c r="J132" i="18"/>
  <c r="I132" i="18"/>
  <c r="AB148" i="18"/>
  <c r="AA148" i="18"/>
  <c r="Z148" i="18"/>
  <c r="T148" i="18"/>
  <c r="S148" i="18"/>
  <c r="R148" i="18"/>
  <c r="R49" i="19"/>
  <c r="J35" i="19"/>
  <c r="H35" i="19"/>
  <c r="R23" i="19"/>
  <c r="P23" i="19"/>
  <c r="J9" i="19"/>
  <c r="H9" i="19"/>
  <c r="AA92" i="18"/>
  <c r="Z92" i="18"/>
  <c r="AB92" i="18"/>
  <c r="S92" i="18"/>
  <c r="R92" i="18"/>
  <c r="T92" i="18"/>
  <c r="AB62" i="18"/>
  <c r="AA62" i="18"/>
  <c r="Z62" i="18"/>
  <c r="T62" i="18"/>
  <c r="S62" i="18"/>
  <c r="R62" i="18"/>
  <c r="AA36" i="18"/>
  <c r="Z36" i="18"/>
  <c r="AB36" i="18"/>
  <c r="S36" i="18"/>
  <c r="R36" i="18"/>
  <c r="T36" i="18"/>
  <c r="M9" i="17"/>
  <c r="L9" i="17"/>
  <c r="K9" i="17"/>
  <c r="J9" i="17"/>
  <c r="I9" i="17"/>
  <c r="M133" i="16"/>
  <c r="K133" i="16"/>
  <c r="J133" i="16"/>
  <c r="I133" i="16"/>
  <c r="L133" i="16"/>
  <c r="K107" i="16"/>
  <c r="I107" i="16"/>
  <c r="M107" i="16"/>
  <c r="L107" i="16"/>
  <c r="J107" i="16"/>
  <c r="J49" i="19"/>
  <c r="H49" i="19"/>
  <c r="R37" i="19"/>
  <c r="P37" i="19"/>
  <c r="J23" i="19"/>
  <c r="H23" i="19"/>
  <c r="K92" i="18"/>
  <c r="J92" i="18"/>
  <c r="I92" i="18"/>
  <c r="I62" i="18"/>
  <c r="K62" i="18"/>
  <c r="J62" i="18"/>
  <c r="K36" i="18"/>
  <c r="J36" i="18"/>
  <c r="I36" i="18"/>
  <c r="I105" i="17"/>
  <c r="M105" i="17"/>
  <c r="L105" i="17"/>
  <c r="K105" i="17"/>
  <c r="J105" i="17"/>
  <c r="L79" i="17"/>
  <c r="K79" i="17"/>
  <c r="J79" i="17"/>
  <c r="I79" i="17"/>
  <c r="M79" i="17"/>
  <c r="R77" i="19"/>
  <c r="P77" i="19"/>
  <c r="J37" i="19"/>
  <c r="H37" i="19"/>
  <c r="Z120" i="18"/>
  <c r="AA120" i="18"/>
  <c r="AB120" i="18"/>
  <c r="AA104" i="18"/>
  <c r="Z104" i="18"/>
  <c r="AB104" i="18"/>
  <c r="S104" i="18"/>
  <c r="R104" i="18"/>
  <c r="T104" i="18"/>
  <c r="AB78" i="18"/>
  <c r="AA78" i="18"/>
  <c r="Z78" i="18"/>
  <c r="T78" i="18"/>
  <c r="S78" i="18"/>
  <c r="R78" i="18"/>
  <c r="AA48" i="18"/>
  <c r="Z48" i="18"/>
  <c r="AB48" i="18"/>
  <c r="S48" i="18"/>
  <c r="R48" i="18"/>
  <c r="T48" i="18"/>
  <c r="AB22" i="18"/>
  <c r="AA22" i="18"/>
  <c r="Z22" i="18"/>
  <c r="T22" i="18"/>
  <c r="S22" i="18"/>
  <c r="R22" i="18"/>
  <c r="J161" i="16"/>
  <c r="I161" i="16"/>
  <c r="M161" i="16"/>
  <c r="L161" i="16"/>
  <c r="K161" i="16"/>
  <c r="M135" i="16"/>
  <c r="K135" i="16"/>
  <c r="J135" i="16"/>
  <c r="L135" i="16"/>
  <c r="I135" i="16"/>
  <c r="K104" i="18"/>
  <c r="J104" i="18"/>
  <c r="I104" i="18"/>
  <c r="K78" i="18"/>
  <c r="J78" i="18"/>
  <c r="I78" i="18"/>
  <c r="K48" i="18"/>
  <c r="J48" i="18"/>
  <c r="I48" i="18"/>
  <c r="K22" i="18"/>
  <c r="J22" i="18"/>
  <c r="I22" i="18"/>
  <c r="L149" i="16"/>
  <c r="K149" i="16"/>
  <c r="J149" i="16"/>
  <c r="I149" i="16"/>
  <c r="M149" i="16"/>
  <c r="K63" i="16"/>
  <c r="I63" i="16"/>
  <c r="M63" i="16"/>
  <c r="L63" i="16"/>
  <c r="J63" i="16"/>
  <c r="K37" i="16"/>
  <c r="I37" i="16"/>
  <c r="M37" i="16"/>
  <c r="L37" i="16"/>
  <c r="J37" i="16"/>
  <c r="R51" i="19"/>
  <c r="P51" i="19"/>
  <c r="AB90" i="18"/>
  <c r="AA90" i="18"/>
  <c r="Z90" i="18"/>
  <c r="T90" i="18"/>
  <c r="S90" i="18"/>
  <c r="R90" i="18"/>
  <c r="AB64" i="18"/>
  <c r="AA64" i="18"/>
  <c r="Z64" i="18"/>
  <c r="T64" i="18"/>
  <c r="S64" i="18"/>
  <c r="R64" i="18"/>
  <c r="AB34" i="18"/>
  <c r="AA34" i="18"/>
  <c r="Z34" i="18"/>
  <c r="T34" i="18"/>
  <c r="S34" i="18"/>
  <c r="R34" i="18"/>
  <c r="AB8" i="18"/>
  <c r="AA8" i="18"/>
  <c r="Z8" i="18"/>
  <c r="T8" i="18"/>
  <c r="S8" i="18"/>
  <c r="R8" i="18"/>
  <c r="L35" i="17"/>
  <c r="K35" i="17"/>
  <c r="J35" i="17"/>
  <c r="I35" i="17"/>
  <c r="M35" i="17"/>
  <c r="K90" i="18"/>
  <c r="J90" i="18"/>
  <c r="I90" i="18"/>
  <c r="K64" i="18"/>
  <c r="J64" i="18"/>
  <c r="I64" i="18"/>
  <c r="K34" i="18"/>
  <c r="J34" i="18"/>
  <c r="I34" i="18"/>
  <c r="K8" i="18"/>
  <c r="J8" i="18"/>
  <c r="I8" i="18"/>
  <c r="M49" i="17"/>
  <c r="L49" i="17"/>
  <c r="K49" i="17"/>
  <c r="J49" i="17"/>
  <c r="I49" i="17"/>
  <c r="M23" i="17"/>
  <c r="L23" i="17"/>
  <c r="K23" i="17"/>
  <c r="J23" i="17"/>
  <c r="I23" i="17"/>
  <c r="M91" i="16"/>
  <c r="K91" i="16"/>
  <c r="J91" i="16"/>
  <c r="L91" i="16"/>
  <c r="I91" i="16"/>
  <c r="M65" i="16"/>
  <c r="K65" i="16"/>
  <c r="J65" i="16"/>
  <c r="I65" i="16"/>
  <c r="L65" i="16"/>
  <c r="I148" i="18"/>
  <c r="K148" i="18"/>
  <c r="J148" i="18"/>
  <c r="R120" i="18"/>
  <c r="T120" i="18"/>
  <c r="S120" i="18"/>
  <c r="T118" i="18"/>
  <c r="S118" i="18"/>
  <c r="R118" i="18"/>
  <c r="K118" i="18"/>
  <c r="I118" i="18"/>
  <c r="J118" i="18"/>
  <c r="AB106" i="18"/>
  <c r="AA106" i="18"/>
  <c r="Z106" i="18"/>
  <c r="T106" i="18"/>
  <c r="S106" i="18"/>
  <c r="R106" i="18"/>
  <c r="AB76" i="18"/>
  <c r="AA76" i="18"/>
  <c r="Z76" i="18"/>
  <c r="T76" i="18"/>
  <c r="S76" i="18"/>
  <c r="R76" i="18"/>
  <c r="AB50" i="18"/>
  <c r="AA50" i="18"/>
  <c r="Z50" i="18"/>
  <c r="T50" i="18"/>
  <c r="S50" i="18"/>
  <c r="R50" i="18"/>
  <c r="AB20" i="18"/>
  <c r="AA20" i="18"/>
  <c r="Z20" i="18"/>
  <c r="T20" i="18"/>
  <c r="S20" i="18"/>
  <c r="R20" i="18"/>
  <c r="I37" i="17"/>
  <c r="M37" i="17"/>
  <c r="L37" i="17"/>
  <c r="K37" i="17"/>
  <c r="J37" i="17"/>
  <c r="M21" i="17"/>
  <c r="L21" i="17"/>
  <c r="K21" i="17"/>
  <c r="J21" i="17"/>
  <c r="I21" i="17"/>
  <c r="L105" i="16"/>
  <c r="K105" i="16"/>
  <c r="I105" i="16"/>
  <c r="M105" i="16"/>
  <c r="J105" i="16"/>
  <c r="I79" i="16"/>
  <c r="L79" i="16"/>
  <c r="K79" i="16"/>
  <c r="M79" i="16"/>
  <c r="J79" i="16"/>
  <c r="X49" i="19"/>
  <c r="K20" i="18"/>
  <c r="J20" i="18"/>
  <c r="I20" i="18"/>
  <c r="L77" i="16"/>
  <c r="J77" i="16"/>
  <c r="I77" i="16"/>
  <c r="M77" i="16"/>
  <c r="K77" i="16"/>
  <c r="M161" i="15"/>
  <c r="L161" i="15"/>
  <c r="K161" i="15"/>
  <c r="J161" i="15"/>
  <c r="I161" i="15"/>
  <c r="M49" i="15"/>
  <c r="L49" i="15"/>
  <c r="K49" i="15"/>
  <c r="J49" i="15"/>
  <c r="I49" i="15"/>
  <c r="K149" i="14"/>
  <c r="J149" i="14"/>
  <c r="I149" i="14"/>
  <c r="K37" i="14"/>
  <c r="J37" i="14"/>
  <c r="I37" i="14"/>
  <c r="M77" i="17"/>
  <c r="L77" i="17"/>
  <c r="K77" i="17"/>
  <c r="J77" i="17"/>
  <c r="I77" i="17"/>
  <c r="I147" i="16"/>
  <c r="M147" i="16"/>
  <c r="L147" i="16"/>
  <c r="K147" i="16"/>
  <c r="J147" i="16"/>
  <c r="J93" i="16"/>
  <c r="M93" i="16"/>
  <c r="L93" i="16"/>
  <c r="K93" i="16"/>
  <c r="I93" i="16"/>
  <c r="I35" i="16"/>
  <c r="L35" i="16"/>
  <c r="K35" i="16"/>
  <c r="M35" i="16"/>
  <c r="J35" i="16"/>
  <c r="I63" i="15"/>
  <c r="M63" i="15"/>
  <c r="L63" i="15"/>
  <c r="K63" i="15"/>
  <c r="J63" i="15"/>
  <c r="I21" i="15"/>
  <c r="M21" i="15"/>
  <c r="L21" i="15"/>
  <c r="K21" i="15"/>
  <c r="J21" i="15"/>
  <c r="I79" i="14"/>
  <c r="K79" i="14"/>
  <c r="J79" i="14"/>
  <c r="J21" i="19"/>
  <c r="H21" i="19"/>
  <c r="I106" i="18"/>
  <c r="K106" i="18"/>
  <c r="J106" i="18"/>
  <c r="J49" i="16"/>
  <c r="M49" i="16"/>
  <c r="L49" i="16"/>
  <c r="K49" i="16"/>
  <c r="I49" i="16"/>
  <c r="J77" i="15"/>
  <c r="I77" i="15"/>
  <c r="M77" i="15"/>
  <c r="L77" i="15"/>
  <c r="K77" i="15"/>
  <c r="J121" i="14"/>
  <c r="I121" i="14"/>
  <c r="K121" i="14"/>
  <c r="R9" i="19"/>
  <c r="P9" i="19"/>
  <c r="I50" i="18"/>
  <c r="K50" i="18"/>
  <c r="J50" i="18"/>
  <c r="L51" i="16"/>
  <c r="J51" i="16"/>
  <c r="I51" i="16"/>
  <c r="M51" i="16"/>
  <c r="K51" i="16"/>
  <c r="K91" i="15"/>
  <c r="J91" i="15"/>
  <c r="I91" i="15"/>
  <c r="M91" i="15"/>
  <c r="L91" i="15"/>
  <c r="K163" i="14"/>
  <c r="J163" i="14"/>
  <c r="I163" i="14"/>
  <c r="K51" i="14"/>
  <c r="J51" i="14"/>
  <c r="I51" i="14"/>
  <c r="M23" i="16"/>
  <c r="J23" i="16"/>
  <c r="L23" i="16"/>
  <c r="K23" i="16"/>
  <c r="I23" i="16"/>
  <c r="K21" i="16"/>
  <c r="M21" i="16"/>
  <c r="I21" i="16"/>
  <c r="L21" i="16"/>
  <c r="J21" i="16"/>
  <c r="L105" i="15"/>
  <c r="K105" i="15"/>
  <c r="J105" i="15"/>
  <c r="I105" i="15"/>
  <c r="M105" i="15"/>
  <c r="K93" i="14"/>
  <c r="J93" i="14"/>
  <c r="I93" i="14"/>
  <c r="R35" i="19"/>
  <c r="P35" i="19"/>
  <c r="M119" i="15"/>
  <c r="L119" i="15"/>
  <c r="K119" i="15"/>
  <c r="J119" i="15"/>
  <c r="I119" i="15"/>
  <c r="K135" i="14"/>
  <c r="J135" i="14"/>
  <c r="I135" i="14"/>
  <c r="K23" i="14"/>
  <c r="J23" i="14"/>
  <c r="I23" i="14"/>
  <c r="X23" i="19"/>
  <c r="L121" i="16"/>
  <c r="J121" i="16"/>
  <c r="I121" i="16"/>
  <c r="M121" i="16"/>
  <c r="K121" i="16"/>
  <c r="L9" i="16"/>
  <c r="K9" i="16"/>
  <c r="J9" i="16"/>
  <c r="I9" i="16"/>
  <c r="M9" i="16"/>
  <c r="M133" i="15"/>
  <c r="L133" i="15"/>
  <c r="K133" i="15"/>
  <c r="J133" i="15"/>
  <c r="I133" i="15"/>
  <c r="K65" i="14"/>
  <c r="J65" i="14"/>
  <c r="I65" i="14"/>
  <c r="I20" i="13"/>
  <c r="M20" i="13"/>
  <c r="L20" i="13"/>
  <c r="K20" i="13"/>
  <c r="J20" i="13"/>
  <c r="AB118" i="18"/>
  <c r="AA118" i="18"/>
  <c r="Z118" i="18"/>
  <c r="K76" i="18"/>
  <c r="J76" i="18"/>
  <c r="I76" i="18"/>
  <c r="K107" i="14"/>
  <c r="J107" i="14"/>
  <c r="I107" i="14"/>
  <c r="M35" i="15"/>
  <c r="L35" i="15"/>
  <c r="K35" i="15"/>
  <c r="J35" i="15"/>
  <c r="I35" i="15"/>
  <c r="M146" i="13"/>
  <c r="L146" i="13"/>
  <c r="K146" i="13"/>
  <c r="J146" i="13"/>
  <c r="I146" i="13"/>
  <c r="K53" i="12"/>
  <c r="J53" i="12"/>
  <c r="I53" i="12"/>
  <c r="H57" i="12"/>
  <c r="N53" i="12"/>
  <c r="M53" i="12"/>
  <c r="L53" i="12"/>
  <c r="M147" i="15"/>
  <c r="L147" i="15"/>
  <c r="K147" i="15"/>
  <c r="J147" i="15"/>
  <c r="I147" i="15"/>
  <c r="J76" i="13"/>
  <c r="I76" i="13"/>
  <c r="M76" i="13"/>
  <c r="L76" i="13"/>
  <c r="K76" i="13"/>
  <c r="J51" i="17"/>
  <c r="I51" i="17"/>
  <c r="M51" i="17"/>
  <c r="L51" i="17"/>
  <c r="K51" i="17"/>
  <c r="I56" i="12"/>
  <c r="N56" i="12"/>
  <c r="M56" i="12"/>
  <c r="L56" i="12"/>
  <c r="K56" i="12"/>
  <c r="J56" i="12"/>
  <c r="M122" i="3"/>
  <c r="L122" i="3"/>
  <c r="K122" i="3"/>
  <c r="J122" i="3"/>
  <c r="J133" i="3"/>
  <c r="M133" i="3"/>
  <c r="L133" i="3"/>
  <c r="K133" i="3"/>
  <c r="M118" i="3"/>
  <c r="L118" i="3"/>
  <c r="K118" i="3"/>
  <c r="J118" i="3"/>
  <c r="M129" i="3"/>
  <c r="L129" i="3"/>
  <c r="K129" i="3"/>
  <c r="J129" i="3"/>
  <c r="L114" i="3"/>
  <c r="K114" i="3"/>
  <c r="J114" i="3"/>
  <c r="M114" i="3"/>
  <c r="J125" i="3"/>
  <c r="M125" i="3"/>
  <c r="L125" i="3"/>
  <c r="K125" i="3"/>
  <c r="M121" i="3"/>
  <c r="L121" i="3"/>
  <c r="K121" i="3"/>
  <c r="J121" i="3"/>
  <c r="K132" i="3"/>
  <c r="J132" i="3"/>
  <c r="M132" i="3"/>
  <c r="L132" i="3"/>
  <c r="M128" i="3"/>
  <c r="L128" i="3"/>
  <c r="K128" i="3"/>
  <c r="J128" i="3"/>
  <c r="M117" i="3"/>
  <c r="K117" i="3"/>
  <c r="J117" i="3"/>
  <c r="L117" i="3"/>
  <c r="M113" i="3"/>
  <c r="L113" i="3"/>
  <c r="K113" i="3"/>
  <c r="J113" i="3"/>
  <c r="K124" i="3"/>
  <c r="J124" i="3"/>
  <c r="M124" i="3"/>
  <c r="L124" i="3"/>
  <c r="L34" i="13"/>
  <c r="K34" i="13"/>
  <c r="J34" i="13"/>
  <c r="I34" i="13"/>
  <c r="M34" i="13"/>
  <c r="M120" i="3"/>
  <c r="L120" i="3"/>
  <c r="K120" i="3"/>
  <c r="J120" i="3"/>
  <c r="L131" i="3"/>
  <c r="K131" i="3"/>
  <c r="J131" i="3"/>
  <c r="M131" i="3"/>
  <c r="M127" i="3"/>
  <c r="L127" i="3"/>
  <c r="K127" i="3"/>
  <c r="J127" i="3"/>
  <c r="J116" i="3"/>
  <c r="M116" i="3"/>
  <c r="L116" i="3"/>
  <c r="K116" i="3"/>
  <c r="K115" i="3"/>
  <c r="J115" i="3"/>
  <c r="L115" i="3"/>
  <c r="M115" i="3"/>
  <c r="M126" i="3"/>
  <c r="L126" i="3"/>
  <c r="K126" i="3"/>
  <c r="J126" i="3"/>
  <c r="M44" i="2"/>
  <c r="L44" i="2"/>
  <c r="K44" i="2"/>
  <c r="J44" i="2"/>
  <c r="M119" i="3"/>
  <c r="L119" i="3"/>
  <c r="K119" i="3"/>
  <c r="J119" i="3"/>
  <c r="M130" i="3"/>
  <c r="L130" i="3"/>
  <c r="K130" i="3"/>
  <c r="J130" i="3"/>
  <c r="J68" i="2"/>
  <c r="K68" i="2"/>
  <c r="N68" i="2"/>
  <c r="M68" i="2"/>
  <c r="L68" i="2"/>
  <c r="N71" i="2"/>
  <c r="M71" i="2"/>
  <c r="L71" i="2"/>
  <c r="J71" i="2"/>
  <c r="K71" i="2"/>
  <c r="K196" i="3"/>
  <c r="J196" i="3"/>
  <c r="M207" i="3"/>
  <c r="L207" i="3"/>
  <c r="J207" i="3"/>
  <c r="K207" i="3"/>
  <c r="L123" i="3"/>
  <c r="K123" i="3"/>
  <c r="J123" i="3"/>
  <c r="M123" i="3"/>
  <c r="M134" i="3"/>
  <c r="L134" i="3"/>
  <c r="J134" i="3"/>
  <c r="K134" i="3"/>
  <c r="K67" i="2"/>
  <c r="J67" i="2"/>
  <c r="M67" i="2"/>
  <c r="L67" i="2"/>
  <c r="J70" i="2"/>
  <c r="M70" i="2"/>
  <c r="L70" i="2"/>
  <c r="K70" i="2"/>
  <c r="J69" i="2"/>
  <c r="M69" i="2"/>
  <c r="L69" i="2"/>
  <c r="K69" i="2"/>
  <c r="K17" i="2"/>
  <c r="J17" i="2"/>
  <c r="L17" i="2"/>
  <c r="M17" i="2"/>
  <c r="M119" i="16"/>
  <c r="L119" i="16"/>
  <c r="J119" i="16"/>
  <c r="I119" i="16"/>
  <c r="K119" i="16"/>
  <c r="K192" i="3"/>
  <c r="J192" i="3"/>
  <c r="M203" i="3"/>
  <c r="L203" i="3"/>
  <c r="K203" i="3"/>
  <c r="J203" i="3"/>
  <c r="M45" i="2"/>
  <c r="L45" i="2"/>
  <c r="K45" i="2"/>
  <c r="J45" i="2"/>
  <c r="M42" i="2"/>
  <c r="J42" i="2"/>
  <c r="L42" i="2"/>
  <c r="K42" i="2"/>
  <c r="K188" i="3"/>
  <c r="J188" i="3"/>
  <c r="M199" i="3"/>
  <c r="L199" i="3"/>
  <c r="K199" i="3"/>
  <c r="J199" i="3"/>
  <c r="M196" i="3" l="1"/>
  <c r="AA13" i="16"/>
  <c r="AA10" i="16"/>
  <c r="AA13" i="17"/>
  <c r="M188" i="3"/>
  <c r="AA12" i="16"/>
  <c r="AA16" i="16"/>
  <c r="AA20" i="16"/>
  <c r="AA18" i="16"/>
  <c r="AA20" i="17"/>
  <c r="AA16" i="17"/>
  <c r="AA15" i="17"/>
  <c r="AA19" i="17"/>
  <c r="AA11" i="17"/>
  <c r="AA12" i="17"/>
  <c r="L192" i="3"/>
  <c r="AA11" i="16"/>
  <c r="AA14" i="17"/>
  <c r="AA17" i="16"/>
  <c r="K57" i="12"/>
  <c r="J57" i="12"/>
  <c r="I57" i="12"/>
  <c r="N57" i="12"/>
  <c r="M57" i="12"/>
  <c r="L57" i="12"/>
  <c r="J18" i="2"/>
  <c r="K18" i="2"/>
  <c r="M18" i="2"/>
  <c r="L18" i="2"/>
  <c r="M43" i="2"/>
  <c r="L43" i="2"/>
  <c r="K43" i="2"/>
  <c r="J43" i="2"/>
  <c r="M46" i="2"/>
  <c r="L46" i="2"/>
  <c r="K46" i="2"/>
  <c r="J46" i="2"/>
  <c r="M200" i="3"/>
  <c r="L200" i="3"/>
  <c r="K200" i="3"/>
  <c r="J200" i="3"/>
  <c r="K189" i="3"/>
  <c r="J189" i="3"/>
  <c r="L189" i="3"/>
  <c r="M189" i="3"/>
  <c r="M193" i="3"/>
  <c r="L193" i="3"/>
  <c r="K193" i="3"/>
  <c r="J193" i="3"/>
  <c r="L204" i="3"/>
  <c r="K204" i="3"/>
  <c r="J204" i="3"/>
  <c r="M204" i="3"/>
  <c r="M186" i="3"/>
  <c r="L186" i="3"/>
  <c r="K186" i="3"/>
  <c r="J186" i="3"/>
  <c r="K197" i="3"/>
  <c r="J197" i="3"/>
  <c r="M197" i="3"/>
  <c r="L197" i="3"/>
  <c r="M201" i="3"/>
  <c r="L201" i="3"/>
  <c r="K201" i="3"/>
  <c r="J201" i="3"/>
  <c r="J190" i="3"/>
  <c r="M190" i="3"/>
  <c r="L190" i="3"/>
  <c r="K190" i="3"/>
  <c r="M194" i="3"/>
  <c r="L194" i="3"/>
  <c r="K194" i="3"/>
  <c r="J194" i="3"/>
  <c r="K205" i="3"/>
  <c r="J205" i="3"/>
  <c r="M205" i="3"/>
  <c r="L205" i="3"/>
  <c r="M187" i="3"/>
  <c r="L187" i="3"/>
  <c r="K187" i="3"/>
  <c r="J187" i="3"/>
  <c r="J198" i="3"/>
  <c r="M198" i="3"/>
  <c r="L198" i="3"/>
  <c r="K198" i="3"/>
  <c r="M202" i="3"/>
  <c r="L202" i="3"/>
  <c r="K202" i="3"/>
  <c r="J202" i="3"/>
  <c r="M191" i="3"/>
  <c r="L191" i="3"/>
  <c r="K191" i="3"/>
  <c r="J191" i="3"/>
  <c r="M195" i="3"/>
  <c r="L195" i="3"/>
  <c r="K195" i="3"/>
  <c r="J195" i="3"/>
  <c r="J206" i="3"/>
  <c r="M206" i="3"/>
  <c r="L206" i="3"/>
  <c r="K206" i="3"/>
  <c r="N55" i="12"/>
  <c r="M55" i="12"/>
  <c r="L55" i="12"/>
  <c r="K55" i="12"/>
  <c r="J55" i="12"/>
  <c r="I55" i="12"/>
  <c r="M54" i="12"/>
  <c r="L54" i="12"/>
  <c r="K54" i="12"/>
  <c r="J54" i="12"/>
  <c r="I54" i="12"/>
  <c r="N54" i="12"/>
  <c r="AA21" i="15"/>
  <c r="Z21" i="15"/>
  <c r="Y21" i="15"/>
  <c r="X21" i="15"/>
  <c r="W21" i="15"/>
  <c r="M160" i="13"/>
  <c r="L160" i="13"/>
  <c r="K160" i="13"/>
  <c r="J160" i="13"/>
  <c r="I160" i="13"/>
  <c r="M48" i="13"/>
  <c r="L48" i="13"/>
  <c r="K48" i="13"/>
  <c r="J48" i="13"/>
  <c r="I48" i="13"/>
  <c r="I62" i="13"/>
  <c r="M62" i="13"/>
  <c r="L62" i="13"/>
  <c r="K62" i="13"/>
  <c r="J62" i="13"/>
  <c r="K90" i="13"/>
  <c r="J90" i="13"/>
  <c r="I90" i="13"/>
  <c r="M90" i="13"/>
  <c r="L90" i="13"/>
  <c r="L104" i="13"/>
  <c r="K104" i="13"/>
  <c r="J104" i="13"/>
  <c r="I104" i="13"/>
  <c r="M104" i="13"/>
  <c r="M118" i="13"/>
  <c r="L118" i="13"/>
  <c r="K118" i="13"/>
  <c r="J118" i="13"/>
  <c r="I118" i="13"/>
  <c r="M132" i="13"/>
  <c r="L132" i="13"/>
  <c r="K132" i="13"/>
  <c r="J132" i="13"/>
  <c r="I132" i="13"/>
  <c r="V23" i="14"/>
  <c r="U23" i="14"/>
  <c r="T23" i="14"/>
  <c r="AA20" i="13"/>
  <c r="Y20" i="13"/>
  <c r="X20" i="13"/>
  <c r="W20" i="13"/>
  <c r="Z20" i="13"/>
  <c r="W9" i="16"/>
  <c r="AA9" i="16"/>
  <c r="Z9" i="16"/>
  <c r="Y9" i="16"/>
  <c r="X9" i="16"/>
  <c r="AA21" i="16"/>
  <c r="X21" i="16"/>
  <c r="Y21" i="16"/>
  <c r="W21" i="16"/>
  <c r="Z21" i="16"/>
  <c r="M63" i="17"/>
  <c r="L63" i="17"/>
  <c r="K63" i="17"/>
  <c r="J63" i="17"/>
  <c r="I63" i="17"/>
  <c r="I149" i="17"/>
  <c r="M149" i="17"/>
  <c r="L149" i="17"/>
  <c r="K149" i="17"/>
  <c r="J149" i="17"/>
  <c r="J119" i="19"/>
  <c r="H119" i="19"/>
  <c r="H149" i="19"/>
  <c r="J149" i="19"/>
  <c r="H135" i="19"/>
  <c r="J135" i="19"/>
  <c r="H105" i="19"/>
  <c r="J105" i="19"/>
  <c r="H93" i="19"/>
  <c r="J93" i="19"/>
  <c r="H91" i="19"/>
  <c r="J91" i="19"/>
  <c r="J161" i="19"/>
  <c r="H161" i="19"/>
  <c r="J147" i="19"/>
  <c r="H147" i="19"/>
  <c r="J121" i="19"/>
  <c r="H121" i="19"/>
  <c r="J79" i="19"/>
  <c r="H79" i="19"/>
  <c r="E161" i="19"/>
  <c r="E149" i="19"/>
  <c r="E147" i="19"/>
  <c r="E135" i="19"/>
  <c r="E133" i="19"/>
  <c r="E121" i="19"/>
  <c r="E119" i="19"/>
  <c r="E107" i="19"/>
  <c r="E77" i="19"/>
  <c r="E51" i="19"/>
  <c r="E79" i="19"/>
  <c r="E63" i="19"/>
  <c r="E49" i="19"/>
  <c r="E37" i="19"/>
  <c r="E35" i="19"/>
  <c r="E23" i="19"/>
  <c r="E21" i="19"/>
  <c r="E9" i="19"/>
  <c r="D7" i="19"/>
  <c r="E105" i="19"/>
  <c r="E91" i="19"/>
  <c r="E93" i="19"/>
  <c r="E65" i="19"/>
  <c r="J133" i="19"/>
  <c r="H133" i="19"/>
  <c r="H107" i="19"/>
  <c r="J107" i="19"/>
  <c r="J65" i="19"/>
  <c r="H65" i="19"/>
  <c r="J77" i="19"/>
  <c r="H77" i="19"/>
  <c r="J51" i="19"/>
  <c r="H51" i="19"/>
  <c r="X9" i="19"/>
  <c r="R21" i="19"/>
  <c r="P21" i="19"/>
  <c r="X35" i="19"/>
  <c r="Y9" i="17"/>
  <c r="X9" i="17"/>
  <c r="W9" i="17"/>
  <c r="AA9" i="17"/>
  <c r="Z9" i="17"/>
  <c r="M135" i="17"/>
  <c r="L135" i="17"/>
  <c r="K135" i="17"/>
  <c r="J135" i="17"/>
  <c r="I135" i="17"/>
  <c r="M161" i="17"/>
  <c r="L161" i="17"/>
  <c r="K161" i="17"/>
  <c r="J161" i="17"/>
  <c r="I161" i="17"/>
  <c r="R161" i="19"/>
  <c r="P161" i="19"/>
  <c r="R133" i="19"/>
  <c r="P133" i="19"/>
  <c r="P107" i="19"/>
  <c r="R107" i="19"/>
  <c r="R105" i="19"/>
  <c r="P105" i="19"/>
  <c r="P93" i="19"/>
  <c r="R93" i="19"/>
  <c r="P91" i="19"/>
  <c r="R91" i="19"/>
  <c r="P149" i="19"/>
  <c r="R149" i="19"/>
  <c r="R135" i="19"/>
  <c r="P135" i="19"/>
  <c r="R121" i="19"/>
  <c r="P121" i="19"/>
  <c r="R63" i="19"/>
  <c r="P63" i="19"/>
  <c r="M161" i="19"/>
  <c r="M149" i="19"/>
  <c r="M147" i="19"/>
  <c r="M135" i="19"/>
  <c r="M133" i="19"/>
  <c r="M121" i="19"/>
  <c r="M119" i="19"/>
  <c r="M107" i="19"/>
  <c r="M91" i="19"/>
  <c r="M65" i="19"/>
  <c r="M105" i="19"/>
  <c r="M77" i="19"/>
  <c r="M51" i="19"/>
  <c r="M49" i="19"/>
  <c r="M37" i="19"/>
  <c r="M35" i="19"/>
  <c r="M23" i="19"/>
  <c r="M21" i="19"/>
  <c r="M9" i="19"/>
  <c r="M63" i="19"/>
  <c r="L7" i="19"/>
  <c r="M79" i="19"/>
  <c r="M93" i="19"/>
  <c r="R79" i="19"/>
  <c r="P79" i="19"/>
  <c r="P119" i="19"/>
  <c r="R119" i="19"/>
  <c r="R147" i="19"/>
  <c r="P147" i="19"/>
  <c r="R65" i="19"/>
  <c r="P65" i="19"/>
  <c r="X21" i="19"/>
  <c r="J63" i="19"/>
  <c r="H63" i="19"/>
  <c r="M121" i="17"/>
  <c r="L121" i="17"/>
  <c r="K121" i="17"/>
  <c r="J121" i="17"/>
  <c r="I121" i="17"/>
  <c r="L147" i="17"/>
  <c r="K147" i="17"/>
  <c r="J147" i="17"/>
  <c r="I147" i="17"/>
  <c r="M147" i="17"/>
  <c r="X149" i="19"/>
  <c r="X147" i="19"/>
  <c r="X121" i="19"/>
  <c r="X133" i="19"/>
  <c r="X161" i="19"/>
  <c r="X105" i="19"/>
  <c r="X93" i="19"/>
  <c r="X91" i="19"/>
  <c r="X107" i="19"/>
  <c r="X77" i="19"/>
  <c r="X51" i="19"/>
  <c r="T7" i="19"/>
  <c r="Z7" i="19"/>
  <c r="X119" i="19"/>
  <c r="X63" i="19"/>
  <c r="X79" i="19"/>
  <c r="X135" i="19"/>
  <c r="Y21" i="17"/>
  <c r="X21" i="17"/>
  <c r="W21" i="17"/>
  <c r="AA21" i="17"/>
  <c r="Z21" i="17"/>
  <c r="M107" i="17"/>
  <c r="L107" i="17"/>
  <c r="K107" i="17"/>
  <c r="J107" i="17"/>
  <c r="I107" i="17"/>
  <c r="K133" i="17"/>
  <c r="J133" i="17"/>
  <c r="I133" i="17"/>
  <c r="M133" i="17"/>
  <c r="L133" i="17"/>
  <c r="M93" i="17"/>
  <c r="L93" i="17"/>
  <c r="K93" i="17"/>
  <c r="J93" i="17"/>
  <c r="I93" i="17"/>
  <c r="J119" i="17"/>
  <c r="I119" i="17"/>
  <c r="M119" i="17"/>
  <c r="L119" i="17"/>
  <c r="K119" i="17"/>
  <c r="X65" i="19"/>
  <c r="K65" i="17"/>
  <c r="J65" i="17"/>
  <c r="I65" i="17"/>
  <c r="M65" i="17"/>
  <c r="L65" i="17"/>
  <c r="M91" i="17"/>
  <c r="L91" i="17"/>
  <c r="K91" i="17"/>
  <c r="J91" i="17"/>
  <c r="I91" i="17"/>
  <c r="X37" i="19"/>
  <c r="M104" i="28"/>
  <c r="L104" i="28"/>
  <c r="K104" i="28"/>
  <c r="J104" i="28"/>
  <c r="I104" i="28"/>
  <c r="I118" i="28"/>
  <c r="M118" i="28"/>
  <c r="L118" i="28"/>
  <c r="K118" i="28"/>
  <c r="J118" i="28"/>
  <c r="J132" i="28"/>
  <c r="I132" i="28"/>
  <c r="M132" i="28"/>
  <c r="L132" i="28"/>
  <c r="K132" i="28"/>
  <c r="K146" i="28"/>
  <c r="J146" i="28"/>
  <c r="I146" i="28"/>
  <c r="M146" i="28"/>
  <c r="L146" i="28"/>
  <c r="L160" i="28"/>
  <c r="K160" i="28"/>
  <c r="J160" i="28"/>
  <c r="I160" i="28"/>
  <c r="M160" i="28"/>
  <c r="M76" i="28"/>
  <c r="L76" i="28"/>
  <c r="J76" i="28"/>
  <c r="I76" i="28"/>
  <c r="K76" i="28"/>
  <c r="M34" i="28"/>
  <c r="L34" i="28"/>
  <c r="K34" i="28"/>
  <c r="J34" i="28"/>
  <c r="I34" i="28"/>
  <c r="I48" i="28"/>
  <c r="M48" i="28"/>
  <c r="L48" i="28"/>
  <c r="J48" i="28"/>
  <c r="K48" i="28"/>
  <c r="J62" i="28"/>
  <c r="I62" i="28"/>
  <c r="M62" i="28"/>
  <c r="L62" i="28"/>
  <c r="K62" i="28"/>
  <c r="M90" i="28"/>
  <c r="K90" i="28"/>
  <c r="J90" i="28"/>
  <c r="L90" i="28"/>
  <c r="I90" i="28"/>
  <c r="O146" i="41"/>
  <c r="N146" i="41"/>
  <c r="L146" i="41"/>
  <c r="M146" i="41"/>
  <c r="K129" i="37"/>
  <c r="O129" i="37"/>
  <c r="N129" i="37"/>
  <c r="M129" i="37"/>
  <c r="L129" i="37"/>
  <c r="N16" i="41"/>
  <c r="M16" i="41"/>
  <c r="L16" i="41"/>
  <c r="J16" i="41"/>
  <c r="I16" i="41"/>
  <c r="H16" i="41"/>
  <c r="S16" i="41"/>
  <c r="R16" i="41"/>
  <c r="Q16" i="41"/>
  <c r="P16" i="41"/>
  <c r="T16" i="41"/>
  <c r="U105" i="19" l="1"/>
  <c r="Z105" i="19" s="1"/>
  <c r="U79" i="19"/>
  <c r="U91" i="19"/>
  <c r="Z91" i="19" s="1"/>
  <c r="U63" i="19"/>
  <c r="Z63" i="19" s="1"/>
  <c r="T105" i="19"/>
  <c r="T93" i="19"/>
  <c r="T135" i="19"/>
  <c r="T149" i="19"/>
  <c r="T147" i="19"/>
  <c r="T121" i="19"/>
  <c r="T133" i="19"/>
  <c r="T107" i="19"/>
  <c r="T161" i="19"/>
  <c r="T119" i="19"/>
  <c r="T65" i="19"/>
  <c r="T49" i="19"/>
  <c r="T37" i="19"/>
  <c r="T35" i="19"/>
  <c r="T23" i="19"/>
  <c r="T21" i="19"/>
  <c r="T9" i="19"/>
  <c r="T77" i="19"/>
  <c r="T51" i="19"/>
  <c r="S7" i="19"/>
  <c r="Y7" i="19" s="1"/>
  <c r="T63" i="19"/>
  <c r="T91" i="19"/>
  <c r="T79" i="19"/>
  <c r="U51" i="19"/>
  <c r="Z51" i="19" s="1"/>
  <c r="U77" i="19"/>
  <c r="U9" i="19"/>
  <c r="Z80" i="19" s="1"/>
  <c r="Z10" i="19"/>
  <c r="U21" i="19"/>
  <c r="Z13" i="19"/>
  <c r="U23" i="19"/>
  <c r="Z24" i="19"/>
  <c r="U35" i="19"/>
  <c r="U37" i="19"/>
  <c r="Z37" i="19" s="1"/>
  <c r="Z38" i="19"/>
  <c r="U49" i="19"/>
  <c r="Z41" i="19"/>
  <c r="U65" i="19"/>
  <c r="Z65" i="19" s="1"/>
  <c r="U93" i="19"/>
  <c r="U107" i="19"/>
  <c r="Z107" i="19" s="1"/>
  <c r="Z108" i="19"/>
  <c r="U119" i="19"/>
  <c r="Z111" i="19"/>
  <c r="U121" i="19"/>
  <c r="Z122" i="19"/>
  <c r="U133" i="19"/>
  <c r="U135" i="19"/>
  <c r="Z135" i="19" s="1"/>
  <c r="Z136" i="19"/>
  <c r="U147" i="19"/>
  <c r="Z139" i="19"/>
  <c r="U149" i="19"/>
  <c r="Z150" i="19"/>
  <c r="U161" i="19"/>
  <c r="L149" i="19"/>
  <c r="L135" i="19"/>
  <c r="L105" i="19"/>
  <c r="L93" i="19"/>
  <c r="L147" i="19"/>
  <c r="L121" i="19"/>
  <c r="L161" i="19"/>
  <c r="L133" i="19"/>
  <c r="L119" i="19"/>
  <c r="L91" i="19"/>
  <c r="L65" i="19"/>
  <c r="L77" i="19"/>
  <c r="L51" i="19"/>
  <c r="L49" i="19"/>
  <c r="L37" i="19"/>
  <c r="L35" i="19"/>
  <c r="L23" i="19"/>
  <c r="L21" i="19"/>
  <c r="L9" i="19"/>
  <c r="L63" i="19"/>
  <c r="K7" i="19"/>
  <c r="Q7" i="19" s="1"/>
  <c r="L107" i="19"/>
  <c r="L79" i="19"/>
  <c r="D161" i="19"/>
  <c r="D147" i="19"/>
  <c r="D121" i="19"/>
  <c r="D105" i="19"/>
  <c r="D93" i="19"/>
  <c r="D133" i="19"/>
  <c r="D149" i="19"/>
  <c r="D65" i="19"/>
  <c r="D77" i="19"/>
  <c r="D51" i="19"/>
  <c r="D79" i="19"/>
  <c r="D63" i="19"/>
  <c r="D49" i="19"/>
  <c r="D37" i="19"/>
  <c r="D35" i="19"/>
  <c r="D23" i="19"/>
  <c r="D21" i="19"/>
  <c r="D9" i="19"/>
  <c r="C7" i="19"/>
  <c r="I7" i="19" s="1"/>
  <c r="D91" i="19"/>
  <c r="D107" i="19"/>
  <c r="D135" i="19"/>
  <c r="D119" i="19"/>
  <c r="Z149" i="19" l="1"/>
  <c r="Z121" i="19"/>
  <c r="Z66" i="19"/>
  <c r="Z23" i="19"/>
  <c r="Z52" i="19"/>
  <c r="Z55" i="19"/>
  <c r="Z147" i="19"/>
  <c r="Z119" i="19"/>
  <c r="Z49" i="19"/>
  <c r="Z21" i="19"/>
  <c r="Z83" i="19"/>
  <c r="Z153" i="19"/>
  <c r="Z125" i="19"/>
  <c r="Z93" i="19"/>
  <c r="Z27" i="19"/>
  <c r="Z69" i="19"/>
  <c r="Z9" i="19"/>
  <c r="Z159" i="19"/>
  <c r="Z146" i="19"/>
  <c r="Z137" i="19"/>
  <c r="Z124" i="19"/>
  <c r="Z112" i="19"/>
  <c r="Z84" i="19"/>
  <c r="Z48" i="19"/>
  <c r="Z33" i="19"/>
  <c r="Z20" i="19"/>
  <c r="Z11" i="19"/>
  <c r="Z99" i="19"/>
  <c r="Z98" i="19"/>
  <c r="Z59" i="19"/>
  <c r="Z46" i="19"/>
  <c r="Z158" i="19"/>
  <c r="Z145" i="19"/>
  <c r="Z132" i="19"/>
  <c r="Z123" i="19"/>
  <c r="Z110" i="19"/>
  <c r="Z82" i="19"/>
  <c r="Z45" i="19"/>
  <c r="Z32" i="19"/>
  <c r="Z19" i="19"/>
  <c r="Z101" i="19"/>
  <c r="Z90" i="19"/>
  <c r="Z89" i="19"/>
  <c r="Z68" i="19"/>
  <c r="Z160" i="19"/>
  <c r="Z126" i="19"/>
  <c r="Z113" i="19"/>
  <c r="Z57" i="19"/>
  <c r="Z157" i="19"/>
  <c r="Z144" i="19"/>
  <c r="Z131" i="19"/>
  <c r="Z118" i="19"/>
  <c r="Z109" i="19"/>
  <c r="Z71" i="19"/>
  <c r="Z44" i="19"/>
  <c r="Z31" i="19"/>
  <c r="Z18" i="19"/>
  <c r="Z60" i="19"/>
  <c r="Z87" i="19"/>
  <c r="Z75" i="19"/>
  <c r="Z96" i="19"/>
  <c r="Z151" i="19"/>
  <c r="Z12" i="19"/>
  <c r="Z156" i="19"/>
  <c r="Z143" i="19"/>
  <c r="Z130" i="19"/>
  <c r="Z117" i="19"/>
  <c r="Z104" i="19"/>
  <c r="Z62" i="19"/>
  <c r="Z43" i="19"/>
  <c r="Z30" i="19"/>
  <c r="Z17" i="19"/>
  <c r="Z85" i="19"/>
  <c r="Z70" i="19"/>
  <c r="Z74" i="19"/>
  <c r="Z86" i="19"/>
  <c r="Z155" i="19"/>
  <c r="Z142" i="19"/>
  <c r="Z129" i="19"/>
  <c r="Z116" i="19"/>
  <c r="Z103" i="19"/>
  <c r="Z54" i="19"/>
  <c r="Z42" i="19"/>
  <c r="Z29" i="19"/>
  <c r="Z16" i="19"/>
  <c r="Z100" i="19"/>
  <c r="Z81" i="19"/>
  <c r="Z61" i="19"/>
  <c r="Z25" i="19"/>
  <c r="Z154" i="19"/>
  <c r="Z141" i="19"/>
  <c r="Z128" i="19"/>
  <c r="Z115" i="19"/>
  <c r="Z95" i="19"/>
  <c r="Z102" i="19"/>
  <c r="Z40" i="19"/>
  <c r="Z28" i="19"/>
  <c r="Z15" i="19"/>
  <c r="Z76" i="19"/>
  <c r="Z67" i="19"/>
  <c r="Z53" i="19"/>
  <c r="Z138" i="19"/>
  <c r="Z34" i="19"/>
  <c r="Z152" i="19"/>
  <c r="Z140" i="19"/>
  <c r="Z127" i="19"/>
  <c r="Z114" i="19"/>
  <c r="Z88" i="19"/>
  <c r="Z73" i="19"/>
  <c r="Z39" i="19"/>
  <c r="Z26" i="19"/>
  <c r="Z14" i="19"/>
  <c r="Z72" i="19"/>
  <c r="Z58" i="19"/>
  <c r="Z56" i="19"/>
  <c r="Z47" i="19"/>
  <c r="Z79" i="19"/>
  <c r="Z161" i="19"/>
  <c r="Z133" i="19"/>
  <c r="Z94" i="19"/>
  <c r="Z35" i="19"/>
  <c r="Z77" i="19"/>
  <c r="Z97" i="19"/>
  <c r="C161" i="19"/>
  <c r="I161" i="19" s="1"/>
  <c r="C135" i="19"/>
  <c r="I135" i="19" s="1"/>
  <c r="C147" i="19"/>
  <c r="I147" i="19" s="1"/>
  <c r="C121" i="19"/>
  <c r="I121" i="19" s="1"/>
  <c r="C133" i="19"/>
  <c r="I133" i="19" s="1"/>
  <c r="C119" i="19"/>
  <c r="I119" i="19" s="1"/>
  <c r="C93" i="19"/>
  <c r="I93" i="19" s="1"/>
  <c r="C65" i="19"/>
  <c r="I65" i="19" s="1"/>
  <c r="C77" i="19"/>
  <c r="I77" i="19" s="1"/>
  <c r="C51" i="19"/>
  <c r="I51" i="19" s="1"/>
  <c r="C79" i="19"/>
  <c r="I79" i="19" s="1"/>
  <c r="C63" i="19"/>
  <c r="I63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149" i="19"/>
  <c r="I149" i="19" s="1"/>
  <c r="C105" i="19"/>
  <c r="I105" i="19" s="1"/>
  <c r="C91" i="19"/>
  <c r="I91" i="19" s="1"/>
  <c r="C107" i="19"/>
  <c r="I107" i="19" s="1"/>
  <c r="K161" i="19"/>
  <c r="Q161" i="19" s="1"/>
  <c r="K149" i="19"/>
  <c r="Q149" i="19" s="1"/>
  <c r="K135" i="19"/>
  <c r="Q135" i="19" s="1"/>
  <c r="K147" i="19"/>
  <c r="Q147" i="19" s="1"/>
  <c r="K121" i="19"/>
  <c r="Q121" i="19" s="1"/>
  <c r="K133" i="19"/>
  <c r="Q133" i="19" s="1"/>
  <c r="K107" i="19"/>
  <c r="Q107" i="19" s="1"/>
  <c r="K119" i="19"/>
  <c r="Q119" i="19" s="1"/>
  <c r="K105" i="19"/>
  <c r="Q105" i="19" s="1"/>
  <c r="K91" i="19"/>
  <c r="Q91" i="19" s="1"/>
  <c r="K65" i="19"/>
  <c r="Q65" i="19" s="1"/>
  <c r="K77" i="19"/>
  <c r="Q77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63" i="19"/>
  <c r="Q63" i="19" s="1"/>
  <c r="K93" i="19"/>
  <c r="Q93" i="19" s="1"/>
  <c r="K79" i="19"/>
  <c r="Q79" i="19" s="1"/>
  <c r="S161" i="19"/>
  <c r="Y161" i="19" s="1"/>
  <c r="S149" i="19"/>
  <c r="Y149" i="19" s="1"/>
  <c r="S135" i="19"/>
  <c r="Y135" i="19" s="1"/>
  <c r="S147" i="19"/>
  <c r="Y147" i="19" s="1"/>
  <c r="S121" i="19"/>
  <c r="Y121" i="19" s="1"/>
  <c r="S133" i="19"/>
  <c r="Y133" i="19" s="1"/>
  <c r="S107" i="19"/>
  <c r="Y107" i="19" s="1"/>
  <c r="S119" i="19"/>
  <c r="Y119" i="19" s="1"/>
  <c r="S93" i="19"/>
  <c r="Y93" i="19" s="1"/>
  <c r="S65" i="19"/>
  <c r="Y65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77" i="19"/>
  <c r="Y77" i="19" s="1"/>
  <c r="S51" i="19"/>
  <c r="Y51" i="19" s="1"/>
  <c r="S63" i="19"/>
  <c r="Y63" i="19" s="1"/>
  <c r="S91" i="19"/>
  <c r="Y91" i="19" s="1"/>
  <c r="S79" i="19"/>
  <c r="Y79" i="19" s="1"/>
  <c r="S105" i="19"/>
  <c r="Y105" i="19" s="1"/>
</calcChain>
</file>

<file path=xl/sharedStrings.xml><?xml version="1.0" encoding="utf-8"?>
<sst xmlns="http://schemas.openxmlformats.org/spreadsheetml/2006/main" count="5992" uniqueCount="327">
  <si>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</si>
  <si>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</si>
  <si>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</si>
  <si>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</si>
  <si>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</si>
  <si>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</si>
  <si>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</si>
  <si>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</si>
  <si>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</si>
  <si>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</si>
  <si>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</si>
  <si>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</si>
  <si>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</si>
  <si>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</si>
  <si>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</si>
  <si>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</si>
  <si>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</si>
  <si>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</si>
  <si>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</si>
  <si>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</si>
  <si>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</si>
  <si>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</si>
  <si>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</si>
  <si>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</si>
  <si>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</si>
  <si>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</si>
  <si>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</si>
  <si>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</si>
  <si>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</si>
  <si>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</si>
  <si>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</si>
  <si>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</si>
  <si>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</si>
  <si>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</si>
  <si>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</si>
  <si>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</si>
  <si>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</si>
  <si>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</si>
  <si>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</si>
  <si>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</si>
  <si>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</si>
  <si>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</si>
  <si>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</si>
  <si>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</si>
  <si>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</si>
  <si>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</si>
  <si>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</si>
  <si>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</si>
  <si>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</si>
  <si>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</si>
  <si>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</si>
  <si>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</si>
  <si>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</si>
  <si>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</si>
  <si>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</si>
  <si>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</si>
  <si>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</si>
  <si>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</si>
  <si>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</si>
  <si>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</si>
  <si>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</si>
  <si>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</si>
  <si>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</si>
  <si>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</si>
  <si>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</si>
  <si>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</si>
  <si>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</si>
  <si>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</si>
  <si>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</si>
  <si>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</si>
  <si>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</si>
  <si>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</si>
  <si>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</si>
  <si>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</si>
  <si>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</si>
  <si>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</si>
  <si>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</si>
  <si>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</si>
  <si>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</si>
  <si>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</si>
  <si>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</si>
  <si>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</si>
  <si>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</si>
  <si>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</si>
  <si>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</si>
  <si>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</si>
  <si>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</si>
  <si>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</si>
  <si>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</si>
  <si>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</si>
  <si>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</si>
  <si>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</si>
  <si>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</si>
  <si>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</si>
  <si>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</si>
  <si>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</si>
  <si>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</si>
  <si>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</si>
  <si>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</si>
  <si>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</si>
  <si>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</si>
  <si>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</si>
  <si>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</si>
  <si>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</si>
  <si>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</si>
  <si>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</si>
  <si>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</si>
  <si>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</si>
  <si>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</si>
  <si>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</si>
  <si>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</si>
  <si>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</si>
  <si>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</si>
  <si>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</si>
  <si>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</si>
  <si>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</si>
  <si>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</si>
  <si>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</si>
  <si>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</si>
  <si>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</si>
  <si>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</si>
  <si>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</si>
  <si>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</si>
  <si>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</si>
  <si>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</si>
  <si>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</si>
  <si>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</si>
  <si>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</si>
  <si>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</si>
  <si>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</si>
  <si>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</si>
  <si>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</si>
  <si>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</si>
  <si>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</si>
  <si>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</si>
  <si>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</si>
  <si>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</si>
  <si>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</si>
  <si>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</si>
  <si>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</si>
  <si>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</si>
  <si>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</si>
  <si>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</si>
  <si>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</si>
  <si>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</si>
  <si>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</si>
  <si>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</si>
  <si>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</si>
  <si>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</si>
  <si>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</si>
  <si>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</si>
  <si>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</si>
  <si>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</si>
  <si>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</si>
  <si>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</si>
  <si>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</si>
  <si>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</si>
  <si>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</si>
  <si>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</si>
  <si>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</si>
  <si>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</si>
  <si>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</si>
  <si>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</si>
  <si>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</si>
  <si>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</si>
  <si>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</si>
  <si>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</si>
  <si>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</si>
  <si>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</si>
  <si>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</si>
  <si>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</si>
  <si>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</si>
  <si>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</si>
  <si>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</si>
  <si>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</si>
  <si>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</si>
  <si>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</si>
  <si>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</si>
  <si>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</si>
  <si>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</si>
  <si>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</si>
  <si>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</si>
  <si>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</si>
  <si>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</si>
  <si>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</si>
  <si>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</si>
  <si>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</si>
  <si>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</si>
  <si>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</si>
  <si>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</si>
  <si>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</si>
  <si>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</si>
  <si>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</si>
  <si>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</si>
  <si>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</si>
  <si>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</si>
  <si>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</si>
  <si>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</si>
  <si>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</si>
  <si>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</si>
  <si>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</si>
  <si>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</si>
  <si>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</si>
  <si>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</si>
  <si>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</si>
  <si>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</si>
  <si>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</si>
  <si>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</si>
  <si>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</si>
  <si>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2024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</si>
  <si>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</si>
  <si>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</si>
  <si>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</si>
  <si>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</si>
  <si>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</si>
  <si>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</si>
  <si>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</si>
  <si>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</si>
  <si>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</si>
  <si>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</si>
  <si>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</si>
  <si>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</si>
  <si>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</si>
  <si>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</si>
  <si>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septiembre 2019</t>
  </si>
  <si>
    <t>septiembre 2021</t>
  </si>
  <si>
    <t>septiembre 2022</t>
  </si>
  <si>
    <t>septiembre 2023</t>
  </si>
  <si>
    <t>septiembre 2024</t>
  </si>
  <si>
    <t>acumulado a septiembre 2019</t>
  </si>
  <si>
    <t>acumulado a septiembre 2021</t>
  </si>
  <si>
    <t>acumulado a septiembre 2022</t>
  </si>
  <si>
    <t>acumulado a septiembre 2023</t>
  </si>
  <si>
    <t>acumulado a septiembre 2024</t>
  </si>
  <si>
    <t>septiembre 2020</t>
  </si>
  <si>
    <t>Viajeros  entrados en los establecimientos alojativos de Arona 
(hotel + apartamento)</t>
  </si>
  <si>
    <t>-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</si>
  <si>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</si>
  <si>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</si>
  <si>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</si>
  <si>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</si>
  <si>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</si>
  <si>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</si>
  <si>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</si>
  <si>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</si>
  <si>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</si>
  <si>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</si>
  <si>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</si>
  <si>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21/20</t>
  </si>
  <si>
    <t>var 23/22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</si>
  <si>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</si>
  <si>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</si>
  <si>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</si>
  <si>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</si>
  <si>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</si>
  <si>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</si>
  <si>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</si>
  <si>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</si>
  <si>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</si>
  <si>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septiembre 2020</t>
  </si>
  <si>
    <t>Viajeros entrados en los establecimientos alojativos de Arona según lugar de residencia (hotel + apartamento)</t>
  </si>
  <si>
    <t>acumulado septiembre 2018</t>
  </si>
  <si>
    <t>acumulado septiembre 2019</t>
  </si>
  <si>
    <t>acumulado septiembre 2020</t>
  </si>
  <si>
    <t>acumulado septiembre 2022</t>
  </si>
  <si>
    <t>acumulado septiembre 2023</t>
  </si>
  <si>
    <t>acumulado septiembre 2024</t>
  </si>
  <si>
    <t>Viajeros entrados en los hoteles de Arona según lugar de residencia (hotel + apartamento)</t>
  </si>
  <si>
    <t>Viajeros entrados en los apartamentos de Arona según lugar de residencia (hotel + apartamento)</t>
  </si>
  <si>
    <t>acumulado septiembre 2021</t>
  </si>
  <si>
    <t>Viajeros alojados en los establecimientos alojativos de Arona según lugar de residencia (hotel + apartamento)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</si>
  <si>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</si>
  <si>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</si>
  <si>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24/23</t>
  </si>
  <si>
    <t>var 24/19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</si>
  <si>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</si>
  <si>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</si>
  <si>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</si>
  <si>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</si>
  <si>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</si>
  <si>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</si>
  <si>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</si>
  <si>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</si>
  <si>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</si>
  <si>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</si>
  <si>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2020</t>
  </si>
  <si>
    <t>2021</t>
  </si>
  <si>
    <t>2022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</si>
  <si>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</si>
  <si>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</si>
  <si>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</si>
  <si>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</si>
  <si>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septiembre 2018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</si>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</sst>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38D8F3EE-C11E-4AFD-9A87-BD3EB5F34F65}"/>
    <cellStyle name="Normal 2 6" xfId="3" xr:uid="{3A7B7AE9-B7EE-449A-8F10-C06D2871C0B7}"/>
    <cellStyle name="Porcentaje" xfId="1" builtinId="5"/>
  </cellStyles>
  <dxfs count="0"/>
  <tableStyles count="1" defaultTableStyle="TableStyleMedium2" defaultPivotStyle="PivotStyleLight16">
    <tableStyle name="Invisible" pivot="0" table="0" count="0" xr9:uid="{A7147B1A-2B27-4DCA-AE7E-5CF7B033144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B-4C1E-8908-520C0FC35E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B-4C1E-8908-520C0FC35EC2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4B-4C1E-8908-520C0FC35EC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B-4C1E-8908-520C0FC35EC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B-4C1E-8908-520C0FC35E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B-4C1E-8908-520C0FC35EC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4B-4C1E-8908-520C0FC35E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4B-4C1E-8908-520C0FC35E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12">
                  <c:v>1033377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4B-4C1E-8908-520C0FC35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4B-4C1E-8908-520C0FC35E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4B-4C1E-8908-520C0FC35E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4B-4C1E-8908-520C0FC35E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4B-4C1E-8908-520C0FC35E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4B-4C1E-8908-520C0FC35E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4B-4C1E-8908-520C0FC35E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4B-4C1E-8908-520C0FC35E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4B-4C1E-8908-520C0FC35E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4B-4C1E-8908-520C0FC35E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4B-4C1E-8908-520C0FC35E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4B-4C1E-8908-520C0FC35E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4B-4C1E-8908-520C0FC35E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4B-4C1E-8908-520C0FC35EC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8">
                  <c:v>3.5764872521246494E-2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6.0048890124420495E-2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4B-4C1E-8908-520C0FC35EC2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8">
                  <c:v>0.11923390629248098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6.2200883165581144E-2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4B-4C1E-8908-520C0FC35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0-49D6-A847-179A9AAE0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3945</c:v>
                </c:pt>
                <c:pt idx="1">
                  <c:v>4329</c:v>
                </c:pt>
                <c:pt idx="2">
                  <c:v>4395</c:v>
                </c:pt>
                <c:pt idx="3">
                  <c:v>5396</c:v>
                </c:pt>
                <c:pt idx="4">
                  <c:v>4454</c:v>
                </c:pt>
                <c:pt idx="5">
                  <c:v>3976</c:v>
                </c:pt>
                <c:pt idx="6">
                  <c:v>5085</c:v>
                </c:pt>
                <c:pt idx="7">
                  <c:v>6330</c:v>
                </c:pt>
                <c:pt idx="8">
                  <c:v>3863</c:v>
                </c:pt>
                <c:pt idx="9">
                  <c:v>4592</c:v>
                </c:pt>
                <c:pt idx="10">
                  <c:v>3706</c:v>
                </c:pt>
                <c:pt idx="11">
                  <c:v>3819</c:v>
                </c:pt>
                <c:pt idx="12">
                  <c:v>53890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0-49D6-A847-179A9AAE04C0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0-49D6-A847-179A9AAE04C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4334</c:v>
                </c:pt>
                <c:pt idx="1">
                  <c:v>4319</c:v>
                </c:pt>
                <c:pt idx="2">
                  <c:v>4676</c:v>
                </c:pt>
                <c:pt idx="3">
                  <c:v>6026</c:v>
                </c:pt>
                <c:pt idx="4">
                  <c:v>5608</c:v>
                </c:pt>
                <c:pt idx="5">
                  <c:v>4084</c:v>
                </c:pt>
                <c:pt idx="6">
                  <c:v>5544</c:v>
                </c:pt>
                <c:pt idx="7">
                  <c:v>5675</c:v>
                </c:pt>
                <c:pt idx="8">
                  <c:v>4984</c:v>
                </c:pt>
                <c:pt idx="9">
                  <c:v>4122</c:v>
                </c:pt>
                <c:pt idx="10">
                  <c:v>3873</c:v>
                </c:pt>
                <c:pt idx="11">
                  <c:v>3770</c:v>
                </c:pt>
                <c:pt idx="12">
                  <c:v>57015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0-49D6-A847-179A9AAE04C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0-49D6-A847-179A9AAE0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00-49D6-A847-179A9AAE04C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00-49D6-A847-179A9AAE04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00-49D6-A847-179A9AAE0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12">
                  <c:v>43313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00-49D6-A847-179A9AAE0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00-49D6-A847-179A9AAE04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00-49D6-A847-179A9AAE04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0-49D6-A847-179A9AAE04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0-49D6-A847-179A9AAE04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00-49D6-A847-179A9AAE04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00-49D6-A847-179A9AAE04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00-49D6-A847-179A9AAE04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00-49D6-A847-179A9AAE04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00-49D6-A847-179A9AAE04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00-49D6-A847-179A9AAE04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00-49D6-A847-179A9AAE04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00-49D6-A847-179A9AAE04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00-49D6-A847-179A9AAE04C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1.5076560659599503E-2</c:v>
                </c:pt>
                <c:pt idx="1">
                  <c:v>7.9005770084332072E-2</c:v>
                </c:pt>
                <c:pt idx="2">
                  <c:v>7.3770491803277771E-3</c:v>
                </c:pt>
                <c:pt idx="3">
                  <c:v>6.9161621720785105E-2</c:v>
                </c:pt>
                <c:pt idx="4">
                  <c:v>0.3669724770642202</c:v>
                </c:pt>
                <c:pt idx="5">
                  <c:v>-4.0150564617315032E-3</c:v>
                </c:pt>
                <c:pt idx="6">
                  <c:v>0.20427092320966356</c:v>
                </c:pt>
                <c:pt idx="7">
                  <c:v>-8.6831143864146143E-2</c:v>
                </c:pt>
                <c:pt idx="8">
                  <c:v>-0.1250245338567223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4.5778303595142011E-2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00-49D6-A847-179A9AAE04C0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9.2268694550063479E-2</c:v>
                </c:pt>
                <c:pt idx="1">
                  <c:v>0.12312312312312312</c:v>
                </c:pt>
                <c:pt idx="2">
                  <c:v>-0.16109215017064848</c:v>
                </c:pt>
                <c:pt idx="3">
                  <c:v>8.0059303187546282E-2</c:v>
                </c:pt>
                <c:pt idx="4">
                  <c:v>0.10395150426582855</c:v>
                </c:pt>
                <c:pt idx="5">
                  <c:v>-1.7605633802817433E-3</c:v>
                </c:pt>
                <c:pt idx="6">
                  <c:v>9.7935103244837673E-2</c:v>
                </c:pt>
                <c:pt idx="7">
                  <c:v>-9.9526066350710929E-2</c:v>
                </c:pt>
                <c:pt idx="8">
                  <c:v>0.15402536888428675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3.6865918176812729E-2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00-49D6-A847-179A9AAE0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CD-40F2-AF52-A0889D3487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CD-40F2-AF52-A0889D34875D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CD-40F2-AF52-A0889D34875D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D-40F2-AF52-A0889D34875D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CD-40F2-AF52-A0889D3487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CD-40F2-AF52-A0889D34875D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CD-40F2-AF52-A0889D3487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CD-40F2-AF52-A0889D3487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12">
                  <c:v>32875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CD-40F2-AF52-A0889D348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CD-40F2-AF52-A0889D3487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CD-40F2-AF52-A0889D3487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CD-40F2-AF52-A0889D3487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CD-40F2-AF52-A0889D3487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CD-40F2-AF52-A0889D3487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CD-40F2-AF52-A0889D3487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CD-40F2-AF52-A0889D3487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CD-40F2-AF52-A0889D3487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CD-40F2-AF52-A0889D3487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CD-40F2-AF52-A0889D3487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CD-40F2-AF52-A0889D3487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CD-40F2-AF52-A0889D3487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CD-40F2-AF52-A0889D34875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8">
                  <c:v>-0.16774367259019929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3.266844667818436E-2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CD-40F2-AF52-A0889D34875D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8">
                  <c:v>-0.1181169757489301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0.10843251626824912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CD-40F2-AF52-A0889D348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F-476D-BCC4-3DF5EA2F1B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4030</c:v>
                </c:pt>
                <c:pt idx="1">
                  <c:v>4289</c:v>
                </c:pt>
                <c:pt idx="2">
                  <c:v>5465</c:v>
                </c:pt>
                <c:pt idx="3">
                  <c:v>2002</c:v>
                </c:pt>
                <c:pt idx="4">
                  <c:v>590</c:v>
                </c:pt>
                <c:pt idx="5">
                  <c:v>362</c:v>
                </c:pt>
                <c:pt idx="6">
                  <c:v>659</c:v>
                </c:pt>
                <c:pt idx="7">
                  <c:v>438</c:v>
                </c:pt>
                <c:pt idx="8">
                  <c:v>599</c:v>
                </c:pt>
                <c:pt idx="9">
                  <c:v>1980</c:v>
                </c:pt>
                <c:pt idx="10">
                  <c:v>2924</c:v>
                </c:pt>
                <c:pt idx="11">
                  <c:v>3581</c:v>
                </c:pt>
                <c:pt idx="12">
                  <c:v>26919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F-476D-BCC4-3DF5EA2F1B7A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F-476D-BCC4-3DF5EA2F1B7A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3265</c:v>
                </c:pt>
                <c:pt idx="1">
                  <c:v>3518</c:v>
                </c:pt>
                <c:pt idx="2">
                  <c:v>3255</c:v>
                </c:pt>
                <c:pt idx="3">
                  <c:v>1581</c:v>
                </c:pt>
                <c:pt idx="4">
                  <c:v>355</c:v>
                </c:pt>
                <c:pt idx="5">
                  <c:v>320</c:v>
                </c:pt>
                <c:pt idx="6">
                  <c:v>835</c:v>
                </c:pt>
                <c:pt idx="7">
                  <c:v>752</c:v>
                </c:pt>
                <c:pt idx="8">
                  <c:v>493</c:v>
                </c:pt>
                <c:pt idx="9">
                  <c:v>2110</c:v>
                </c:pt>
                <c:pt idx="10">
                  <c:v>3298</c:v>
                </c:pt>
                <c:pt idx="11">
                  <c:v>2675</c:v>
                </c:pt>
                <c:pt idx="12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7F-476D-BCC4-3DF5EA2F1B7A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7F-476D-BCC4-3DF5EA2F1B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7F-476D-BCC4-3DF5EA2F1B7A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7F-476D-BCC4-3DF5EA2F1B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7F-476D-BCC4-3DF5EA2F1B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12">
                  <c:v>14418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7F-476D-BCC4-3DF5EA2F1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7F-476D-BCC4-3DF5EA2F1B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7F-476D-BCC4-3DF5EA2F1B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7F-476D-BCC4-3DF5EA2F1B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7F-476D-BCC4-3DF5EA2F1B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7F-476D-BCC4-3DF5EA2F1B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7F-476D-BCC4-3DF5EA2F1B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7F-476D-BCC4-3DF5EA2F1B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7F-476D-BCC4-3DF5EA2F1B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7F-476D-BCC4-3DF5EA2F1B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7F-476D-BCC4-3DF5EA2F1B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7F-476D-BCC4-3DF5EA2F1B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7F-476D-BCC4-3DF5EA2F1B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7F-476D-BCC4-3DF5EA2F1B7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-8.0178759200841165E-2</c:v>
                </c:pt>
                <c:pt idx="1">
                  <c:v>-0.12443813579370711</c:v>
                </c:pt>
                <c:pt idx="2">
                  <c:v>3.2221594120972252E-2</c:v>
                </c:pt>
                <c:pt idx="3">
                  <c:v>-0.39484126984126988</c:v>
                </c:pt>
                <c:pt idx="4">
                  <c:v>0.59159159159159169</c:v>
                </c:pt>
                <c:pt idx="5">
                  <c:v>-0.29867674858223059</c:v>
                </c:pt>
                <c:pt idx="6">
                  <c:v>0.30142566191446019</c:v>
                </c:pt>
                <c:pt idx="7">
                  <c:v>-2.9100529100529071E-2</c:v>
                </c:pt>
                <c:pt idx="8">
                  <c:v>4.0284360189573487E-2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-8.3873427373236775E-2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7F-476D-BCC4-3DF5EA2F1B7A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-0.13176178660049631</c:v>
                </c:pt>
                <c:pt idx="1">
                  <c:v>-0.13709489391466545</c:v>
                </c:pt>
                <c:pt idx="2">
                  <c:v>-0.3317474839890211</c:v>
                </c:pt>
                <c:pt idx="3">
                  <c:v>-0.39060939060939059</c:v>
                </c:pt>
                <c:pt idx="4">
                  <c:v>-0.10169491525423724</c:v>
                </c:pt>
                <c:pt idx="5">
                  <c:v>2.4861878453038777E-2</c:v>
                </c:pt>
                <c:pt idx="6">
                  <c:v>-3.0349013657056112E-2</c:v>
                </c:pt>
                <c:pt idx="7">
                  <c:v>-0.16210045662100458</c:v>
                </c:pt>
                <c:pt idx="8">
                  <c:v>-0.26711185308848084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-0.21785830530541395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7F-476D-BCC4-3DF5EA2F1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2C-4CEE-8832-084BE3FD3C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6497</c:v>
                </c:pt>
                <c:pt idx="1">
                  <c:v>5832</c:v>
                </c:pt>
                <c:pt idx="2">
                  <c:v>8153</c:v>
                </c:pt>
                <c:pt idx="3">
                  <c:v>2633</c:v>
                </c:pt>
                <c:pt idx="4">
                  <c:v>301</c:v>
                </c:pt>
                <c:pt idx="5">
                  <c:v>450</c:v>
                </c:pt>
                <c:pt idx="6">
                  <c:v>529</c:v>
                </c:pt>
                <c:pt idx="7">
                  <c:v>260</c:v>
                </c:pt>
                <c:pt idx="8">
                  <c:v>401</c:v>
                </c:pt>
                <c:pt idx="9">
                  <c:v>3941</c:v>
                </c:pt>
                <c:pt idx="10">
                  <c:v>6275</c:v>
                </c:pt>
                <c:pt idx="11">
                  <c:v>7237</c:v>
                </c:pt>
                <c:pt idx="12">
                  <c:v>42509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C-4CEE-8832-084BE3FD3C74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2C-4CEE-8832-084BE3FD3C74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3828</c:v>
                </c:pt>
                <c:pt idx="1">
                  <c:v>2552</c:v>
                </c:pt>
                <c:pt idx="2">
                  <c:v>3147</c:v>
                </c:pt>
                <c:pt idx="3">
                  <c:v>1598</c:v>
                </c:pt>
                <c:pt idx="4">
                  <c:v>92</c:v>
                </c:pt>
                <c:pt idx="5">
                  <c:v>149</c:v>
                </c:pt>
                <c:pt idx="6">
                  <c:v>162</c:v>
                </c:pt>
                <c:pt idx="7">
                  <c:v>142</c:v>
                </c:pt>
                <c:pt idx="8">
                  <c:v>100</c:v>
                </c:pt>
                <c:pt idx="9">
                  <c:v>2278</c:v>
                </c:pt>
                <c:pt idx="10">
                  <c:v>4563</c:v>
                </c:pt>
                <c:pt idx="11">
                  <c:v>3949</c:v>
                </c:pt>
                <c:pt idx="12">
                  <c:v>22560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2C-4CEE-8832-084BE3FD3C74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2C-4CEE-8832-084BE3FD3C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2C-4CEE-8832-084BE3FD3C74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2C-4CEE-8832-084BE3FD3C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2C-4CEE-8832-084BE3FD3C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12">
                  <c:v>15047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2C-4CEE-8832-084BE3FD3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2C-4CEE-8832-084BE3FD3C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2C-4CEE-8832-084BE3FD3C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2C-4CEE-8832-084BE3FD3C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2C-4CEE-8832-084BE3FD3C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2C-4CEE-8832-084BE3FD3C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2C-4CEE-8832-084BE3FD3C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2C-4CEE-8832-084BE3FD3C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2C-4CEE-8832-084BE3FD3C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2C-4CEE-8832-084BE3FD3C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2C-4CEE-8832-084BE3FD3C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2C-4CEE-8832-084BE3FD3C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2C-4CEE-8832-084BE3FD3C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2C-4CEE-8832-084BE3FD3C7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9.1176470588235192E-2</c:v>
                </c:pt>
                <c:pt idx="1">
                  <c:v>8.3093053735255662E-2</c:v>
                </c:pt>
                <c:pt idx="2">
                  <c:v>0.27976710334788946</c:v>
                </c:pt>
                <c:pt idx="3">
                  <c:v>-0.42231842231842232</c:v>
                </c:pt>
                <c:pt idx="4">
                  <c:v>-0.50934579439252337</c:v>
                </c:pt>
                <c:pt idx="5">
                  <c:v>-0.53667953667953672</c:v>
                </c:pt>
                <c:pt idx="6">
                  <c:v>-0.50649350649350655</c:v>
                </c:pt>
                <c:pt idx="7">
                  <c:v>-0.82950819672131149</c:v>
                </c:pt>
                <c:pt idx="8">
                  <c:v>-0.70200573065902572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-3.9716687628251757E-3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2C-4CEE-8832-084BE3FD3C74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-0.25765738032938279</c:v>
                </c:pt>
                <c:pt idx="1">
                  <c:v>-0.29149519890260633</c:v>
                </c:pt>
                <c:pt idx="2">
                  <c:v>-0.46081197105359994</c:v>
                </c:pt>
                <c:pt idx="3">
                  <c:v>-0.54386631219141668</c:v>
                </c:pt>
                <c:pt idx="4">
                  <c:v>-0.65116279069767447</c:v>
                </c:pt>
                <c:pt idx="5">
                  <c:v>-0.73333333333333339</c:v>
                </c:pt>
                <c:pt idx="6">
                  <c:v>-0.78449905482041582</c:v>
                </c:pt>
                <c:pt idx="7">
                  <c:v>-0.8</c:v>
                </c:pt>
                <c:pt idx="8">
                  <c:v>-0.74064837905236902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-0.39946519795657731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2C-4CEE-8832-084BE3FD3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5F-483E-A4EB-01F193FA3B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F-483E-A4EB-01F193FA3B66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5F-483E-A4EB-01F193FA3B66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5F-483E-A4EB-01F193FA3B66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5F-483E-A4EB-01F193FA3B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5F-483E-A4EB-01F193FA3B66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5F-483E-A4EB-01F193FA3B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5F-483E-A4EB-01F193FA3B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12">
                  <c:v>1033377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5F-483E-A4EB-01F193FA3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5F-483E-A4EB-01F193FA3B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5F-483E-A4EB-01F193FA3B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5F-483E-A4EB-01F193FA3B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5F-483E-A4EB-01F193FA3B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5F-483E-A4EB-01F193FA3B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5F-483E-A4EB-01F193FA3B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5F-483E-A4EB-01F193FA3B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5F-483E-A4EB-01F193FA3B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5F-483E-A4EB-01F193FA3B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5F-483E-A4EB-01F193FA3B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5F-483E-A4EB-01F193FA3B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5F-483E-A4EB-01F193FA3B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5F-483E-A4EB-01F193FA3B66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8">
                  <c:v>3.5764872521246494E-2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6.0048890124420495E-2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5F-483E-A4EB-01F193FA3B66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8">
                  <c:v>0.11923390629248098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6.2200883165581144E-2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5F-483E-A4EB-01F193FA3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43-480F-98DC-B3512B5373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55770</c:v>
                </c:pt>
                <c:pt idx="1">
                  <c:v>56004</c:v>
                </c:pt>
                <c:pt idx="2">
                  <c:v>64313</c:v>
                </c:pt>
                <c:pt idx="3">
                  <c:v>60413</c:v>
                </c:pt>
                <c:pt idx="4">
                  <c:v>56710</c:v>
                </c:pt>
                <c:pt idx="5">
                  <c:v>61027</c:v>
                </c:pt>
                <c:pt idx="6">
                  <c:v>62023</c:v>
                </c:pt>
                <c:pt idx="7">
                  <c:v>64060</c:v>
                </c:pt>
                <c:pt idx="8">
                  <c:v>56373</c:v>
                </c:pt>
                <c:pt idx="9">
                  <c:v>65787</c:v>
                </c:pt>
                <c:pt idx="10">
                  <c:v>63841</c:v>
                </c:pt>
                <c:pt idx="11">
                  <c:v>63674</c:v>
                </c:pt>
                <c:pt idx="12">
                  <c:v>729995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3-480F-98DC-B3512B53730A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43-480F-98DC-B3512B53730A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40098</c:v>
                </c:pt>
                <c:pt idx="1">
                  <c:v>51286</c:v>
                </c:pt>
                <c:pt idx="2">
                  <c:v>60604</c:v>
                </c:pt>
                <c:pt idx="3">
                  <c:v>66573</c:v>
                </c:pt>
                <c:pt idx="4">
                  <c:v>59315</c:v>
                </c:pt>
                <c:pt idx="5">
                  <c:v>62022</c:v>
                </c:pt>
                <c:pt idx="6">
                  <c:v>71116</c:v>
                </c:pt>
                <c:pt idx="7">
                  <c:v>71571</c:v>
                </c:pt>
                <c:pt idx="8">
                  <c:v>64404</c:v>
                </c:pt>
                <c:pt idx="9">
                  <c:v>71237</c:v>
                </c:pt>
                <c:pt idx="10">
                  <c:v>65777</c:v>
                </c:pt>
                <c:pt idx="11">
                  <c:v>68554</c:v>
                </c:pt>
                <c:pt idx="12">
                  <c:v>752557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43-480F-98DC-B3512B53730A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43-480F-98DC-B3512B5373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43-480F-98DC-B3512B53730A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43-480F-98DC-B3512B5373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43-480F-98DC-B3512B5373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12">
                  <c:v>639306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43-480F-98DC-B3512B537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43-480F-98DC-B3512B5373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43-480F-98DC-B3512B5373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43-480F-98DC-B3512B5373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43-480F-98DC-B3512B5373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43-480F-98DC-B3512B5373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43-480F-98DC-B3512B5373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43-480F-98DC-B3512B5373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43-480F-98DC-B3512B5373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43-480F-98DC-B3512B5373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43-480F-98DC-B3512B5373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43-480F-98DC-B3512B5373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43-480F-98DC-B3512B5373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43-480F-98DC-B3512B53730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-1.9276042407293303E-2</c:v>
                </c:pt>
                <c:pt idx="1">
                  <c:v>9.5872450631272255E-2</c:v>
                </c:pt>
                <c:pt idx="2">
                  <c:v>0.12222731235868722</c:v>
                </c:pt>
                <c:pt idx="3">
                  <c:v>-1.4005357558816711E-2</c:v>
                </c:pt>
                <c:pt idx="4">
                  <c:v>9.7191497547369332E-2</c:v>
                </c:pt>
                <c:pt idx="5">
                  <c:v>5.3606194361466519E-2</c:v>
                </c:pt>
                <c:pt idx="6">
                  <c:v>8.6260844830038375E-2</c:v>
                </c:pt>
                <c:pt idx="7">
                  <c:v>0.12638103710505932</c:v>
                </c:pt>
                <c:pt idx="8">
                  <c:v>6.6093322223544915E-2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6.8521449618842434E-2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43-480F-98DC-B3512B53730A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0.11298188990496683</c:v>
                </c:pt>
                <c:pt idx="1">
                  <c:v>0.20889579315763163</c:v>
                </c:pt>
                <c:pt idx="2">
                  <c:v>0.1807877101052664</c:v>
                </c:pt>
                <c:pt idx="3">
                  <c:v>0.12105010510982739</c:v>
                </c:pt>
                <c:pt idx="4">
                  <c:v>0.20692999470992768</c:v>
                </c:pt>
                <c:pt idx="5">
                  <c:v>0.16168253396037824</c:v>
                </c:pt>
                <c:pt idx="6">
                  <c:v>0.23139802976315238</c:v>
                </c:pt>
                <c:pt idx="7">
                  <c:v>0.22544489541055257</c:v>
                </c:pt>
                <c:pt idx="8">
                  <c:v>0.2709985276639526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0.19119496620973253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43-480F-98DC-B3512B537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9-4B5D-A9DD-94BD563F24E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41416</c:v>
                </c:pt>
                <c:pt idx="1">
                  <c:v>40123</c:v>
                </c:pt>
                <c:pt idx="2">
                  <c:v>46468</c:v>
                </c:pt>
                <c:pt idx="3">
                  <c:v>46582</c:v>
                </c:pt>
                <c:pt idx="4">
                  <c:v>43259</c:v>
                </c:pt>
                <c:pt idx="5">
                  <c:v>46381</c:v>
                </c:pt>
                <c:pt idx="6">
                  <c:v>48897</c:v>
                </c:pt>
                <c:pt idx="7">
                  <c:v>50189</c:v>
                </c:pt>
                <c:pt idx="8">
                  <c:v>44069</c:v>
                </c:pt>
                <c:pt idx="9">
                  <c:v>50834</c:v>
                </c:pt>
                <c:pt idx="10">
                  <c:v>47158</c:v>
                </c:pt>
                <c:pt idx="11">
                  <c:v>46919</c:v>
                </c:pt>
                <c:pt idx="12">
                  <c:v>552295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9-4B5D-A9DD-94BD563F24E0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9-4B5D-A9DD-94BD563F24E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32265</c:v>
                </c:pt>
                <c:pt idx="1">
                  <c:v>39485</c:v>
                </c:pt>
                <c:pt idx="2">
                  <c:v>44785</c:v>
                </c:pt>
                <c:pt idx="3">
                  <c:v>48283</c:v>
                </c:pt>
                <c:pt idx="4">
                  <c:v>46145</c:v>
                </c:pt>
                <c:pt idx="5">
                  <c:v>46624</c:v>
                </c:pt>
                <c:pt idx="6">
                  <c:v>54466</c:v>
                </c:pt>
                <c:pt idx="7">
                  <c:v>54395</c:v>
                </c:pt>
                <c:pt idx="8">
                  <c:v>49072</c:v>
                </c:pt>
                <c:pt idx="9">
                  <c:v>54881</c:v>
                </c:pt>
                <c:pt idx="10">
                  <c:v>50351</c:v>
                </c:pt>
                <c:pt idx="11">
                  <c:v>52615</c:v>
                </c:pt>
                <c:pt idx="12">
                  <c:v>573367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9-4B5D-A9DD-94BD563F24E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B9-4B5D-A9DD-94BD563F24E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B9-4B5D-A9DD-94BD563F24E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B9-4B5D-A9DD-94BD563F24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B9-4B5D-A9DD-94BD563F24E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12">
                  <c:v>482421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B9-4B5D-A9DD-94BD563F2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9-4B5D-A9DD-94BD563F24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B9-4B5D-A9DD-94BD563F24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9-4B5D-A9DD-94BD563F24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9-4B5D-A9DD-94BD563F24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9-4B5D-A9DD-94BD563F24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9-4B5D-A9DD-94BD563F24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9-4B5D-A9DD-94BD563F24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9-4B5D-A9DD-94BD563F24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B9-4B5D-A9DD-94BD563F24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B9-4B5D-A9DD-94BD563F24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B9-4B5D-A9DD-94BD563F24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B9-4B5D-A9DD-94BD563F24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B9-4B5D-A9DD-94BD563F24E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3.374994826801303E-2</c:v>
                </c:pt>
                <c:pt idx="1">
                  <c:v>0.1031051563488774</c:v>
                </c:pt>
                <c:pt idx="2">
                  <c:v>0.14846111145377172</c:v>
                </c:pt>
                <c:pt idx="3">
                  <c:v>1.188707280832535E-4</c:v>
                </c:pt>
                <c:pt idx="4">
                  <c:v>7.8268743954392983E-2</c:v>
                </c:pt>
                <c:pt idx="5">
                  <c:v>4.1027667984189664E-2</c:v>
                </c:pt>
                <c:pt idx="6">
                  <c:v>6.46165315441245E-2</c:v>
                </c:pt>
                <c:pt idx="7">
                  <c:v>7.2901418631968973E-2</c:v>
                </c:pt>
                <c:pt idx="8">
                  <c:v>5.0510551395507086E-2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6.5273891988932631E-2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B9-4B5D-A9DD-94BD563F24E0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0.20622464747923508</c:v>
                </c:pt>
                <c:pt idx="1">
                  <c:v>0.25992572838521544</c:v>
                </c:pt>
                <c:pt idx="2">
                  <c:v>0.20211758629594567</c:v>
                </c:pt>
                <c:pt idx="3">
                  <c:v>8.3701859087200958E-2</c:v>
                </c:pt>
                <c:pt idx="4">
                  <c:v>0.21112369680297749</c:v>
                </c:pt>
                <c:pt idx="5">
                  <c:v>0.135723679955154</c:v>
                </c:pt>
                <c:pt idx="6">
                  <c:v>0.16821072867456088</c:v>
                </c:pt>
                <c:pt idx="7">
                  <c:v>0.18290860547131849</c:v>
                </c:pt>
                <c:pt idx="8">
                  <c:v>0.22562345412875273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0.18419230995817215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B9-4B5D-A9DD-94BD563F2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2D-466B-A5FB-2DFC01C8DC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14354</c:v>
                </c:pt>
                <c:pt idx="1">
                  <c:v>15881</c:v>
                </c:pt>
                <c:pt idx="2">
                  <c:v>17845</c:v>
                </c:pt>
                <c:pt idx="3">
                  <c:v>13831</c:v>
                </c:pt>
                <c:pt idx="4">
                  <c:v>13451</c:v>
                </c:pt>
                <c:pt idx="5">
                  <c:v>14646</c:v>
                </c:pt>
                <c:pt idx="6">
                  <c:v>13126</c:v>
                </c:pt>
                <c:pt idx="7">
                  <c:v>13871</c:v>
                </c:pt>
                <c:pt idx="8">
                  <c:v>12304</c:v>
                </c:pt>
                <c:pt idx="9">
                  <c:v>14953</c:v>
                </c:pt>
                <c:pt idx="10">
                  <c:v>16683</c:v>
                </c:pt>
                <c:pt idx="11">
                  <c:v>16755</c:v>
                </c:pt>
                <c:pt idx="12">
                  <c:v>177700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D-466B-A5FB-2DFC01C8DC44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2D-466B-A5FB-2DFC01C8DC44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7833</c:v>
                </c:pt>
                <c:pt idx="1">
                  <c:v>11801</c:v>
                </c:pt>
                <c:pt idx="2">
                  <c:v>15819</c:v>
                </c:pt>
                <c:pt idx="3">
                  <c:v>18290</c:v>
                </c:pt>
                <c:pt idx="4">
                  <c:v>13170</c:v>
                </c:pt>
                <c:pt idx="5">
                  <c:v>15398</c:v>
                </c:pt>
                <c:pt idx="6">
                  <c:v>16650</c:v>
                </c:pt>
                <c:pt idx="7">
                  <c:v>17176</c:v>
                </c:pt>
                <c:pt idx="8">
                  <c:v>15332</c:v>
                </c:pt>
                <c:pt idx="9">
                  <c:v>16356</c:v>
                </c:pt>
                <c:pt idx="10">
                  <c:v>15426</c:v>
                </c:pt>
                <c:pt idx="11">
                  <c:v>15939</c:v>
                </c:pt>
                <c:pt idx="12">
                  <c:v>179190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2D-466B-A5FB-2DFC01C8DC44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2D-466B-A5FB-2DFC01C8DC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2D-466B-A5FB-2DFC01C8DC44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2D-466B-A5FB-2DFC01C8DC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2D-466B-A5FB-2DFC01C8DC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12">
                  <c:v>156885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2D-466B-A5FB-2DFC01C8D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2D-466B-A5FB-2DFC01C8DC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2D-466B-A5FB-2DFC01C8DC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2D-466B-A5FB-2DFC01C8DC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2D-466B-A5FB-2DFC01C8DC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2D-466B-A5FB-2DFC01C8DC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2D-466B-A5FB-2DFC01C8DC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2D-466B-A5FB-2DFC01C8DC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2D-466B-A5FB-2DFC01C8DC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2D-466B-A5FB-2DFC01C8DC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2D-466B-A5FB-2DFC01C8DC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2D-466B-A5FB-2DFC01C8DC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2D-466B-A5FB-2DFC01C8DC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2D-466B-A5FB-2DFC01C8DC4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-0.19051119278316075</c:v>
                </c:pt>
                <c:pt idx="1">
                  <c:v>7.5095593305334329E-2</c:v>
                </c:pt>
                <c:pt idx="2">
                  <c:v>5.5176037834997471E-2</c:v>
                </c:pt>
                <c:pt idx="3">
                  <c:v>-5.3148849722725489E-2</c:v>
                </c:pt>
                <c:pt idx="4">
                  <c:v>0.16385122888421666</c:v>
                </c:pt>
                <c:pt idx="5">
                  <c:v>9.1748067357823482E-2</c:v>
                </c:pt>
                <c:pt idx="6">
                  <c:v>0.15598919243470433</c:v>
                </c:pt>
                <c:pt idx="7">
                  <c:v>0.33247440629570302</c:v>
                </c:pt>
                <c:pt idx="8">
                  <c:v>0.116823909326917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7.863291348110657E-2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2D-466B-A5FB-2DFC01C8DC44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-0.15605406158562074</c:v>
                </c:pt>
                <c:pt idx="1">
                  <c:v>7.9969775203072802E-2</c:v>
                </c:pt>
                <c:pt idx="2">
                  <c:v>0.12524516671336516</c:v>
                </c:pt>
                <c:pt idx="3">
                  <c:v>0.2468368158484564</c:v>
                </c:pt>
                <c:pt idx="4">
                  <c:v>0.19344286670136057</c:v>
                </c:pt>
                <c:pt idx="5">
                  <c:v>0.24388911648231604</c:v>
                </c:pt>
                <c:pt idx="6">
                  <c:v>0.46678348316318763</c:v>
                </c:pt>
                <c:pt idx="7">
                  <c:v>0.37935260615672983</c:v>
                </c:pt>
                <c:pt idx="8">
                  <c:v>0.43351755526657998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0.21325661786882577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2D-466B-A5FB-2DFC01C8D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ED-45A1-A06D-B9E9502977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46139</c:v>
                </c:pt>
                <c:pt idx="1">
                  <c:v>43997</c:v>
                </c:pt>
                <c:pt idx="2">
                  <c:v>54946</c:v>
                </c:pt>
                <c:pt idx="3">
                  <c:v>46857</c:v>
                </c:pt>
                <c:pt idx="4">
                  <c:v>47638</c:v>
                </c:pt>
                <c:pt idx="5">
                  <c:v>48083</c:v>
                </c:pt>
                <c:pt idx="6">
                  <c:v>50071</c:v>
                </c:pt>
                <c:pt idx="7">
                  <c:v>55504</c:v>
                </c:pt>
                <c:pt idx="8">
                  <c:v>42936</c:v>
                </c:pt>
                <c:pt idx="9">
                  <c:v>44051</c:v>
                </c:pt>
                <c:pt idx="10">
                  <c:v>43524</c:v>
                </c:pt>
                <c:pt idx="11">
                  <c:v>45670</c:v>
                </c:pt>
                <c:pt idx="12">
                  <c:v>569416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D-45A1-A06D-B9E95029776F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ED-45A1-A06D-B9E95029776F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32894</c:v>
                </c:pt>
                <c:pt idx="1">
                  <c:v>36818</c:v>
                </c:pt>
                <c:pt idx="2">
                  <c:v>44056</c:v>
                </c:pt>
                <c:pt idx="3">
                  <c:v>44266</c:v>
                </c:pt>
                <c:pt idx="4">
                  <c:v>38064</c:v>
                </c:pt>
                <c:pt idx="5">
                  <c:v>37123</c:v>
                </c:pt>
                <c:pt idx="6">
                  <c:v>48616</c:v>
                </c:pt>
                <c:pt idx="7">
                  <c:v>46323</c:v>
                </c:pt>
                <c:pt idx="8">
                  <c:v>38894</c:v>
                </c:pt>
                <c:pt idx="9">
                  <c:v>41972</c:v>
                </c:pt>
                <c:pt idx="10">
                  <c:v>41589</c:v>
                </c:pt>
                <c:pt idx="11">
                  <c:v>40363</c:v>
                </c:pt>
                <c:pt idx="12">
                  <c:v>490978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ED-45A1-A06D-B9E95029776F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ED-45A1-A06D-B9E9502977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ED-45A1-A06D-B9E95029776F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ED-45A1-A06D-B9E9502977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ED-45A1-A06D-B9E9502977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12">
                  <c:v>394071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ED-45A1-A06D-B9E950297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ED-45A1-A06D-B9E9502977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ED-45A1-A06D-B9E9502977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ED-45A1-A06D-B9E9502977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ED-45A1-A06D-B9E9502977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ED-45A1-A06D-B9E9502977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ED-45A1-A06D-B9E9502977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ED-45A1-A06D-B9E9502977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ED-45A1-A06D-B9E9502977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ED-45A1-A06D-B9E9502977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ED-45A1-A06D-B9E9502977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ED-45A1-A06D-B9E9502977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ED-45A1-A06D-B9E9502977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ED-45A1-A06D-B9E95029776F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3.2289628180039109E-2</c:v>
                </c:pt>
                <c:pt idx="1">
                  <c:v>0.10274057386180768</c:v>
                </c:pt>
                <c:pt idx="2">
                  <c:v>8.2164156691122425E-3</c:v>
                </c:pt>
                <c:pt idx="3">
                  <c:v>3.6256304706760556E-2</c:v>
                </c:pt>
                <c:pt idx="4">
                  <c:v>0.2314452554744526</c:v>
                </c:pt>
                <c:pt idx="5">
                  <c:v>-2.3531072781635132E-5</c:v>
                </c:pt>
                <c:pt idx="6">
                  <c:v>5.2986829727187157E-2</c:v>
                </c:pt>
                <c:pt idx="7">
                  <c:v>1.2228520476402771E-2</c:v>
                </c:pt>
                <c:pt idx="8">
                  <c:v>-1.5060841811290637E-2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4.6585929408015314E-2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ED-45A1-A06D-B9E95029776F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-0.13110383840135242</c:v>
                </c:pt>
                <c:pt idx="1">
                  <c:v>1.2409937041161889E-2</c:v>
                </c:pt>
                <c:pt idx="2">
                  <c:v>-0.14466931168783892</c:v>
                </c:pt>
                <c:pt idx="3">
                  <c:v>-2.221653114796085E-2</c:v>
                </c:pt>
                <c:pt idx="4">
                  <c:v>-0.11463537512070199</c:v>
                </c:pt>
                <c:pt idx="5">
                  <c:v>-0.11619491296300144</c:v>
                </c:pt>
                <c:pt idx="6">
                  <c:v>-0.10580975015478022</c:v>
                </c:pt>
                <c:pt idx="7">
                  <c:v>-0.14098083021043528</c:v>
                </c:pt>
                <c:pt idx="8">
                  <c:v>-8.0026085336314501E-2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-9.6521777009475618E-2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ED-45A1-A06D-B9E950297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1319978</c:v>
                </c:pt>
                <c:pt idx="1">
                  <c:v>1243535</c:v>
                </c:pt>
                <c:pt idx="2">
                  <c:v>492258</c:v>
                </c:pt>
                <c:pt idx="3">
                  <c:v>375345</c:v>
                </c:pt>
                <c:pt idx="4">
                  <c:v>1299411</c:v>
                </c:pt>
                <c:pt idx="5">
                  <c:v>1322486</c:v>
                </c:pt>
                <c:pt idx="6">
                  <c:v>1360793</c:v>
                </c:pt>
                <c:pt idx="7">
                  <c:v>1347211</c:v>
                </c:pt>
                <c:pt idx="8">
                  <c:v>1241852</c:v>
                </c:pt>
                <c:pt idx="9">
                  <c:v>1207652</c:v>
                </c:pt>
                <c:pt idx="10">
                  <c:v>1179248</c:v>
                </c:pt>
                <c:pt idx="11">
                  <c:v>1140909</c:v>
                </c:pt>
                <c:pt idx="12">
                  <c:v>1138202</c:v>
                </c:pt>
                <c:pt idx="13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9-4501-B57A-0A161565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6.1472334916186533E-2</c:v>
                </c:pt>
                <c:pt idx="1">
                  <c:v>1.5261854555944239</c:v>
                </c:pt>
                <c:pt idx="2">
                  <c:v>0.31148143707788845</c:v>
                </c:pt>
                <c:pt idx="3">
                  <c:v>-0.71114220212080703</c:v>
                </c:pt>
                <c:pt idx="4">
                  <c:v>-1.7448199829714683E-2</c:v>
                </c:pt>
                <c:pt idx="5">
                  <c:v>-2.8150497540772146E-2</c:v>
                </c:pt>
                <c:pt idx="6">
                  <c:v>1.008156851450881E-2</c:v>
                </c:pt>
                <c:pt idx="7">
                  <c:v>8.4840222506385565E-2</c:v>
                </c:pt>
                <c:pt idx="8">
                  <c:v>2.8319416520653284E-2</c:v>
                </c:pt>
                <c:pt idx="9">
                  <c:v>2.4086536504619893E-2</c:v>
                </c:pt>
                <c:pt idx="10">
                  <c:v>3.3603907060072213E-2</c:v>
                </c:pt>
                <c:pt idx="11">
                  <c:v>2.3783124612326567E-3</c:v>
                </c:pt>
                <c:pt idx="12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9-4501-B57A-0A161565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2C-40ED-A1C6-B40AA72A1D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4903</c:v>
                </c:pt>
                <c:pt idx="1">
                  <c:v>6262</c:v>
                </c:pt>
                <c:pt idx="2">
                  <c:v>7306</c:v>
                </c:pt>
                <c:pt idx="3">
                  <c:v>14185</c:v>
                </c:pt>
                <c:pt idx="4">
                  <c:v>9119</c:v>
                </c:pt>
                <c:pt idx="5">
                  <c:v>13027</c:v>
                </c:pt>
                <c:pt idx="6">
                  <c:v>15713</c:v>
                </c:pt>
                <c:pt idx="7">
                  <c:v>21245</c:v>
                </c:pt>
                <c:pt idx="8">
                  <c:v>9328</c:v>
                </c:pt>
                <c:pt idx="9">
                  <c:v>10671</c:v>
                </c:pt>
                <c:pt idx="10">
                  <c:v>7624</c:v>
                </c:pt>
                <c:pt idx="11">
                  <c:v>8436</c:v>
                </c:pt>
                <c:pt idx="12">
                  <c:v>127819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2C-40ED-A1C6-B40AA72A1D32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2C-40ED-A1C6-B40AA72A1D32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4149</c:v>
                </c:pt>
                <c:pt idx="1">
                  <c:v>5940</c:v>
                </c:pt>
                <c:pt idx="2">
                  <c:v>5677</c:v>
                </c:pt>
                <c:pt idx="3">
                  <c:v>13370</c:v>
                </c:pt>
                <c:pt idx="4">
                  <c:v>10229</c:v>
                </c:pt>
                <c:pt idx="5">
                  <c:v>11920</c:v>
                </c:pt>
                <c:pt idx="6">
                  <c:v>18621</c:v>
                </c:pt>
                <c:pt idx="7">
                  <c:v>19560</c:v>
                </c:pt>
                <c:pt idx="8">
                  <c:v>11009</c:v>
                </c:pt>
                <c:pt idx="9">
                  <c:v>9548</c:v>
                </c:pt>
                <c:pt idx="10">
                  <c:v>5905</c:v>
                </c:pt>
                <c:pt idx="11">
                  <c:v>8023</c:v>
                </c:pt>
                <c:pt idx="12">
                  <c:v>123951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2C-40ED-A1C6-B40AA72A1D32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2C-40ED-A1C6-B40AA72A1D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2C-40ED-A1C6-B40AA72A1D32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2C-40ED-A1C6-B40AA72A1D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2C-40ED-A1C6-B40AA72A1D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12">
                  <c:v>91109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2C-40ED-A1C6-B40AA72A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2C-40ED-A1C6-B40AA72A1D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2C-40ED-A1C6-B40AA72A1D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2C-40ED-A1C6-B40AA72A1D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2C-40ED-A1C6-B40AA72A1D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2C-40ED-A1C6-B40AA72A1D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2C-40ED-A1C6-B40AA72A1D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2C-40ED-A1C6-B40AA72A1D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2C-40ED-A1C6-B40AA72A1D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2C-40ED-A1C6-B40AA72A1D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2C-40ED-A1C6-B40AA72A1D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2C-40ED-A1C6-B40AA72A1D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2C-40ED-A1C6-B40AA72A1D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2C-40ED-A1C6-B40AA72A1D32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-0.22618629173989457</c:v>
                </c:pt>
                <c:pt idx="1">
                  <c:v>0.16737689393939403</c:v>
                </c:pt>
                <c:pt idx="2">
                  <c:v>0.39910242025965692</c:v>
                </c:pt>
                <c:pt idx="3">
                  <c:v>-0.35137261071344295</c:v>
                </c:pt>
                <c:pt idx="4">
                  <c:v>0.19308715653363162</c:v>
                </c:pt>
                <c:pt idx="5">
                  <c:v>-0.13321953994960578</c:v>
                </c:pt>
                <c:pt idx="6">
                  <c:v>6.3492063492063266E-3</c:v>
                </c:pt>
                <c:pt idx="7">
                  <c:v>-3.7543859649122768E-2</c:v>
                </c:pt>
                <c:pt idx="8">
                  <c:v>1.3031741599180968E-3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-3.4811165845648584E-2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2C-40ED-A1C6-B40AA72A1D32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-0.10197838058331632</c:v>
                </c:pt>
                <c:pt idx="1">
                  <c:v>-0.21255190035132543</c:v>
                </c:pt>
                <c:pt idx="2">
                  <c:v>0.19477142075006837</c:v>
                </c:pt>
                <c:pt idx="3">
                  <c:v>-0.41868170602749388</c:v>
                </c:pt>
                <c:pt idx="4">
                  <c:v>5.2308367145520451E-2</c:v>
                </c:pt>
                <c:pt idx="5">
                  <c:v>-0.18139249251554468</c:v>
                </c:pt>
                <c:pt idx="6">
                  <c:v>-7.1978616432253562E-2</c:v>
                </c:pt>
                <c:pt idx="7">
                  <c:v>-9.6210873146622689E-2</c:v>
                </c:pt>
                <c:pt idx="8">
                  <c:v>0.15319468267581482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-9.8715970243748008E-2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2C-40ED-A1C6-B40AA72A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810513</c:v>
                </c:pt>
                <c:pt idx="1">
                  <c:v>752557</c:v>
                </c:pt>
                <c:pt idx="2">
                  <c:v>256749</c:v>
                </c:pt>
                <c:pt idx="3">
                  <c:v>206279</c:v>
                </c:pt>
                <c:pt idx="4">
                  <c:v>729995</c:v>
                </c:pt>
                <c:pt idx="5">
                  <c:v>708603</c:v>
                </c:pt>
                <c:pt idx="6">
                  <c:v>722030</c:v>
                </c:pt>
                <c:pt idx="7">
                  <c:v>738826</c:v>
                </c:pt>
                <c:pt idx="8">
                  <c:v>674992</c:v>
                </c:pt>
                <c:pt idx="9">
                  <c:v>642601</c:v>
                </c:pt>
                <c:pt idx="10">
                  <c:v>623830</c:v>
                </c:pt>
                <c:pt idx="11">
                  <c:v>609497</c:v>
                </c:pt>
                <c:pt idx="12">
                  <c:v>614736</c:v>
                </c:pt>
                <c:pt idx="13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C-4B52-8B1A-9A98965F5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7.7012106724141827E-2</c:v>
                </c:pt>
                <c:pt idx="1">
                  <c:v>1.9311000237586127</c:v>
                </c:pt>
                <c:pt idx="2">
                  <c:v>0.24466862841103554</c:v>
                </c:pt>
                <c:pt idx="3">
                  <c:v>-0.71742409194583523</c:v>
                </c:pt>
                <c:pt idx="4">
                  <c:v>3.0188977466931499E-2</c:v>
                </c:pt>
                <c:pt idx="5">
                  <c:v>-1.8596180214118574E-2</c:v>
                </c:pt>
                <c:pt idx="6">
                  <c:v>-2.2733363471236778E-2</c:v>
                </c:pt>
                <c:pt idx="7">
                  <c:v>9.4570009718633719E-2</c:v>
                </c:pt>
                <c:pt idx="8">
                  <c:v>5.0406084024145592E-2</c:v>
                </c:pt>
                <c:pt idx="9">
                  <c:v>3.0089928345863548E-2</c:v>
                </c:pt>
                <c:pt idx="10">
                  <c:v>2.3516112466509309E-2</c:v>
                </c:pt>
                <c:pt idx="11">
                  <c:v>-8.5223575648734062E-3</c:v>
                </c:pt>
                <c:pt idx="12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C-4B52-8B1A-9A98965F5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609226</c:v>
                </c:pt>
                <c:pt idx="1">
                  <c:v>573367</c:v>
                </c:pt>
                <c:pt idx="2">
                  <c:v>206077</c:v>
                </c:pt>
                <c:pt idx="3">
                  <c:v>151994</c:v>
                </c:pt>
                <c:pt idx="4">
                  <c:v>552295</c:v>
                </c:pt>
                <c:pt idx="5">
                  <c:v>510204</c:v>
                </c:pt>
                <c:pt idx="6">
                  <c:v>508931</c:v>
                </c:pt>
                <c:pt idx="7">
                  <c:v>529296</c:v>
                </c:pt>
                <c:pt idx="8">
                  <c:v>490647</c:v>
                </c:pt>
                <c:pt idx="9">
                  <c:v>462729</c:v>
                </c:pt>
                <c:pt idx="10">
                  <c:v>441183</c:v>
                </c:pt>
                <c:pt idx="11">
                  <c:v>422920</c:v>
                </c:pt>
                <c:pt idx="12">
                  <c:v>411341</c:v>
                </c:pt>
                <c:pt idx="13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0-4200-8D0D-75CCFC6A9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6.254109497058602E-2</c:v>
                </c:pt>
                <c:pt idx="1">
                  <c:v>1.7822949674150923</c:v>
                </c:pt>
                <c:pt idx="2">
                  <c:v>0.35582325618116495</c:v>
                </c:pt>
                <c:pt idx="3">
                  <c:v>-0.72479562552621335</c:v>
                </c:pt>
                <c:pt idx="4">
                  <c:v>8.2498373199739738E-2</c:v>
                </c:pt>
                <c:pt idx="5">
                  <c:v>2.50132139720316E-3</c:v>
                </c:pt>
                <c:pt idx="6">
                  <c:v>-3.8475635561198263E-2</c:v>
                </c:pt>
                <c:pt idx="7">
                  <c:v>7.8771499672880996E-2</c:v>
                </c:pt>
                <c:pt idx="8">
                  <c:v>6.0333370071899539E-2</c:v>
                </c:pt>
                <c:pt idx="9">
                  <c:v>4.8836877214217145E-2</c:v>
                </c:pt>
                <c:pt idx="10">
                  <c:v>4.3183107916390906E-2</c:v>
                </c:pt>
                <c:pt idx="11">
                  <c:v>2.8149394298161434E-2</c:v>
                </c:pt>
                <c:pt idx="12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0-4200-8D0D-75CCFC6A9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42-4772-8D6B-53D440A53BD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42-4772-8D6B-53D440A53B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742-4772-8D6B-53D440A53B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742-4772-8D6B-53D440A53B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42-4772-8D6B-53D440A53BD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742-4772-8D6B-53D440A53BD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42-4772-8D6B-53D440A53BD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742-4772-8D6B-53D440A53B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1319978</c:v>
                </c:pt>
                <c:pt idx="1">
                  <c:v>118966</c:v>
                </c:pt>
                <c:pt idx="2">
                  <c:v>1201012</c:v>
                </c:pt>
                <c:pt idx="3">
                  <c:v>634691</c:v>
                </c:pt>
                <c:pt idx="4">
                  <c:v>45133</c:v>
                </c:pt>
                <c:pt idx="5">
                  <c:v>28898</c:v>
                </c:pt>
                <c:pt idx="6">
                  <c:v>55478</c:v>
                </c:pt>
                <c:pt idx="7">
                  <c:v>44187</c:v>
                </c:pt>
                <c:pt idx="8">
                  <c:v>23505</c:v>
                </c:pt>
                <c:pt idx="9">
                  <c:v>26526</c:v>
                </c:pt>
                <c:pt idx="10">
                  <c:v>342594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42-4772-8D6B-53D440A53BDC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42-4772-8D6B-53D440A53BDC}"/>
                </c:ext>
              </c:extLst>
            </c:dLbl>
            <c:dLbl>
              <c:idx val="1"/>
              <c:layout>
                <c:manualLayout>
                  <c:x val="-2.517308725280787E-3"/>
                  <c:y val="-0.168593489916324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42-4772-8D6B-53D440A53BDC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42-4772-8D6B-53D440A53BDC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42-4772-8D6B-53D440A53BD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42-4772-8D6B-53D440A53BD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42-4772-8D6B-53D440A53BD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42-4772-8D6B-53D440A53BD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42-4772-8D6B-53D440A53BD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42-4772-8D6B-53D440A53BD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42-4772-8D6B-53D440A53BDC}"/>
                </c:ext>
              </c:extLst>
            </c:dLbl>
            <c:dLbl>
              <c:idx val="10"/>
              <c:layout>
                <c:manualLayout>
                  <c:x val="-6.4241671142883311E-3"/>
                  <c:y val="-0.214752181618323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42-4772-8D6B-53D440A53BD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6.1472334916186533E-2</c:v>
                </c:pt>
                <c:pt idx="1">
                  <c:v>-4.0217505304515511E-2</c:v>
                </c:pt>
                <c:pt idx="2">
                  <c:v>7.2730585646097135E-2</c:v>
                </c:pt>
                <c:pt idx="3">
                  <c:v>9.0787381952858404E-2</c:v>
                </c:pt>
                <c:pt idx="4">
                  <c:v>0.15512387387387383</c:v>
                </c:pt>
                <c:pt idx="5">
                  <c:v>5.9777028018189737E-2</c:v>
                </c:pt>
                <c:pt idx="6">
                  <c:v>-2.6957818118039101E-2</c:v>
                </c:pt>
                <c:pt idx="7">
                  <c:v>0.13980963190342299</c:v>
                </c:pt>
                <c:pt idx="8">
                  <c:v>4.6666963530302308E-2</c:v>
                </c:pt>
                <c:pt idx="9">
                  <c:v>0.17579787234042543</c:v>
                </c:pt>
                <c:pt idx="10">
                  <c:v>3.6342186460160963E-2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42-4772-8D6B-53D440A53BD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742-4772-8D6B-53D440A53BD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742-4772-8D6B-53D440A53BD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742-4772-8D6B-53D440A53BD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742-4772-8D6B-53D440A53BD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742-4772-8D6B-53D440A53BD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742-4772-8D6B-53D440A53BD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742-4772-8D6B-53D440A53BD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42-4772-8D6B-53D440A53BD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42-4772-8D6B-53D440A53BD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742-4772-8D6B-53D440A53BD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42-4772-8D6B-53D440A53BD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42-4772-8D6B-53D440A53BD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42-4772-8D6B-53D440A53BD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42-4772-8D6B-53D440A53BD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42-4772-8D6B-53D440A53BD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42-4772-8D6B-53D440A53BD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742-4772-8D6B-53D440A53BD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742-4772-8D6B-53D440A53BD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9.0127259696752518E-2</c:v>
                </c:pt>
                <c:pt idx="2">
                  <c:v>0.9098727403032475</c:v>
                </c:pt>
                <c:pt idx="3">
                  <c:v>0.4808345290603328</c:v>
                </c:pt>
                <c:pt idx="4">
                  <c:v>3.4192236537275621E-2</c:v>
                </c:pt>
                <c:pt idx="5">
                  <c:v>2.1892789122242948E-2</c:v>
                </c:pt>
                <c:pt idx="6">
                  <c:v>4.2029488370260715E-2</c:v>
                </c:pt>
                <c:pt idx="7">
                  <c:v>3.3475557925965432E-2</c:v>
                </c:pt>
                <c:pt idx="8">
                  <c:v>1.7807114967067633E-2</c:v>
                </c:pt>
                <c:pt idx="9">
                  <c:v>2.0095789475279135E-2</c:v>
                </c:pt>
                <c:pt idx="10">
                  <c:v>0.25954523484482317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742-4772-8D6B-53D440A53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3A-472C-A68C-6D624727BE1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3A-472C-A68C-6D624727BE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3A-472C-A68C-6D624727BE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3A-472C-A68C-6D624727BE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3A-472C-A68C-6D624727BE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3A-472C-A68C-6D624727BE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3A-472C-A68C-6D624727BE1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3A-472C-A68C-6D624727BE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134918</c:v>
                </c:pt>
                <c:pt idx="1">
                  <c:v>12285</c:v>
                </c:pt>
                <c:pt idx="2">
                  <c:v>122633</c:v>
                </c:pt>
                <c:pt idx="3">
                  <c:v>76519</c:v>
                </c:pt>
                <c:pt idx="4">
                  <c:v>3441</c:v>
                </c:pt>
                <c:pt idx="5">
                  <c:v>2354</c:v>
                </c:pt>
                <c:pt idx="6">
                  <c:v>5630</c:v>
                </c:pt>
                <c:pt idx="7">
                  <c:v>3835</c:v>
                </c:pt>
                <c:pt idx="8">
                  <c:v>547</c:v>
                </c:pt>
                <c:pt idx="9">
                  <c:v>113</c:v>
                </c:pt>
                <c:pt idx="10">
                  <c:v>30194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3A-472C-A68C-6D624727BE1A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41701084356936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3A-472C-A68C-6D624727BE1A}"/>
                </c:ext>
              </c:extLst>
            </c:dLbl>
            <c:dLbl>
              <c:idx val="1"/>
              <c:layout>
                <c:manualLayout>
                  <c:x val="-7.8209794181455482E-3"/>
                  <c:y val="-0.153123716678272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3A-472C-A68C-6D624727BE1A}"/>
                </c:ext>
              </c:extLst>
            </c:dLbl>
            <c:dLbl>
              <c:idx val="2"/>
              <c:layout>
                <c:manualLayout>
                  <c:x val="-5.1018234892476148E-3"/>
                  <c:y val="-0.498994768511078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3A-472C-A68C-6D624727BE1A}"/>
                </c:ext>
              </c:extLst>
            </c:dLbl>
            <c:dLbl>
              <c:idx val="3"/>
              <c:layout>
                <c:manualLayout>
                  <c:x val="-3.7759152420983179E-3"/>
                  <c:y val="-0.324423356854829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3A-472C-A68C-6D624727BE1A}"/>
                </c:ext>
              </c:extLst>
            </c:dLbl>
            <c:dLbl>
              <c:idx val="4"/>
              <c:layout>
                <c:manualLayout>
                  <c:x val="-6.4950711709962751E-3"/>
                  <c:y val="0.2048725112368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3A-472C-A68C-6D624727BE1A}"/>
                </c:ext>
              </c:extLst>
            </c:dLbl>
            <c:dLbl>
              <c:idx val="5"/>
              <c:layout>
                <c:manualLayout>
                  <c:x val="-3.977724741447892E-3"/>
                  <c:y val="0.194598983397752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3A-472C-A68C-6D624727BE1A}"/>
                </c:ext>
              </c:extLst>
            </c:dLbl>
            <c:dLbl>
              <c:idx val="6"/>
              <c:layout>
                <c:manualLayout>
                  <c:x val="-7.8209794181455239E-3"/>
                  <c:y val="0.218762880203884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3A-472C-A68C-6D624727BE1A}"/>
                </c:ext>
              </c:extLst>
            </c:dLbl>
            <c:dLbl>
              <c:idx val="7"/>
              <c:layout>
                <c:manualLayout>
                  <c:x val="-5.2363979562220593E-3"/>
                  <c:y val="0.213909727449482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3A-472C-A68C-6D624727BE1A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3A-472C-A68C-6D624727BE1A}"/>
                </c:ext>
              </c:extLst>
            </c:dLbl>
            <c:dLbl>
              <c:idx val="9"/>
              <c:layout>
                <c:manualLayout>
                  <c:x val="-5.0345884568724856E-3"/>
                  <c:y val="0.17624845766459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3A-472C-A68C-6D624727BE1A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3A-472C-A68C-6D624727BE1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4.6257163462656958E-2</c:v>
                </c:pt>
                <c:pt idx="1">
                  <c:v>-8.5545960777984043E-3</c:v>
                </c:pt>
                <c:pt idx="2">
                  <c:v>5.2083869528662952E-2</c:v>
                </c:pt>
                <c:pt idx="3">
                  <c:v>6.1820048845470765E-2</c:v>
                </c:pt>
                <c:pt idx="4">
                  <c:v>-0.10716139076284381</c:v>
                </c:pt>
                <c:pt idx="5">
                  <c:v>-9.8429720413634625E-2</c:v>
                </c:pt>
                <c:pt idx="6">
                  <c:v>-0.12099921935987512</c:v>
                </c:pt>
                <c:pt idx="7">
                  <c:v>-0.17402541460262766</c:v>
                </c:pt>
                <c:pt idx="8">
                  <c:v>1.4842300556586308E-2</c:v>
                </c:pt>
                <c:pt idx="9">
                  <c:v>-0.73222748815165883</c:v>
                </c:pt>
                <c:pt idx="10">
                  <c:v>0.16023670458038741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3A-472C-A68C-6D624727BE1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A3A-472C-A68C-6D624727BE1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A3A-472C-A68C-6D624727BE1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A3A-472C-A68C-6D624727BE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A3A-472C-A68C-6D624727BE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A3A-472C-A68C-6D624727BE1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A3A-472C-A68C-6D624727BE1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A3A-472C-A68C-6D624727BE1A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3A-472C-A68C-6D624727BE1A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3A-472C-A68C-6D624727BE1A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3A-472C-A68C-6D624727BE1A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3A-472C-A68C-6D624727BE1A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3A-472C-A68C-6D624727BE1A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3A-472C-A68C-6D624727BE1A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3A-472C-A68C-6D624727BE1A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3A-472C-A68C-6D624727BE1A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3A-472C-A68C-6D624727BE1A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3A-472C-A68C-6D624727BE1A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3A-472C-A68C-6D624727BE1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9.1055307668361521E-2</c:v>
                </c:pt>
                <c:pt idx="2">
                  <c:v>0.90894469233163844</c:v>
                </c:pt>
                <c:pt idx="3">
                  <c:v>0.56715189967239366</c:v>
                </c:pt>
                <c:pt idx="4">
                  <c:v>2.5504380438488565E-2</c:v>
                </c:pt>
                <c:pt idx="5">
                  <c:v>1.7447634859692553E-2</c:v>
                </c:pt>
                <c:pt idx="6">
                  <c:v>4.1729050237922297E-2</c:v>
                </c:pt>
                <c:pt idx="7">
                  <c:v>2.8424672764197512E-2</c:v>
                </c:pt>
                <c:pt idx="8">
                  <c:v>4.0543144724944037E-3</c:v>
                </c:pt>
                <c:pt idx="9">
                  <c:v>8.375457685408915E-4</c:v>
                </c:pt>
                <c:pt idx="10">
                  <c:v>0.22379519411790866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A3A-472C-A68C-6D624727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B-497E-AA36-8746528D176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3B-497E-AA36-8746528D17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43B-497E-AA36-8746528D17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3B-497E-AA36-8746528D17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43B-497E-AA36-8746528D17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43B-497E-AA36-8746528D17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43B-497E-AA36-8746528D17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43B-497E-AA36-8746528D17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1033377</c:v>
                </c:pt>
                <c:pt idx="1">
                  <c:v>91109</c:v>
                </c:pt>
                <c:pt idx="2">
                  <c:v>942268</c:v>
                </c:pt>
                <c:pt idx="3">
                  <c:v>519143</c:v>
                </c:pt>
                <c:pt idx="4">
                  <c:v>30650</c:v>
                </c:pt>
                <c:pt idx="5">
                  <c:v>22025</c:v>
                </c:pt>
                <c:pt idx="6">
                  <c:v>43313</c:v>
                </c:pt>
                <c:pt idx="7">
                  <c:v>32875</c:v>
                </c:pt>
                <c:pt idx="8">
                  <c:v>14418</c:v>
                </c:pt>
                <c:pt idx="9">
                  <c:v>15047</c:v>
                </c:pt>
                <c:pt idx="10">
                  <c:v>264797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3B-497E-AA36-8746528D176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3B-497E-AA36-8746528D1764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3B-497E-AA36-8746528D1764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3B-497E-AA36-8746528D1764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3B-497E-AA36-8746528D1764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3B-497E-AA36-8746528D1764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3B-497E-AA36-8746528D1764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3B-497E-AA36-8746528D176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3B-497E-AA36-8746528D1764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3B-497E-AA36-8746528D176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3B-497E-AA36-8746528D176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3B-497E-AA36-8746528D176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6.0048890124420495E-2</c:v>
                </c:pt>
                <c:pt idx="1">
                  <c:v>-3.4811165845648584E-2</c:v>
                </c:pt>
                <c:pt idx="2">
                  <c:v>7.021911671838299E-2</c:v>
                </c:pt>
                <c:pt idx="3">
                  <c:v>9.1792570284502828E-2</c:v>
                </c:pt>
                <c:pt idx="4">
                  <c:v>-2.861851487972622E-2</c:v>
                </c:pt>
                <c:pt idx="5">
                  <c:v>8.2398718242160385E-3</c:v>
                </c:pt>
                <c:pt idx="6">
                  <c:v>4.5778303595142011E-2</c:v>
                </c:pt>
                <c:pt idx="7">
                  <c:v>3.266844667818436E-2</c:v>
                </c:pt>
                <c:pt idx="8">
                  <c:v>-8.3873427373236775E-2</c:v>
                </c:pt>
                <c:pt idx="9">
                  <c:v>-3.9716687628251757E-3</c:v>
                </c:pt>
                <c:pt idx="10">
                  <c:v>7.0090077711727039E-2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43B-497E-AA36-8746528D17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43B-497E-AA36-8746528D17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43B-497E-AA36-8746528D17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43B-497E-AA36-8746528D17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43B-497E-AA36-8746528D17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43B-497E-AA36-8746528D17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43B-497E-AA36-8746528D17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43B-497E-AA36-8746528D176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3B-497E-AA36-8746528D176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3B-497E-AA36-8746528D176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3B-497E-AA36-8746528D176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3B-497E-AA36-8746528D176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3B-497E-AA36-8746528D176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3B-497E-AA36-8746528D176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3B-497E-AA36-8746528D176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3B-497E-AA36-8746528D176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3B-497E-AA36-8746528D176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3B-497E-AA36-8746528D176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3B-497E-AA36-8746528D176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8.8166274263894007E-2</c:v>
                </c:pt>
                <c:pt idx="2">
                  <c:v>0.91183372573610599</c:v>
                </c:pt>
                <c:pt idx="3">
                  <c:v>0.50237522220835185</c:v>
                </c:pt>
                <c:pt idx="4">
                  <c:v>2.9660036946825796E-2</c:v>
                </c:pt>
                <c:pt idx="5">
                  <c:v>2.131361545689521E-2</c:v>
                </c:pt>
                <c:pt idx="6">
                  <c:v>4.1914035245607363E-2</c:v>
                </c:pt>
                <c:pt idx="7">
                  <c:v>3.1813171765967312E-2</c:v>
                </c:pt>
                <c:pt idx="8">
                  <c:v>1.3952313628037009E-2</c:v>
                </c:pt>
                <c:pt idx="9">
                  <c:v>1.4560997583650497E-2</c:v>
                </c:pt>
                <c:pt idx="10">
                  <c:v>0.25624433290077098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43B-497E-AA36-8746528D1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7-41C2-910D-009670C5FD2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A7-41C2-910D-009670C5FD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A7-41C2-910D-009670C5FD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A7-41C2-910D-009670C5FD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A7-41C2-910D-009670C5FD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A7-41C2-910D-009670C5FD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5A7-41C2-910D-009670C5FD2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5A7-41C2-910D-009670C5FD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639306</c:v>
                </c:pt>
                <c:pt idx="1">
                  <c:v>63481</c:v>
                </c:pt>
                <c:pt idx="2">
                  <c:v>575825</c:v>
                </c:pt>
                <c:pt idx="3">
                  <c:v>310166</c:v>
                </c:pt>
                <c:pt idx="4">
                  <c:v>21917</c:v>
                </c:pt>
                <c:pt idx="5">
                  <c:v>14778</c:v>
                </c:pt>
                <c:pt idx="6">
                  <c:v>23732</c:v>
                </c:pt>
                <c:pt idx="7">
                  <c:v>26483</c:v>
                </c:pt>
                <c:pt idx="8">
                  <c:v>5436</c:v>
                </c:pt>
                <c:pt idx="9">
                  <c:v>5414</c:v>
                </c:pt>
                <c:pt idx="10">
                  <c:v>167899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A7-41C2-910D-009670C5FD20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A7-41C2-910D-009670C5FD20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A7-41C2-910D-009670C5FD20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A7-41C2-910D-009670C5FD20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A7-41C2-910D-009670C5FD20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A7-41C2-910D-009670C5FD20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A7-41C2-910D-009670C5FD20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A7-41C2-910D-009670C5FD20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A7-41C2-910D-009670C5FD20}"/>
                </c:ext>
              </c:extLst>
            </c:dLbl>
            <c:dLbl>
              <c:idx val="8"/>
              <c:layout>
                <c:manualLayout>
                  <c:x val="-2.4500069949490205E-3"/>
                  <c:y val="0.217003137765674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A7-41C2-910D-009670C5FD20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A7-41C2-910D-009670C5FD2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A7-41C2-910D-009670C5FD2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6.8521449618842434E-2</c:v>
                </c:pt>
                <c:pt idx="1">
                  <c:v>2.7485112230873909E-3</c:v>
                </c:pt>
                <c:pt idx="2">
                  <c:v>7.6304387647148975E-2</c:v>
                </c:pt>
                <c:pt idx="3">
                  <c:v>0.10930062051823097</c:v>
                </c:pt>
                <c:pt idx="4">
                  <c:v>-7.2217753883926705E-2</c:v>
                </c:pt>
                <c:pt idx="5">
                  <c:v>-1.4931342487668364E-2</c:v>
                </c:pt>
                <c:pt idx="6">
                  <c:v>7.2487346348517612E-2</c:v>
                </c:pt>
                <c:pt idx="7">
                  <c:v>1.7715778956267858E-2</c:v>
                </c:pt>
                <c:pt idx="8">
                  <c:v>-0.15498212342608431</c:v>
                </c:pt>
                <c:pt idx="9">
                  <c:v>-0.10953947368421058</c:v>
                </c:pt>
                <c:pt idx="10">
                  <c:v>7.5524152995663396E-2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5A7-41C2-910D-009670C5FD2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5A7-41C2-910D-009670C5FD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5A7-41C2-910D-009670C5FD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5A7-41C2-910D-009670C5FD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5A7-41C2-910D-009670C5FD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5A7-41C2-910D-009670C5FD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5A7-41C2-910D-009670C5FD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5A7-41C2-910D-009670C5FD2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A7-41C2-910D-009670C5FD2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A7-41C2-910D-009670C5FD2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A7-41C2-910D-009670C5FD2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A7-41C2-910D-009670C5FD2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A7-41C2-910D-009670C5FD2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A7-41C2-910D-009670C5FD2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A7-41C2-910D-009670C5FD2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A7-41C2-910D-009670C5FD2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A7-41C2-910D-009670C5FD2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A7-41C2-910D-009670C5FD2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A7-41C2-910D-009670C5FD2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9.929673739961771E-2</c:v>
                </c:pt>
                <c:pt idx="2">
                  <c:v>0.90070326260038225</c:v>
                </c:pt>
                <c:pt idx="3">
                  <c:v>0.48516047088561659</c:v>
                </c:pt>
                <c:pt idx="4">
                  <c:v>3.4282487572461391E-2</c:v>
                </c:pt>
                <c:pt idx="5">
                  <c:v>2.3115691077512178E-2</c:v>
                </c:pt>
                <c:pt idx="6">
                  <c:v>3.712150363049932E-2</c:v>
                </c:pt>
                <c:pt idx="7">
                  <c:v>4.1424607308550208E-2</c:v>
                </c:pt>
                <c:pt idx="8">
                  <c:v>8.5029704085367568E-3</c:v>
                </c:pt>
                <c:pt idx="9">
                  <c:v>8.4685580926817522E-3</c:v>
                </c:pt>
                <c:pt idx="10">
                  <c:v>0.26262697362452408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5A7-41C2-910D-009670C5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1-449A-9473-C9BB4A4F905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81-449A-9473-C9BB4A4F90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81-449A-9473-C9BB4A4F90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81-449A-9473-C9BB4A4F90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81-449A-9473-C9BB4A4F90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81-449A-9473-C9BB4A4F90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81-449A-9473-C9BB4A4F905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B81-449A-9473-C9BB4A4F90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394071</c:v>
                </c:pt>
                <c:pt idx="1">
                  <c:v>27628</c:v>
                </c:pt>
                <c:pt idx="2">
                  <c:v>366443</c:v>
                </c:pt>
                <c:pt idx="3">
                  <c:v>208977</c:v>
                </c:pt>
                <c:pt idx="4">
                  <c:v>8733</c:v>
                </c:pt>
                <c:pt idx="5">
                  <c:v>7247</c:v>
                </c:pt>
                <c:pt idx="6">
                  <c:v>19581</c:v>
                </c:pt>
                <c:pt idx="7">
                  <c:v>6392</c:v>
                </c:pt>
                <c:pt idx="8">
                  <c:v>8982</c:v>
                </c:pt>
                <c:pt idx="9">
                  <c:v>9633</c:v>
                </c:pt>
                <c:pt idx="10">
                  <c:v>96898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81-449A-9473-C9BB4A4F9054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81-449A-9473-C9BB4A4F9054}"/>
                </c:ext>
              </c:extLst>
            </c:dLbl>
            <c:dLbl>
              <c:idx val="1"/>
              <c:layout>
                <c:manualLayout>
                  <c:x val="-6.4950711709962266E-3"/>
                  <c:y val="0.253498199943052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81-449A-9473-C9BB4A4F9054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81-449A-9473-C9BB4A4F9054}"/>
                </c:ext>
              </c:extLst>
            </c:dLbl>
            <c:dLbl>
              <c:idx val="3"/>
              <c:layout>
                <c:manualLayout>
                  <c:x val="-3.7759152420983179E-3"/>
                  <c:y val="-0.343518714296051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81-449A-9473-C9BB4A4F9054}"/>
                </c:ext>
              </c:extLst>
            </c:dLbl>
            <c:dLbl>
              <c:idx val="4"/>
              <c:layout>
                <c:manualLayout>
                  <c:x val="-2.517346429548335E-3"/>
                  <c:y val="-9.98283109348173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81-449A-9473-C9BB4A4F9054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81-449A-9473-C9BB4A4F9054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81-449A-9473-C9BB4A4F905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81-449A-9473-C9BB4A4F9054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81-449A-9473-C9BB4A4F905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81-449A-9473-C9BB4A4F905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81-449A-9473-C9BB4A4F905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4.6585929408015314E-2</c:v>
                </c:pt>
                <c:pt idx="1">
                  <c:v>-0.11129696345856921</c:v>
                </c:pt>
                <c:pt idx="2">
                  <c:v>6.0794576224084018E-2</c:v>
                </c:pt>
                <c:pt idx="3">
                  <c:v>6.6802456468137983E-2</c:v>
                </c:pt>
                <c:pt idx="4">
                  <c:v>0.1012610340479192</c:v>
                </c:pt>
                <c:pt idx="5">
                  <c:v>5.9038433435627757E-2</c:v>
                </c:pt>
                <c:pt idx="6">
                  <c:v>1.5138161646534254E-2</c:v>
                </c:pt>
                <c:pt idx="7">
                  <c:v>9.960433511095812E-2</c:v>
                </c:pt>
                <c:pt idx="8">
                  <c:v>-3.4712520150456783E-2</c:v>
                </c:pt>
                <c:pt idx="9">
                  <c:v>6.7131937520771068E-2</c:v>
                </c:pt>
                <c:pt idx="10">
                  <c:v>6.080311788404269E-2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81-449A-9473-C9BB4A4F905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B81-449A-9473-C9BB4A4F905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B81-449A-9473-C9BB4A4F905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B81-449A-9473-C9BB4A4F905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B81-449A-9473-C9BB4A4F905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B81-449A-9473-C9BB4A4F905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B81-449A-9473-C9BB4A4F905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B81-449A-9473-C9BB4A4F905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81-449A-9473-C9BB4A4F905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81-449A-9473-C9BB4A4F905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81-449A-9473-C9BB4A4F905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81-449A-9473-C9BB4A4F905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81-449A-9473-C9BB4A4F905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81-449A-9473-C9BB4A4F905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81-449A-9473-C9BB4A4F905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81-449A-9473-C9BB4A4F905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81-449A-9473-C9BB4A4F905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81-449A-9473-C9BB4A4F905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81-449A-9473-C9BB4A4F905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7.0109193520964494E-2</c:v>
                </c:pt>
                <c:pt idx="2">
                  <c:v>0.92989080647903555</c:v>
                </c:pt>
                <c:pt idx="3">
                  <c:v>0.53030291495694937</c:v>
                </c:pt>
                <c:pt idx="4">
                  <c:v>2.2160981142992E-2</c:v>
                </c:pt>
                <c:pt idx="5">
                  <c:v>1.8390087065528801E-2</c:v>
                </c:pt>
                <c:pt idx="6">
                  <c:v>4.9689015431229396E-2</c:v>
                </c:pt>
                <c:pt idx="7">
                  <c:v>1.622042728340832E-2</c:v>
                </c:pt>
                <c:pt idx="8">
                  <c:v>2.279284697427621E-2</c:v>
                </c:pt>
                <c:pt idx="9">
                  <c:v>2.4444833545224084E-2</c:v>
                </c:pt>
                <c:pt idx="10">
                  <c:v>0.24588970007942731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B81-449A-9473-C9BB4A4F9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6A-44EB-B2F4-A0C0A57C718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6A-44EB-B2F4-A0C0A57C71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6A-44EB-B2F4-A0C0A57C71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6A-44EB-B2F4-A0C0A57C71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6A-44EB-B2F4-A0C0A57C71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6A-44EB-B2F4-A0C0A57C718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6A-44EB-B2F4-A0C0A57C718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26A-44EB-B2F4-A0C0A57C71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134918</c:v>
                </c:pt>
                <c:pt idx="1">
                  <c:v>12285</c:v>
                </c:pt>
                <c:pt idx="2">
                  <c:v>122633</c:v>
                </c:pt>
                <c:pt idx="3">
                  <c:v>76519</c:v>
                </c:pt>
                <c:pt idx="4">
                  <c:v>3441</c:v>
                </c:pt>
                <c:pt idx="5">
                  <c:v>2354</c:v>
                </c:pt>
                <c:pt idx="6">
                  <c:v>5630</c:v>
                </c:pt>
                <c:pt idx="7">
                  <c:v>3835</c:v>
                </c:pt>
                <c:pt idx="8">
                  <c:v>547</c:v>
                </c:pt>
                <c:pt idx="9">
                  <c:v>113</c:v>
                </c:pt>
                <c:pt idx="10">
                  <c:v>30194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6A-44EB-B2F4-A0C0A57C7184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A-44EB-B2F4-A0C0A57C7184}"/>
                </c:ext>
              </c:extLst>
            </c:dLbl>
            <c:dLbl>
              <c:idx val="1"/>
              <c:layout>
                <c:manualLayout>
                  <c:x val="-9.1468876652948221E-3"/>
                  <c:y val="-0.144791675476655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A-44EB-B2F4-A0C0A57C7184}"/>
                </c:ext>
              </c:extLst>
            </c:dLbl>
            <c:dLbl>
              <c:idx val="2"/>
              <c:layout>
                <c:manualLayout>
                  <c:x val="-6.4277317363969121E-3"/>
                  <c:y val="-0.456030214268329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A-44EB-B2F4-A0C0A57C7184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6A-44EB-B2F4-A0C0A57C7184}"/>
                </c:ext>
              </c:extLst>
            </c:dLbl>
            <c:dLbl>
              <c:idx val="4"/>
              <c:layout>
                <c:manualLayout>
                  <c:x val="-1.1914381823989893E-3"/>
                  <c:y val="0.20331086433744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6A-44EB-B2F4-A0C0A57C7184}"/>
                </c:ext>
              </c:extLst>
            </c:dLbl>
            <c:dLbl>
              <c:idx val="5"/>
              <c:layout>
                <c:manualLayout>
                  <c:x val="-7.955449482895784E-3"/>
                  <c:y val="0.18743822435729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6A-44EB-B2F4-A0C0A57C7184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6A-44EB-B2F4-A0C0A57C7184}"/>
                </c:ext>
              </c:extLst>
            </c:dLbl>
            <c:dLbl>
              <c:idx val="7"/>
              <c:layout>
                <c:manualLayout>
                  <c:x val="-7.8882144505206531E-3"/>
                  <c:y val="0.209135888089176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6A-44EB-B2F4-A0C0A57C7184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6A-44EB-B2F4-A0C0A57C7184}"/>
                </c:ext>
              </c:extLst>
            </c:dLbl>
            <c:dLbl>
              <c:idx val="9"/>
              <c:layout>
                <c:manualLayout>
                  <c:x val="-6.360496704021782E-3"/>
                  <c:y val="0.183409216705054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6A-44EB-B2F4-A0C0A57C7184}"/>
                </c:ext>
              </c:extLst>
            </c:dLbl>
            <c:dLbl>
              <c:idx val="10"/>
              <c:layout>
                <c:manualLayout>
                  <c:x val="-3.9777247414480863E-3"/>
                  <c:y val="-0.1986900133723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6A-44EB-B2F4-A0C0A57C718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4.6257163462656958E-2</c:v>
                </c:pt>
                <c:pt idx="1">
                  <c:v>-8.5545960777984043E-3</c:v>
                </c:pt>
                <c:pt idx="2">
                  <c:v>5.2083869528662952E-2</c:v>
                </c:pt>
                <c:pt idx="3">
                  <c:v>6.1820048845470765E-2</c:v>
                </c:pt>
                <c:pt idx="4">
                  <c:v>-0.10716139076284381</c:v>
                </c:pt>
                <c:pt idx="5">
                  <c:v>-9.8429720413634625E-2</c:v>
                </c:pt>
                <c:pt idx="6">
                  <c:v>-0.12099921935987512</c:v>
                </c:pt>
                <c:pt idx="7">
                  <c:v>-0.17402541460262766</c:v>
                </c:pt>
                <c:pt idx="8">
                  <c:v>1.4842300556586308E-2</c:v>
                </c:pt>
                <c:pt idx="9">
                  <c:v>-0.73222748815165883</c:v>
                </c:pt>
                <c:pt idx="10">
                  <c:v>0.16023670458038741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6A-44EB-B2F4-A0C0A57C718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26A-44EB-B2F4-A0C0A57C718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26A-44EB-B2F4-A0C0A57C718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26A-44EB-B2F4-A0C0A57C718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26A-44EB-B2F4-A0C0A57C718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26A-44EB-B2F4-A0C0A57C718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26A-44EB-B2F4-A0C0A57C718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26A-44EB-B2F4-A0C0A57C718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6A-44EB-B2F4-A0C0A57C718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6A-44EB-B2F4-A0C0A57C718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6A-44EB-B2F4-A0C0A57C718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6A-44EB-B2F4-A0C0A57C718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6A-44EB-B2F4-A0C0A57C718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6A-44EB-B2F4-A0C0A57C718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6A-44EB-B2F4-A0C0A57C718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6A-44EB-B2F4-A0C0A57C718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6A-44EB-B2F4-A0C0A57C718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6A-44EB-B2F4-A0C0A57C718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6A-44EB-B2F4-A0C0A57C718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9.1055307668361521E-2</c:v>
                </c:pt>
                <c:pt idx="2">
                  <c:v>0.90894469233163844</c:v>
                </c:pt>
                <c:pt idx="3">
                  <c:v>0.56715189967239366</c:v>
                </c:pt>
                <c:pt idx="4">
                  <c:v>2.5504380438488565E-2</c:v>
                </c:pt>
                <c:pt idx="5">
                  <c:v>1.7447634859692553E-2</c:v>
                </c:pt>
                <c:pt idx="6">
                  <c:v>4.1729050237922297E-2</c:v>
                </c:pt>
                <c:pt idx="7">
                  <c:v>2.8424672764197512E-2</c:v>
                </c:pt>
                <c:pt idx="8">
                  <c:v>4.0543144724944037E-3</c:v>
                </c:pt>
                <c:pt idx="9">
                  <c:v>8.375457685408915E-4</c:v>
                </c:pt>
                <c:pt idx="10">
                  <c:v>0.22379519411790866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26A-44EB-B2F4-A0C0A57C7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EB-40AB-97C4-0EDAB8DE3C8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B-40AB-97C4-0EDAB8DE3C8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EB-40AB-97C4-0EDAB8DE3C8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EB-40AB-97C4-0EDAB8DE3C8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EB-40AB-97C4-0EDAB8DE3C8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EB-40AB-97C4-0EDAB8DE3C8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EB-40AB-97C4-0EDAB8DE3C8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4EB-40AB-97C4-0EDAB8DE3C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1245078</c:v>
                </c:pt>
                <c:pt idx="1">
                  <c:v>102258</c:v>
                </c:pt>
                <c:pt idx="2">
                  <c:v>46459</c:v>
                </c:pt>
                <c:pt idx="3">
                  <c:v>55799</c:v>
                </c:pt>
                <c:pt idx="4">
                  <c:v>1142820</c:v>
                </c:pt>
                <c:pt idx="5">
                  <c:v>622655</c:v>
                </c:pt>
                <c:pt idx="6">
                  <c:v>37501</c:v>
                </c:pt>
                <c:pt idx="7">
                  <c:v>27080</c:v>
                </c:pt>
                <c:pt idx="8">
                  <c:v>54019</c:v>
                </c:pt>
                <c:pt idx="9">
                  <c:v>41026</c:v>
                </c:pt>
                <c:pt idx="10">
                  <c:v>18549</c:v>
                </c:pt>
                <c:pt idx="11">
                  <c:v>20101</c:v>
                </c:pt>
                <c:pt idx="12">
                  <c:v>321889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EB-40AB-97C4-0EDAB8DE3C8A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EB-40AB-97C4-0EDAB8DE3C8A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EB-40AB-97C4-0EDAB8DE3C8A}"/>
                </c:ext>
              </c:extLst>
            </c:dLbl>
            <c:dLbl>
              <c:idx val="2"/>
              <c:layout>
                <c:manualLayout>
                  <c:x val="-6.6295412357464866E-3"/>
                  <c:y val="-0.116959064327485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CD-4359-8318-011E6F672CBC}"/>
                </c:ext>
              </c:extLst>
            </c:dLbl>
            <c:dLbl>
              <c:idx val="3"/>
              <c:layout>
                <c:manualLayout>
                  <c:x val="-3.977724741447892E-3"/>
                  <c:y val="-0.13844134144886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CD-4359-8318-011E6F672CBC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EB-40AB-97C4-0EDAB8DE3C8A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EB-40AB-97C4-0EDAB8DE3C8A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EB-40AB-97C4-0EDAB8DE3C8A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EB-40AB-97C4-0EDAB8DE3C8A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EB-40AB-97C4-0EDAB8DE3C8A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EB-40AB-97C4-0EDAB8DE3C8A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EB-40AB-97C4-0EDAB8DE3C8A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EB-40AB-97C4-0EDAB8DE3C8A}"/>
                </c:ext>
              </c:extLst>
            </c:dLbl>
            <c:dLbl>
              <c:idx val="12"/>
              <c:layout>
                <c:manualLayout>
                  <c:x val="-2.6518164942985947E-3"/>
                  <c:y val="-0.222559210173916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EB-40AB-97C4-0EDAB8DE3C8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5.7122649959797878E-2</c:v>
                </c:pt>
                <c:pt idx="1">
                  <c:v>-2.6179207100479052E-2</c:v>
                </c:pt>
                <c:pt idx="2">
                  <c:v>2.3190767739946327E-2</c:v>
                </c:pt>
                <c:pt idx="3">
                  <c:v>-6.3790875992013607E-2</c:v>
                </c:pt>
                <c:pt idx="4">
                  <c:v>6.5276400271441215E-2</c:v>
                </c:pt>
                <c:pt idx="5">
                  <c:v>8.4392638763351346E-2</c:v>
                </c:pt>
                <c:pt idx="6">
                  <c:v>-2.6908505890290146E-2</c:v>
                </c:pt>
                <c:pt idx="7">
                  <c:v>2.4554500397260703E-2</c:v>
                </c:pt>
                <c:pt idx="8">
                  <c:v>1.6847375950606036E-2</c:v>
                </c:pt>
                <c:pt idx="9">
                  <c:v>4.6288031419754683E-2</c:v>
                </c:pt>
                <c:pt idx="10">
                  <c:v>-5.032766741757122E-2</c:v>
                </c:pt>
                <c:pt idx="11">
                  <c:v>4.6164255230561002E-2</c:v>
                </c:pt>
                <c:pt idx="12">
                  <c:v>6.3937596060090307E-2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EB-40AB-97C4-0EDAB8DE3C8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4EB-40AB-97C4-0EDAB8DE3C8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4EB-40AB-97C4-0EDAB8DE3C8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4EB-40AB-97C4-0EDAB8DE3C8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4EB-40AB-97C4-0EDAB8DE3C8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4EB-40AB-97C4-0EDAB8DE3C8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4EB-40AB-97C4-0EDAB8DE3C8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4EB-40AB-97C4-0EDAB8DE3C8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EB-40AB-97C4-0EDAB8DE3C8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EB-40AB-97C4-0EDAB8DE3C8A}"/>
                </c:ext>
              </c:extLst>
            </c:dLbl>
            <c:dLbl>
              <c:idx val="2"/>
              <c:layout>
                <c:manualLayout>
                  <c:x val="-3.977724741447892E-3"/>
                  <c:y val="5.9672992003819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CD-4359-8318-011E6F672CBC}"/>
                </c:ext>
              </c:extLst>
            </c:dLbl>
            <c:dLbl>
              <c:idx val="3"/>
              <c:layout>
                <c:manualLayout>
                  <c:x val="-3.977724741447892E-3"/>
                  <c:y val="5.72860723236662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CD-4359-8318-011E6F672CBC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EB-40AB-97C4-0EDAB8DE3C8A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EB-40AB-97C4-0EDAB8DE3C8A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EB-40AB-97C4-0EDAB8DE3C8A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EB-40AB-97C4-0EDAB8DE3C8A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EB-40AB-97C4-0EDAB8DE3C8A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EB-40AB-97C4-0EDAB8DE3C8A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EB-40AB-97C4-0EDAB8DE3C8A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EB-40AB-97C4-0EDAB8DE3C8A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EB-40AB-97C4-0EDAB8DE3C8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8.212979427794885E-2</c:v>
                </c:pt>
                <c:pt idx="2">
                  <c:v>3.7314128110849283E-2</c:v>
                </c:pt>
                <c:pt idx="3">
                  <c:v>4.4815666167099574E-2</c:v>
                </c:pt>
                <c:pt idx="4">
                  <c:v>0.91787020572205114</c:v>
                </c:pt>
                <c:pt idx="5">
                  <c:v>0.50009316685380356</c:v>
                </c:pt>
                <c:pt idx="6">
                  <c:v>3.0119398142124429E-2</c:v>
                </c:pt>
                <c:pt idx="7">
                  <c:v>2.1749641387929109E-2</c:v>
                </c:pt>
                <c:pt idx="8">
                  <c:v>4.3386036858734954E-2</c:v>
                </c:pt>
                <c:pt idx="9">
                  <c:v>3.2950546070206047E-2</c:v>
                </c:pt>
                <c:pt idx="10">
                  <c:v>1.4897861820705209E-2</c:v>
                </c:pt>
                <c:pt idx="11">
                  <c:v>1.614437007159391E-2</c:v>
                </c:pt>
                <c:pt idx="12">
                  <c:v>0.25852918451695395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4EB-40AB-97C4-0EDAB8DE3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90-4FAA-95FB-C85E679E05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0-4FAA-95FB-C85E679E05CC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90-4FAA-95FB-C85E679E05CC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90-4FAA-95FB-C85E679E05CC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90-4FAA-95FB-C85E679E05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90-4FAA-95FB-C85E679E05CC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90-4FAA-95FB-C85E679E05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90-4FAA-95FB-C85E679E05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12">
                  <c:v>7492248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90-4FAA-95FB-C85E679E0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90-4FAA-95FB-C85E679E05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90-4FAA-95FB-C85E679E05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90-4FAA-95FB-C85E679E05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90-4FAA-95FB-C85E679E05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90-4FAA-95FB-C85E679E05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90-4FAA-95FB-C85E679E05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90-4FAA-95FB-C85E679E05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90-4FAA-95FB-C85E679E05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90-4FAA-95FB-C85E679E05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90-4FAA-95FB-C85E679E05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90-4FAA-95FB-C85E679E05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90-4FAA-95FB-C85E679E05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90-4FAA-95FB-C85E679E05CC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8">
                  <c:v>9.7666114908960822E-3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4.1119524958388665E-2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90-4FAA-95FB-C85E679E05CC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8">
                  <c:v>1.3402793984426564E-2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-1.0781752300133562E-2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90-4FAA-95FB-C85E679E0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2E-4950-AD70-43B8C6B8C1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3885</c:v>
                </c:pt>
                <c:pt idx="1">
                  <c:v>4436</c:v>
                </c:pt>
                <c:pt idx="2">
                  <c:v>4910</c:v>
                </c:pt>
                <c:pt idx="3">
                  <c:v>9560</c:v>
                </c:pt>
                <c:pt idx="4">
                  <c:v>4441</c:v>
                </c:pt>
                <c:pt idx="5">
                  <c:v>6211</c:v>
                </c:pt>
                <c:pt idx="6">
                  <c:v>8836</c:v>
                </c:pt>
                <c:pt idx="7">
                  <c:v>11624</c:v>
                </c:pt>
                <c:pt idx="8">
                  <c:v>6300</c:v>
                </c:pt>
                <c:pt idx="9">
                  <c:v>6028</c:v>
                </c:pt>
                <c:pt idx="10">
                  <c:v>4798</c:v>
                </c:pt>
                <c:pt idx="11">
                  <c:v>5462</c:v>
                </c:pt>
                <c:pt idx="12">
                  <c:v>76491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E-4950-AD70-43B8C6B8C1FA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2E-4950-AD70-43B8C6B8C1F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2603</c:v>
                </c:pt>
                <c:pt idx="1">
                  <c:v>3449</c:v>
                </c:pt>
                <c:pt idx="2">
                  <c:v>3256</c:v>
                </c:pt>
                <c:pt idx="3">
                  <c:v>8246</c:v>
                </c:pt>
                <c:pt idx="4">
                  <c:v>5450</c:v>
                </c:pt>
                <c:pt idx="5">
                  <c:v>7306</c:v>
                </c:pt>
                <c:pt idx="6">
                  <c:v>10472</c:v>
                </c:pt>
                <c:pt idx="7">
                  <c:v>11207</c:v>
                </c:pt>
                <c:pt idx="8">
                  <c:v>7045</c:v>
                </c:pt>
                <c:pt idx="9">
                  <c:v>6519</c:v>
                </c:pt>
                <c:pt idx="10">
                  <c:v>4255</c:v>
                </c:pt>
                <c:pt idx="11">
                  <c:v>6049</c:v>
                </c:pt>
                <c:pt idx="12">
                  <c:v>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2E-4950-AD70-43B8C6B8C1F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2E-4950-AD70-43B8C6B8C1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2E-4950-AD70-43B8C6B8C1F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2E-4950-AD70-43B8C6B8C1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2E-4950-AD70-43B8C6B8C1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12">
                  <c:v>49661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2E-4950-AD70-43B8C6B8C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2E-4950-AD70-43B8C6B8C1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2E-4950-AD70-43B8C6B8C1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2E-4950-AD70-43B8C6B8C1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2E-4950-AD70-43B8C6B8C1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2E-4950-AD70-43B8C6B8C1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2E-4950-AD70-43B8C6B8C1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2E-4950-AD70-43B8C6B8C1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2E-4950-AD70-43B8C6B8C1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2E-4950-AD70-43B8C6B8C1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2E-4950-AD70-43B8C6B8C1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2E-4950-AD70-43B8C6B8C1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2E-4950-AD70-43B8C6B8C1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2E-4950-AD70-43B8C6B8C1F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-0.24525205158264951</c:v>
                </c:pt>
                <c:pt idx="1">
                  <c:v>0.12226148409894</c:v>
                </c:pt>
                <c:pt idx="2">
                  <c:v>0.14673654121010005</c:v>
                </c:pt>
                <c:pt idx="3">
                  <c:v>-0.38594240091246079</c:v>
                </c:pt>
                <c:pt idx="4">
                  <c:v>0.313041385948027</c:v>
                </c:pt>
                <c:pt idx="5">
                  <c:v>-0.17010155316606934</c:v>
                </c:pt>
                <c:pt idx="6">
                  <c:v>-2.7559055118110409E-3</c:v>
                </c:pt>
                <c:pt idx="7">
                  <c:v>-4.4247787610619538E-3</c:v>
                </c:pt>
                <c:pt idx="8">
                  <c:v>-4.9083769633507801E-3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-5.1963423248000296E-2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2E-4950-AD70-43B8C6B8C1FA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-0.17142857142857137</c:v>
                </c:pt>
                <c:pt idx="1">
                  <c:v>-0.28403967538322816</c:v>
                </c:pt>
                <c:pt idx="2">
                  <c:v>-1.9551934826883888E-2</c:v>
                </c:pt>
                <c:pt idx="3">
                  <c:v>-0.54947698744769879</c:v>
                </c:pt>
                <c:pt idx="4">
                  <c:v>0.22877730240936733</c:v>
                </c:pt>
                <c:pt idx="5">
                  <c:v>-0.10529705361455477</c:v>
                </c:pt>
                <c:pt idx="6">
                  <c:v>-0.13999547306473514</c:v>
                </c:pt>
                <c:pt idx="7">
                  <c:v>-0.18702684101858225</c:v>
                </c:pt>
                <c:pt idx="8">
                  <c:v>-3.4603174603174636E-2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-0.17510755277976175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2E-4950-AD70-43B8C6B8C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49-4C9E-8EFE-4EB4BF7DC6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29110</c:v>
                </c:pt>
                <c:pt idx="1">
                  <c:v>35047</c:v>
                </c:pt>
                <c:pt idx="2">
                  <c:v>34361</c:v>
                </c:pt>
                <c:pt idx="3">
                  <c:v>59339</c:v>
                </c:pt>
                <c:pt idx="4">
                  <c:v>43826</c:v>
                </c:pt>
                <c:pt idx="5">
                  <c:v>55200</c:v>
                </c:pt>
                <c:pt idx="6">
                  <c:v>74982</c:v>
                </c:pt>
                <c:pt idx="7">
                  <c:v>108676</c:v>
                </c:pt>
                <c:pt idx="8">
                  <c:v>44639</c:v>
                </c:pt>
                <c:pt idx="9">
                  <c:v>50417</c:v>
                </c:pt>
                <c:pt idx="10">
                  <c:v>38894</c:v>
                </c:pt>
                <c:pt idx="11">
                  <c:v>40039</c:v>
                </c:pt>
                <c:pt idx="12">
                  <c:v>614530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9-4C9E-8EFE-4EB4BF7DC6FC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49-4C9E-8EFE-4EB4BF7DC6F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23050</c:v>
                </c:pt>
                <c:pt idx="1">
                  <c:v>23773</c:v>
                </c:pt>
                <c:pt idx="2">
                  <c:v>26880</c:v>
                </c:pt>
                <c:pt idx="3">
                  <c:v>48682</c:v>
                </c:pt>
                <c:pt idx="4">
                  <c:v>35593</c:v>
                </c:pt>
                <c:pt idx="5">
                  <c:v>44483</c:v>
                </c:pt>
                <c:pt idx="6">
                  <c:v>72292</c:v>
                </c:pt>
                <c:pt idx="7">
                  <c:v>87149</c:v>
                </c:pt>
                <c:pt idx="8">
                  <c:v>45509</c:v>
                </c:pt>
                <c:pt idx="9">
                  <c:v>38548</c:v>
                </c:pt>
                <c:pt idx="10">
                  <c:v>30570</c:v>
                </c:pt>
                <c:pt idx="11">
                  <c:v>36689</c:v>
                </c:pt>
                <c:pt idx="12">
                  <c:v>513218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9-4C9E-8EFE-4EB4BF7DC6F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49-4C9E-8EFE-4EB4BF7DC6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9-4C9E-8EFE-4EB4BF7DC6F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49-4C9E-8EFE-4EB4BF7DC6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49-4C9E-8EFE-4EB4BF7DC6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12">
                  <c:v>438799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49-4C9E-8EFE-4EB4BF7DC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49-4C9E-8EFE-4EB4BF7DC6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49-4C9E-8EFE-4EB4BF7DC6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49-4C9E-8EFE-4EB4BF7DC6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49-4C9E-8EFE-4EB4BF7DC6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49-4C9E-8EFE-4EB4BF7DC6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49-4C9E-8EFE-4EB4BF7DC6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49-4C9E-8EFE-4EB4BF7DC6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49-4C9E-8EFE-4EB4BF7DC6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49-4C9E-8EFE-4EB4BF7DC6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49-4C9E-8EFE-4EB4BF7DC6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49-4C9E-8EFE-4EB4BF7DC6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49-4C9E-8EFE-4EB4BF7DC6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49-4C9E-8EFE-4EB4BF7DC6F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1.9686279450674027E-2</c:v>
                </c:pt>
                <c:pt idx="1">
                  <c:v>0.25186786335228617</c:v>
                </c:pt>
                <c:pt idx="2">
                  <c:v>0.59978620179261566</c:v>
                </c:pt>
                <c:pt idx="3">
                  <c:v>-0.16931423611111107</c:v>
                </c:pt>
                <c:pt idx="4">
                  <c:v>0.40736834943529732</c:v>
                </c:pt>
                <c:pt idx="5">
                  <c:v>5.6178515362188763E-2</c:v>
                </c:pt>
                <c:pt idx="6">
                  <c:v>9.3127994317409035E-2</c:v>
                </c:pt>
                <c:pt idx="7">
                  <c:v>-0.31329803328290473</c:v>
                </c:pt>
                <c:pt idx="8">
                  <c:v>-6.6849565614997664E-2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-2.5884708708228676E-2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49-4C9E-8EFE-4EB4BF7DC6FC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0.11209206458261756</c:v>
                </c:pt>
                <c:pt idx="1">
                  <c:v>-0.23984934516506407</c:v>
                </c:pt>
                <c:pt idx="2">
                  <c:v>0.13238846366520174</c:v>
                </c:pt>
                <c:pt idx="3">
                  <c:v>-0.35492677665616201</c:v>
                </c:pt>
                <c:pt idx="4">
                  <c:v>-5.6016976224159132E-2</c:v>
                </c:pt>
                <c:pt idx="5">
                  <c:v>-0.14682971014492752</c:v>
                </c:pt>
                <c:pt idx="6">
                  <c:v>-3.538182497132647E-2</c:v>
                </c:pt>
                <c:pt idx="7">
                  <c:v>-0.16465456954617397</c:v>
                </c:pt>
                <c:pt idx="8">
                  <c:v>0.14294675059925188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-9.559544911166995E-2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49-4C9E-8EFE-4EB4BF7DC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7E-4A56-A82C-C499594039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24298</c:v>
                </c:pt>
                <c:pt idx="1">
                  <c:v>24362</c:v>
                </c:pt>
                <c:pt idx="2">
                  <c:v>21192</c:v>
                </c:pt>
                <c:pt idx="3">
                  <c:v>41032</c:v>
                </c:pt>
                <c:pt idx="4">
                  <c:v>24447</c:v>
                </c:pt>
                <c:pt idx="5">
                  <c:v>31086</c:v>
                </c:pt>
                <c:pt idx="6">
                  <c:v>48800</c:v>
                </c:pt>
                <c:pt idx="7">
                  <c:v>65272</c:v>
                </c:pt>
                <c:pt idx="8">
                  <c:v>35770</c:v>
                </c:pt>
                <c:pt idx="9">
                  <c:v>33630</c:v>
                </c:pt>
                <c:pt idx="10">
                  <c:v>26834</c:v>
                </c:pt>
                <c:pt idx="11">
                  <c:v>27264</c:v>
                </c:pt>
                <c:pt idx="12">
                  <c:v>403987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E-4A56-A82C-C499594039F3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7E-4A56-A82C-C499594039F3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16394</c:v>
                </c:pt>
                <c:pt idx="1">
                  <c:v>16294</c:v>
                </c:pt>
                <c:pt idx="2">
                  <c:v>18322</c:v>
                </c:pt>
                <c:pt idx="3">
                  <c:v>33602</c:v>
                </c:pt>
                <c:pt idx="4">
                  <c:v>21960</c:v>
                </c:pt>
                <c:pt idx="5">
                  <c:v>29605</c:v>
                </c:pt>
                <c:pt idx="6">
                  <c:v>45742</c:v>
                </c:pt>
                <c:pt idx="7">
                  <c:v>58778</c:v>
                </c:pt>
                <c:pt idx="8">
                  <c:v>34328</c:v>
                </c:pt>
                <c:pt idx="9">
                  <c:v>28657</c:v>
                </c:pt>
                <c:pt idx="10">
                  <c:v>24068</c:v>
                </c:pt>
                <c:pt idx="11">
                  <c:v>30360</c:v>
                </c:pt>
                <c:pt idx="12">
                  <c:v>358110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7E-4A56-A82C-C499594039F3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7E-4A56-A82C-C499594039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7E-4A56-A82C-C499594039F3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7E-4A56-A82C-C499594039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7E-4A56-A82C-C499594039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12">
                  <c:v>241047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7E-4A56-A82C-C4995940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7E-4A56-A82C-C499594039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7E-4A56-A82C-C499594039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7E-4A56-A82C-C499594039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7E-4A56-A82C-C499594039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7E-4A56-A82C-C499594039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7E-4A56-A82C-C499594039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7E-4A56-A82C-C499594039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7E-4A56-A82C-C499594039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7E-4A56-A82C-C499594039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7E-4A56-A82C-C499594039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7E-4A56-A82C-C499594039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7E-4A56-A82C-C499594039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7E-4A56-A82C-C499594039F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-0.25845064821442776</c:v>
                </c:pt>
                <c:pt idx="1">
                  <c:v>3.8435140700068704E-2</c:v>
                </c:pt>
                <c:pt idx="2">
                  <c:v>0.14067430659358915</c:v>
                </c:pt>
                <c:pt idx="3">
                  <c:v>-0.3957564279523641</c:v>
                </c:pt>
                <c:pt idx="4">
                  <c:v>0.18174160261135097</c:v>
                </c:pt>
                <c:pt idx="5">
                  <c:v>-5.0959050083726587E-2</c:v>
                </c:pt>
                <c:pt idx="6">
                  <c:v>8.4437359133637591E-2</c:v>
                </c:pt>
                <c:pt idx="7">
                  <c:v>-0.39701054606236241</c:v>
                </c:pt>
                <c:pt idx="8">
                  <c:v>5.4166666666666696E-2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-0.14836418880723568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7E-4A56-A82C-C499594039F3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-0.23257058194090052</c:v>
                </c:pt>
                <c:pt idx="1">
                  <c:v>-0.31684590756095554</c:v>
                </c:pt>
                <c:pt idx="2">
                  <c:v>-2.7746319365798411E-2</c:v>
                </c:pt>
                <c:pt idx="3">
                  <c:v>-0.54123610840319758</c:v>
                </c:pt>
                <c:pt idx="4">
                  <c:v>-8.185053380782914E-2</c:v>
                </c:pt>
                <c:pt idx="5">
                  <c:v>-0.19780608634111818</c:v>
                </c:pt>
                <c:pt idx="6">
                  <c:v>-0.19151639344262295</c:v>
                </c:pt>
                <c:pt idx="7">
                  <c:v>-0.23176859909302605</c:v>
                </c:pt>
                <c:pt idx="8">
                  <c:v>-0.1795359239586245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-0.23781773799322703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7E-4A56-A82C-C4995940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F9-4981-B223-92008B735D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4812</c:v>
                </c:pt>
                <c:pt idx="1">
                  <c:v>10685</c:v>
                </c:pt>
                <c:pt idx="2">
                  <c:v>13169</c:v>
                </c:pt>
                <c:pt idx="3">
                  <c:v>18307</c:v>
                </c:pt>
                <c:pt idx="4">
                  <c:v>19379</c:v>
                </c:pt>
                <c:pt idx="5">
                  <c:v>24114</c:v>
                </c:pt>
                <c:pt idx="6">
                  <c:v>26182</c:v>
                </c:pt>
                <c:pt idx="7">
                  <c:v>43404</c:v>
                </c:pt>
                <c:pt idx="8">
                  <c:v>8869</c:v>
                </c:pt>
                <c:pt idx="9">
                  <c:v>16787</c:v>
                </c:pt>
                <c:pt idx="10">
                  <c:v>12060</c:v>
                </c:pt>
                <c:pt idx="11">
                  <c:v>12775</c:v>
                </c:pt>
                <c:pt idx="12">
                  <c:v>210543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9-4981-B223-92008B735D88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F9-4981-B223-92008B735D88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6656</c:v>
                </c:pt>
                <c:pt idx="1">
                  <c:v>7479</c:v>
                </c:pt>
                <c:pt idx="2">
                  <c:v>8558</c:v>
                </c:pt>
                <c:pt idx="3">
                  <c:v>15080</c:v>
                </c:pt>
                <c:pt idx="4">
                  <c:v>13633</c:v>
                </c:pt>
                <c:pt idx="5">
                  <c:v>14878</c:v>
                </c:pt>
                <c:pt idx="6">
                  <c:v>26550</c:v>
                </c:pt>
                <c:pt idx="7">
                  <c:v>28371</c:v>
                </c:pt>
                <c:pt idx="8">
                  <c:v>11181</c:v>
                </c:pt>
                <c:pt idx="9">
                  <c:v>9891</c:v>
                </c:pt>
                <c:pt idx="10">
                  <c:v>6502</c:v>
                </c:pt>
                <c:pt idx="11">
                  <c:v>6329</c:v>
                </c:pt>
                <c:pt idx="12">
                  <c:v>155108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F9-4981-B223-92008B735D88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F9-4981-B223-92008B735D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F9-4981-B223-92008B735D88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F9-4981-B223-92008B735D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F9-4981-B223-92008B735D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12">
                  <c:v>197752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F9-4981-B223-92008B735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F9-4981-B223-92008B735D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F9-4981-B223-92008B735D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F9-4981-B223-92008B735D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F9-4981-B223-92008B735D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F9-4981-B223-92008B735D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F9-4981-B223-92008B735D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F9-4981-B223-92008B735D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F9-4981-B223-92008B735D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F9-4981-B223-92008B735D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F9-4981-B223-92008B735D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F9-4981-B223-92008B735D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F9-4981-B223-92008B735D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F9-4981-B223-92008B735D88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1.0790669494092699</c:v>
                </c:pt>
                <c:pt idx="1">
                  <c:v>0.90293110011419864</c:v>
                </c:pt>
                <c:pt idx="2">
                  <c:v>1.924748362358204</c:v>
                </c:pt>
                <c:pt idx="3">
                  <c:v>0.30327594292222138</c:v>
                </c:pt>
                <c:pt idx="4">
                  <c:v>0.81936166121899645</c:v>
                </c:pt>
                <c:pt idx="5">
                  <c:v>0.20989407011029804</c:v>
                </c:pt>
                <c:pt idx="6">
                  <c:v>0.10374349504784286</c:v>
                </c:pt>
                <c:pt idx="7">
                  <c:v>-0.17134642442038295</c:v>
                </c:pt>
                <c:pt idx="8">
                  <c:v>-0.19239798770262717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0.18118015279030453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F9-4981-B223-92008B735D88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1.8524522028262678</c:v>
                </c:pt>
                <c:pt idx="1">
                  <c:v>-6.429574169396346E-2</c:v>
                </c:pt>
                <c:pt idx="2">
                  <c:v>0.39008277014200021</c:v>
                </c:pt>
                <c:pt idx="3">
                  <c:v>6.2653629759108487E-2</c:v>
                </c:pt>
                <c:pt idx="4">
                  <c:v>-2.3427421435574636E-2</c:v>
                </c:pt>
                <c:pt idx="5">
                  <c:v>-8.1114705150534983E-2</c:v>
                </c:pt>
                <c:pt idx="6">
                  <c:v>0.25563364143304557</c:v>
                </c:pt>
                <c:pt idx="7">
                  <c:v>-6.372684545203211E-2</c:v>
                </c:pt>
                <c:pt idx="8">
                  <c:v>1.4435674822415154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0.17067741725421937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F9-4981-B223-92008B735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A7-4C39-B138-FCCCD337CE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846458</c:v>
                </c:pt>
                <c:pt idx="1">
                  <c:v>768781</c:v>
                </c:pt>
                <c:pt idx="2">
                  <c:v>828853</c:v>
                </c:pt>
                <c:pt idx="3">
                  <c:v>709533</c:v>
                </c:pt>
                <c:pt idx="4">
                  <c:v>701990</c:v>
                </c:pt>
                <c:pt idx="5">
                  <c:v>771701</c:v>
                </c:pt>
                <c:pt idx="6">
                  <c:v>850675</c:v>
                </c:pt>
                <c:pt idx="7">
                  <c:v>858378</c:v>
                </c:pt>
                <c:pt idx="8">
                  <c:v>752359</c:v>
                </c:pt>
                <c:pt idx="9">
                  <c:v>777569</c:v>
                </c:pt>
                <c:pt idx="10">
                  <c:v>789381</c:v>
                </c:pt>
                <c:pt idx="11">
                  <c:v>823369</c:v>
                </c:pt>
                <c:pt idx="12">
                  <c:v>9479047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7-4C39-B138-FCCCD337CE4A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7-4C39-B138-FCCCD337CE4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553411</c:v>
                </c:pt>
                <c:pt idx="1">
                  <c:v>585204</c:v>
                </c:pt>
                <c:pt idx="2">
                  <c:v>721001</c:v>
                </c:pt>
                <c:pt idx="3">
                  <c:v>676545</c:v>
                </c:pt>
                <c:pt idx="4">
                  <c:v>617668</c:v>
                </c:pt>
                <c:pt idx="5">
                  <c:v>628460</c:v>
                </c:pt>
                <c:pt idx="6">
                  <c:v>785928</c:v>
                </c:pt>
                <c:pt idx="7">
                  <c:v>808317</c:v>
                </c:pt>
                <c:pt idx="8">
                  <c:v>703133</c:v>
                </c:pt>
                <c:pt idx="9">
                  <c:v>763388</c:v>
                </c:pt>
                <c:pt idx="10">
                  <c:v>755348</c:v>
                </c:pt>
                <c:pt idx="11">
                  <c:v>753622</c:v>
                </c:pt>
                <c:pt idx="12">
                  <c:v>8352025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7-4C39-B138-FCCCD337CE4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A7-4C39-B138-FCCCD337CE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A7-4C39-B138-FCCCD337CE4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A7-4C39-B138-FCCCD337CE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A7-4C39-B138-FCCCD337CE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12">
                  <c:v>7053449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A7-4C39-B138-FCCCD337C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7-4C39-B138-FCCCD337CE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7-4C39-B138-FCCCD337CE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7-4C39-B138-FCCCD337CE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7-4C39-B138-FCCCD337CE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7-4C39-B138-FCCCD337CE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7-4C39-B138-FCCCD337CE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A7-4C39-B138-FCCCD337CE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A7-4C39-B138-FCCCD337CE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A7-4C39-B138-FCCCD337CE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7-4C39-B138-FCCCD337CE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A7-4C39-B138-FCCCD337CE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A7-4C39-B138-FCCCD337CE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A7-4C39-B138-FCCCD337CE4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3.2865844656829069E-2</c:v>
                </c:pt>
                <c:pt idx="1">
                  <c:v>6.053579567424916E-2</c:v>
                </c:pt>
                <c:pt idx="2">
                  <c:v>4.2411343945194524E-2</c:v>
                </c:pt>
                <c:pt idx="3">
                  <c:v>7.3796667662091142E-2</c:v>
                </c:pt>
                <c:pt idx="4">
                  <c:v>9.9483343074225683E-2</c:v>
                </c:pt>
                <c:pt idx="5">
                  <c:v>3.8070795616693243E-2</c:v>
                </c:pt>
                <c:pt idx="6">
                  <c:v>2.2513050638838461E-2</c:v>
                </c:pt>
                <c:pt idx="7">
                  <c:v>3.7423450638468525E-2</c:v>
                </c:pt>
                <c:pt idx="8">
                  <c:v>1.5387959897637193E-2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4.5593761761810514E-2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A7-4C39-B138-FCCCD337CE4A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-4.9466128266257736E-2</c:v>
                </c:pt>
                <c:pt idx="1">
                  <c:v>3.8163013914235711E-2</c:v>
                </c:pt>
                <c:pt idx="2">
                  <c:v>-1.3211027769700623E-3</c:v>
                </c:pt>
                <c:pt idx="3">
                  <c:v>5.9171314089689897E-2</c:v>
                </c:pt>
                <c:pt idx="4">
                  <c:v>4.9373922705451267E-3</c:v>
                </c:pt>
                <c:pt idx="5">
                  <c:v>-4.0308357770690972E-2</c:v>
                </c:pt>
                <c:pt idx="6">
                  <c:v>-3.2228524407088455E-2</c:v>
                </c:pt>
                <c:pt idx="7">
                  <c:v>-1.5006209385608704E-2</c:v>
                </c:pt>
                <c:pt idx="8">
                  <c:v>5.7166857843131691E-3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-4.9767743945035026E-3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A7-4C39-B138-FCCCD337C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F-4A99-BF66-4DC57FE45C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371879</c:v>
                </c:pt>
                <c:pt idx="1">
                  <c:v>323982</c:v>
                </c:pt>
                <c:pt idx="2">
                  <c:v>366991</c:v>
                </c:pt>
                <c:pt idx="3">
                  <c:v>363477</c:v>
                </c:pt>
                <c:pt idx="4">
                  <c:v>460629</c:v>
                </c:pt>
                <c:pt idx="5">
                  <c:v>500493</c:v>
                </c:pt>
                <c:pt idx="6">
                  <c:v>533742</c:v>
                </c:pt>
                <c:pt idx="7">
                  <c:v>530867</c:v>
                </c:pt>
                <c:pt idx="8">
                  <c:v>483251</c:v>
                </c:pt>
                <c:pt idx="9">
                  <c:v>432642</c:v>
                </c:pt>
                <c:pt idx="10">
                  <c:v>351675</c:v>
                </c:pt>
                <c:pt idx="11">
                  <c:v>375307</c:v>
                </c:pt>
                <c:pt idx="12">
                  <c:v>5094935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F-4A99-BF66-4DC57FE45C41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3F-4A99-BF66-4DC57FE45C41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194152</c:v>
                </c:pt>
                <c:pt idx="1">
                  <c:v>236389</c:v>
                </c:pt>
                <c:pt idx="2">
                  <c:v>322218</c:v>
                </c:pt>
                <c:pt idx="3">
                  <c:v>336250</c:v>
                </c:pt>
                <c:pt idx="4">
                  <c:v>366440</c:v>
                </c:pt>
                <c:pt idx="5">
                  <c:v>382090</c:v>
                </c:pt>
                <c:pt idx="6">
                  <c:v>453306</c:v>
                </c:pt>
                <c:pt idx="7">
                  <c:v>453711</c:v>
                </c:pt>
                <c:pt idx="8">
                  <c:v>420455</c:v>
                </c:pt>
                <c:pt idx="9">
                  <c:v>411383</c:v>
                </c:pt>
                <c:pt idx="10">
                  <c:v>344832</c:v>
                </c:pt>
                <c:pt idx="11">
                  <c:v>335204</c:v>
                </c:pt>
                <c:pt idx="12">
                  <c:v>4256430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3F-4A99-BF66-4DC57FE45C41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3F-4A99-BF66-4DC57FE45C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3F-4A99-BF66-4DC57FE45C41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3F-4A99-BF66-4DC57FE45C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3F-4A99-BF66-4DC57FE45C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12">
                  <c:v>3721099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3F-4A99-BF66-4DC57FE45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3F-4A99-BF66-4DC57FE45C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3F-4A99-BF66-4DC57FE45C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3F-4A99-BF66-4DC57FE45C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3F-4A99-BF66-4DC57FE45C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3F-4A99-BF66-4DC57FE45C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3F-4A99-BF66-4DC57FE45C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3F-4A99-BF66-4DC57FE45C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3F-4A99-BF66-4DC57FE45C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3F-4A99-BF66-4DC57FE45C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3F-4A99-BF66-4DC57FE45C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3F-4A99-BF66-4DC57FE45C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3F-4A99-BF66-4DC57FE45C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3F-4A99-BF66-4DC57FE45C4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0.10507909584169695</c:v>
                </c:pt>
                <c:pt idx="1">
                  <c:v>7.7756807581857323E-2</c:v>
                </c:pt>
                <c:pt idx="2">
                  <c:v>1.8421340330163627E-3</c:v>
                </c:pt>
                <c:pt idx="3">
                  <c:v>0.18006790189242272</c:v>
                </c:pt>
                <c:pt idx="4">
                  <c:v>0.11166417437786946</c:v>
                </c:pt>
                <c:pt idx="5">
                  <c:v>7.024715250525837E-2</c:v>
                </c:pt>
                <c:pt idx="6">
                  <c:v>1.9449546627947845E-2</c:v>
                </c:pt>
                <c:pt idx="7">
                  <c:v>5.8224223662401764E-2</c:v>
                </c:pt>
                <c:pt idx="8">
                  <c:v>3.7725028674013839E-2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6.8924706441328087E-2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3F-4A99-BF66-4DC57FE45C41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-9.2503206688197004E-2</c:v>
                </c:pt>
                <c:pt idx="1">
                  <c:v>-1.9991851399151828E-2</c:v>
                </c:pt>
                <c:pt idx="2">
                  <c:v>-1.1907648961418937E-3</c:v>
                </c:pt>
                <c:pt idx="3">
                  <c:v>6.6235277610412702E-2</c:v>
                </c:pt>
                <c:pt idx="4">
                  <c:v>-8.1699154851301192E-2</c:v>
                </c:pt>
                <c:pt idx="5">
                  <c:v>-8.4003172871548681E-2</c:v>
                </c:pt>
                <c:pt idx="6">
                  <c:v>-8.1801694451626439E-2</c:v>
                </c:pt>
                <c:pt idx="7">
                  <c:v>-9.0783567258842623E-2</c:v>
                </c:pt>
                <c:pt idx="8">
                  <c:v>-5.264758893411503E-2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-5.4433309082814518E-2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3F-4A99-BF66-4DC57FE45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CA-4709-9420-176997C86E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49589</c:v>
                </c:pt>
                <c:pt idx="1">
                  <c:v>46635</c:v>
                </c:pt>
                <c:pt idx="2">
                  <c:v>46288</c:v>
                </c:pt>
                <c:pt idx="3">
                  <c:v>41018</c:v>
                </c:pt>
                <c:pt idx="4">
                  <c:v>31819</c:v>
                </c:pt>
                <c:pt idx="5">
                  <c:v>32121</c:v>
                </c:pt>
                <c:pt idx="6">
                  <c:v>36049</c:v>
                </c:pt>
                <c:pt idx="7">
                  <c:v>30446</c:v>
                </c:pt>
                <c:pt idx="8">
                  <c:v>34634</c:v>
                </c:pt>
                <c:pt idx="9">
                  <c:v>35739</c:v>
                </c:pt>
                <c:pt idx="10">
                  <c:v>45345</c:v>
                </c:pt>
                <c:pt idx="11">
                  <c:v>41241</c:v>
                </c:pt>
                <c:pt idx="12">
                  <c:v>470924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A-4709-9420-176997C86EA8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CA-4709-9420-176997C86EA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24948</c:v>
                </c:pt>
                <c:pt idx="1">
                  <c:v>24167</c:v>
                </c:pt>
                <c:pt idx="2">
                  <c:v>30216</c:v>
                </c:pt>
                <c:pt idx="3">
                  <c:v>29557</c:v>
                </c:pt>
                <c:pt idx="4">
                  <c:v>16808</c:v>
                </c:pt>
                <c:pt idx="5">
                  <c:v>19444</c:v>
                </c:pt>
                <c:pt idx="6">
                  <c:v>25892</c:v>
                </c:pt>
                <c:pt idx="7">
                  <c:v>23834</c:v>
                </c:pt>
                <c:pt idx="8">
                  <c:v>20951</c:v>
                </c:pt>
                <c:pt idx="9">
                  <c:v>22674</c:v>
                </c:pt>
                <c:pt idx="10">
                  <c:v>37132</c:v>
                </c:pt>
                <c:pt idx="11">
                  <c:v>35573</c:v>
                </c:pt>
                <c:pt idx="12">
                  <c:v>311196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CA-4709-9420-176997C86EA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CA-4709-9420-176997C86E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A-4709-9420-176997C86EA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CA-4709-9420-176997C86E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CA-4709-9420-176997C86E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12">
                  <c:v>245100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CA-4709-9420-176997C86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CA-4709-9420-176997C86E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CA-4709-9420-176997C86E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CA-4709-9420-176997C86E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CA-4709-9420-176997C86E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CA-4709-9420-176997C86E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CA-4709-9420-176997C86E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CA-4709-9420-176997C86E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CA-4709-9420-176997C86E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CA-4709-9420-176997C86E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CA-4709-9420-176997C86E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CA-4709-9420-176997C86E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CA-4709-9420-176997C86E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CA-4709-9420-176997C86EA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-4.6099392823228058E-2</c:v>
                </c:pt>
                <c:pt idx="1">
                  <c:v>-6.5802276929064929E-2</c:v>
                </c:pt>
                <c:pt idx="2">
                  <c:v>6.2997678723591743E-2</c:v>
                </c:pt>
                <c:pt idx="3">
                  <c:v>2.9182680861195243E-2</c:v>
                </c:pt>
                <c:pt idx="4">
                  <c:v>3.2319712214040841E-2</c:v>
                </c:pt>
                <c:pt idx="5">
                  <c:v>-0.21621393977679515</c:v>
                </c:pt>
                <c:pt idx="6">
                  <c:v>2.1809523809523723E-2</c:v>
                </c:pt>
                <c:pt idx="7">
                  <c:v>3.5149455972171673E-2</c:v>
                </c:pt>
                <c:pt idx="8">
                  <c:v>-0.16813808511404993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-3.6189112987263239E-2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CA-4709-9420-176997C86EA8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-0.33152513662304139</c:v>
                </c:pt>
                <c:pt idx="1">
                  <c:v>-0.17651978128015444</c:v>
                </c:pt>
                <c:pt idx="2">
                  <c:v>-0.21843674386450052</c:v>
                </c:pt>
                <c:pt idx="3">
                  <c:v>-0.26229947827782929</c:v>
                </c:pt>
                <c:pt idx="4">
                  <c:v>-0.4227976994877275</c:v>
                </c:pt>
                <c:pt idx="5">
                  <c:v>-0.42059711715077364</c:v>
                </c:pt>
                <c:pt idx="6">
                  <c:v>-0.40475463951843327</c:v>
                </c:pt>
                <c:pt idx="7">
                  <c:v>-0.15942981015568547</c:v>
                </c:pt>
                <c:pt idx="8">
                  <c:v>-0.33345845123289253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-0.29689987636223858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CA-4709-9420-176997C86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7-40C1-95AF-B9697909F5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16500</c:v>
                </c:pt>
                <c:pt idx="1">
                  <c:v>18433</c:v>
                </c:pt>
                <c:pt idx="2">
                  <c:v>13898</c:v>
                </c:pt>
                <c:pt idx="3">
                  <c:v>16560</c:v>
                </c:pt>
                <c:pt idx="4">
                  <c:v>12694</c:v>
                </c:pt>
                <c:pt idx="5">
                  <c:v>13826</c:v>
                </c:pt>
                <c:pt idx="6">
                  <c:v>15219</c:v>
                </c:pt>
                <c:pt idx="7">
                  <c:v>20154</c:v>
                </c:pt>
                <c:pt idx="8">
                  <c:v>12071</c:v>
                </c:pt>
                <c:pt idx="9">
                  <c:v>13638</c:v>
                </c:pt>
                <c:pt idx="10">
                  <c:v>13351</c:v>
                </c:pt>
                <c:pt idx="11">
                  <c:v>12063</c:v>
                </c:pt>
                <c:pt idx="12">
                  <c:v>178407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7-40C1-95AF-B9697909F5FF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7-40C1-95AF-B9697909F5FF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13267</c:v>
                </c:pt>
                <c:pt idx="1">
                  <c:v>18071</c:v>
                </c:pt>
                <c:pt idx="2">
                  <c:v>15881</c:v>
                </c:pt>
                <c:pt idx="3">
                  <c:v>15425</c:v>
                </c:pt>
                <c:pt idx="4">
                  <c:v>14464</c:v>
                </c:pt>
                <c:pt idx="5">
                  <c:v>11078</c:v>
                </c:pt>
                <c:pt idx="6">
                  <c:v>14696</c:v>
                </c:pt>
                <c:pt idx="7">
                  <c:v>26445</c:v>
                </c:pt>
                <c:pt idx="8">
                  <c:v>15077</c:v>
                </c:pt>
                <c:pt idx="9">
                  <c:v>19469</c:v>
                </c:pt>
                <c:pt idx="10">
                  <c:v>14978</c:v>
                </c:pt>
                <c:pt idx="11">
                  <c:v>20052</c:v>
                </c:pt>
                <c:pt idx="12">
                  <c:v>198903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7-40C1-95AF-B9697909F5FF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B7-40C1-95AF-B9697909F5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7-40C1-95AF-B9697909F5FF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B7-40C1-95AF-B9697909F5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B7-40C1-95AF-B9697909F5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12">
                  <c:v>185724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B7-40C1-95AF-B9697909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7-40C1-95AF-B9697909F5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B7-40C1-95AF-B9697909F5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7-40C1-95AF-B9697909F5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7-40C1-95AF-B9697909F5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7-40C1-95AF-B9697909F5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7-40C1-95AF-B9697909F5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B7-40C1-95AF-B9697909F5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B7-40C1-95AF-B9697909F5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B7-40C1-95AF-B9697909F5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B7-40C1-95AF-B9697909F5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B7-40C1-95AF-B9697909F5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B7-40C1-95AF-B9697909F5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B7-40C1-95AF-B9697909F5F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-1.6315789473684283E-3</c:v>
                </c:pt>
                <c:pt idx="1">
                  <c:v>-3.1727146539758055E-2</c:v>
                </c:pt>
                <c:pt idx="2">
                  <c:v>-6.612738170654453E-2</c:v>
                </c:pt>
                <c:pt idx="3">
                  <c:v>-4.9178975162967209E-2</c:v>
                </c:pt>
                <c:pt idx="4">
                  <c:v>-2.7727484351559695E-2</c:v>
                </c:pt>
                <c:pt idx="5">
                  <c:v>0.11176216616295576</c:v>
                </c:pt>
                <c:pt idx="6">
                  <c:v>0.28063805725849655</c:v>
                </c:pt>
                <c:pt idx="7">
                  <c:v>8.8885753588938687E-3</c:v>
                </c:pt>
                <c:pt idx="8">
                  <c:v>-9.5757454472683579E-2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6.0070958481164283E-3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B7-40C1-95AF-B9697909F5FF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0.14963636363636357</c:v>
                </c:pt>
                <c:pt idx="1">
                  <c:v>5.9621331307980308E-2</c:v>
                </c:pt>
                <c:pt idx="2">
                  <c:v>0.37890343934379045</c:v>
                </c:pt>
                <c:pt idx="3">
                  <c:v>0.39166666666666661</c:v>
                </c:pt>
                <c:pt idx="4">
                  <c:v>0.48062076571608636</c:v>
                </c:pt>
                <c:pt idx="5">
                  <c:v>0.3037031679444524</c:v>
                </c:pt>
                <c:pt idx="6">
                  <c:v>0.41375911689335698</c:v>
                </c:pt>
                <c:pt idx="7">
                  <c:v>0.41922199067182686</c:v>
                </c:pt>
                <c:pt idx="8">
                  <c:v>0.49730759671941005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0.33274012414337473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B7-40C1-95AF-B9697909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C0-4B11-8E60-CAFDBBBBEA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32399</c:v>
                </c:pt>
                <c:pt idx="1">
                  <c:v>24892</c:v>
                </c:pt>
                <c:pt idx="2">
                  <c:v>27290</c:v>
                </c:pt>
                <c:pt idx="3">
                  <c:v>27480</c:v>
                </c:pt>
                <c:pt idx="4">
                  <c:v>20908</c:v>
                </c:pt>
                <c:pt idx="5">
                  <c:v>30548</c:v>
                </c:pt>
                <c:pt idx="6">
                  <c:v>32147</c:v>
                </c:pt>
                <c:pt idx="7">
                  <c:v>24873</c:v>
                </c:pt>
                <c:pt idx="8">
                  <c:v>31071</c:v>
                </c:pt>
                <c:pt idx="9">
                  <c:v>30757</c:v>
                </c:pt>
                <c:pt idx="10">
                  <c:v>29400</c:v>
                </c:pt>
                <c:pt idx="11">
                  <c:v>41860</c:v>
                </c:pt>
                <c:pt idx="12">
                  <c:v>353625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0-4B11-8E60-CAFDBBBBEAAC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C0-4B11-8E60-CAFDBBBBEAA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24134</c:v>
                </c:pt>
                <c:pt idx="1">
                  <c:v>23097</c:v>
                </c:pt>
                <c:pt idx="2">
                  <c:v>26029</c:v>
                </c:pt>
                <c:pt idx="3">
                  <c:v>26786</c:v>
                </c:pt>
                <c:pt idx="4">
                  <c:v>22076</c:v>
                </c:pt>
                <c:pt idx="5">
                  <c:v>22144</c:v>
                </c:pt>
                <c:pt idx="6">
                  <c:v>30251</c:v>
                </c:pt>
                <c:pt idx="7">
                  <c:v>21835</c:v>
                </c:pt>
                <c:pt idx="8">
                  <c:v>28789</c:v>
                </c:pt>
                <c:pt idx="9">
                  <c:v>28129</c:v>
                </c:pt>
                <c:pt idx="10">
                  <c:v>29244</c:v>
                </c:pt>
                <c:pt idx="11">
                  <c:v>36172</c:v>
                </c:pt>
                <c:pt idx="12">
                  <c:v>318686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C0-4B11-8E60-CAFDBBBBEAA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C0-4B11-8E60-CAFDBBBBEA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C0-4B11-8E60-CAFDBBBBEAA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C0-4B11-8E60-CAFDBBBBEA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C0-4B11-8E60-CAFDBBBBEA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12">
                  <c:v>269282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C0-4B11-8E60-CAFDBBBBE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C0-4B11-8E60-CAFDBBBBEA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C0-4B11-8E60-CAFDBBBBEA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C0-4B11-8E60-CAFDBBBBEA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C0-4B11-8E60-CAFDBBBBEA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C0-4B11-8E60-CAFDBBBBEA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C0-4B11-8E60-CAFDBBBBEA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C0-4B11-8E60-CAFDBBBBEA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C0-4B11-8E60-CAFDBBBBEA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C0-4B11-8E60-CAFDBBBBEA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C0-4B11-8E60-CAFDBBBBEA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C0-4B11-8E60-CAFDBBBBEA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C0-4B11-8E60-CAFDBBBBEA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C0-4B11-8E60-CAFDBBBBEAA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7.4433751907053258E-2</c:v>
                </c:pt>
                <c:pt idx="1">
                  <c:v>0.12322915925108568</c:v>
                </c:pt>
                <c:pt idx="2">
                  <c:v>0.20314097582920954</c:v>
                </c:pt>
                <c:pt idx="3">
                  <c:v>0.16828489837056937</c:v>
                </c:pt>
                <c:pt idx="4">
                  <c:v>-9.9918332564002399E-2</c:v>
                </c:pt>
                <c:pt idx="5">
                  <c:v>-0.14231320214129528</c:v>
                </c:pt>
                <c:pt idx="6">
                  <c:v>-2.1545541477408503E-2</c:v>
                </c:pt>
                <c:pt idx="7">
                  <c:v>-7.741301730147665E-2</c:v>
                </c:pt>
                <c:pt idx="8">
                  <c:v>-0.18822466496009638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-1.0396940328993853E-4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C0-4B11-8E60-CAFDBBBBEAAC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0.1303126639711103</c:v>
                </c:pt>
                <c:pt idx="1">
                  <c:v>0.26771653543307083</c:v>
                </c:pt>
                <c:pt idx="2">
                  <c:v>7.7977281055331638E-2</c:v>
                </c:pt>
                <c:pt idx="3">
                  <c:v>0.265429403202329</c:v>
                </c:pt>
                <c:pt idx="4">
                  <c:v>0.21240673426439649</c:v>
                </c:pt>
                <c:pt idx="5">
                  <c:v>-0.25523765876653137</c:v>
                </c:pt>
                <c:pt idx="6">
                  <c:v>1.8539832643792664E-2</c:v>
                </c:pt>
                <c:pt idx="7">
                  <c:v>0.17054637558798702</c:v>
                </c:pt>
                <c:pt idx="8">
                  <c:v>-0.13247079270058892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7.0244189373946719E-2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C0-4B11-8E60-CAFDBBBBE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BF-4F3D-BF33-57C5952C45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34543</c:v>
                </c:pt>
                <c:pt idx="1">
                  <c:v>35824</c:v>
                </c:pt>
                <c:pt idx="2">
                  <c:v>34161</c:v>
                </c:pt>
                <c:pt idx="3">
                  <c:v>38194</c:v>
                </c:pt>
                <c:pt idx="4">
                  <c:v>37685</c:v>
                </c:pt>
                <c:pt idx="5">
                  <c:v>38241</c:v>
                </c:pt>
                <c:pt idx="6">
                  <c:v>42148</c:v>
                </c:pt>
                <c:pt idx="7">
                  <c:v>56601</c:v>
                </c:pt>
                <c:pt idx="8">
                  <c:v>36804</c:v>
                </c:pt>
                <c:pt idx="9">
                  <c:v>36996</c:v>
                </c:pt>
                <c:pt idx="10">
                  <c:v>28105</c:v>
                </c:pt>
                <c:pt idx="11">
                  <c:v>32174</c:v>
                </c:pt>
                <c:pt idx="12">
                  <c:v>451476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F-4F3D-BF33-57C5952C4556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BF-4F3D-BF33-57C5952C455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33158</c:v>
                </c:pt>
                <c:pt idx="1">
                  <c:v>31142</c:v>
                </c:pt>
                <c:pt idx="2">
                  <c:v>37658</c:v>
                </c:pt>
                <c:pt idx="3">
                  <c:v>39062</c:v>
                </c:pt>
                <c:pt idx="4">
                  <c:v>47122</c:v>
                </c:pt>
                <c:pt idx="5">
                  <c:v>34341</c:v>
                </c:pt>
                <c:pt idx="6">
                  <c:v>47180</c:v>
                </c:pt>
                <c:pt idx="7">
                  <c:v>56250</c:v>
                </c:pt>
                <c:pt idx="8">
                  <c:v>48135</c:v>
                </c:pt>
                <c:pt idx="9">
                  <c:v>37257</c:v>
                </c:pt>
                <c:pt idx="10">
                  <c:v>31131</c:v>
                </c:pt>
                <c:pt idx="11">
                  <c:v>34614</c:v>
                </c:pt>
                <c:pt idx="12">
                  <c:v>477050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BF-4F3D-BF33-57C5952C455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BF-4F3D-BF33-57C5952C45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BF-4F3D-BF33-57C5952C455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BF-4F3D-BF33-57C5952C45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BF-4F3D-BF33-57C5952C45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12">
                  <c:v>372670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BF-4F3D-BF33-57C5952C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BF-4F3D-BF33-57C5952C45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BF-4F3D-BF33-57C5952C45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BF-4F3D-BF33-57C5952C45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BF-4F3D-BF33-57C5952C45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BF-4F3D-BF33-57C5952C45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BF-4F3D-BF33-57C5952C45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BF-4F3D-BF33-57C5952C45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BF-4F3D-BF33-57C5952C45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BF-4F3D-BF33-57C5952C45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BF-4F3D-BF33-57C5952C45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BF-4F3D-BF33-57C5952C45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BF-4F3D-BF33-57C5952C45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BF-4F3D-BF33-57C5952C455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8.7325137770241534E-2</c:v>
                </c:pt>
                <c:pt idx="1">
                  <c:v>6.3549883382688188E-2</c:v>
                </c:pt>
                <c:pt idx="2">
                  <c:v>-3.0129504008457375E-2</c:v>
                </c:pt>
                <c:pt idx="3">
                  <c:v>4.619085395501199E-2</c:v>
                </c:pt>
                <c:pt idx="4">
                  <c:v>6.8293815629918209E-2</c:v>
                </c:pt>
                <c:pt idx="5">
                  <c:v>-7.0561715289245375E-2</c:v>
                </c:pt>
                <c:pt idx="6">
                  <c:v>-3.3219303341293971E-2</c:v>
                </c:pt>
                <c:pt idx="7">
                  <c:v>-0.11801797328831731</c:v>
                </c:pt>
                <c:pt idx="8">
                  <c:v>-6.7738359201773846E-2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-1.3957057243778825E-2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BF-4F3D-BF33-57C5952C4556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0.18808441652433205</c:v>
                </c:pt>
                <c:pt idx="1">
                  <c:v>0.13287181777579282</c:v>
                </c:pt>
                <c:pt idx="2">
                  <c:v>-3.3195749538947883E-2</c:v>
                </c:pt>
                <c:pt idx="3">
                  <c:v>7.0377546211446873E-2</c:v>
                </c:pt>
                <c:pt idx="4">
                  <c:v>9.8739551545707904E-2</c:v>
                </c:pt>
                <c:pt idx="5">
                  <c:v>-7.2749143589341259E-2</c:v>
                </c:pt>
                <c:pt idx="6">
                  <c:v>6.6124134003985979E-2</c:v>
                </c:pt>
                <c:pt idx="7">
                  <c:v>-5.8461864631366933E-2</c:v>
                </c:pt>
                <c:pt idx="8">
                  <c:v>0.14240299967394843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5.2142709930237396E-2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BF-4F3D-BF33-57C5952C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AA-4953-8473-72D5E27958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36703</c:v>
                </c:pt>
                <c:pt idx="1">
                  <c:v>35703</c:v>
                </c:pt>
                <c:pt idx="2">
                  <c:v>41063</c:v>
                </c:pt>
                <c:pt idx="3">
                  <c:v>19975</c:v>
                </c:pt>
                <c:pt idx="4">
                  <c:v>5286</c:v>
                </c:pt>
                <c:pt idx="5">
                  <c:v>3174</c:v>
                </c:pt>
                <c:pt idx="6">
                  <c:v>5152</c:v>
                </c:pt>
                <c:pt idx="7">
                  <c:v>4214</c:v>
                </c:pt>
                <c:pt idx="8">
                  <c:v>5452</c:v>
                </c:pt>
                <c:pt idx="9">
                  <c:v>13615</c:v>
                </c:pt>
                <c:pt idx="10">
                  <c:v>24911</c:v>
                </c:pt>
                <c:pt idx="11">
                  <c:v>32438</c:v>
                </c:pt>
                <c:pt idx="12">
                  <c:v>227686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A-4953-8473-72D5E2795803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AA-4953-8473-72D5E2795803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27584</c:v>
                </c:pt>
                <c:pt idx="1">
                  <c:v>28945</c:v>
                </c:pt>
                <c:pt idx="2">
                  <c:v>27402</c:v>
                </c:pt>
                <c:pt idx="3">
                  <c:v>14540</c:v>
                </c:pt>
                <c:pt idx="4">
                  <c:v>3257</c:v>
                </c:pt>
                <c:pt idx="5">
                  <c:v>2257</c:v>
                </c:pt>
                <c:pt idx="6">
                  <c:v>7344</c:v>
                </c:pt>
                <c:pt idx="7">
                  <c:v>6474</c:v>
                </c:pt>
                <c:pt idx="8">
                  <c:v>4878</c:v>
                </c:pt>
                <c:pt idx="9">
                  <c:v>14250</c:v>
                </c:pt>
                <c:pt idx="10">
                  <c:v>25858</c:v>
                </c:pt>
                <c:pt idx="11">
                  <c:v>22903</c:v>
                </c:pt>
                <c:pt idx="12">
                  <c:v>185692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AA-4953-8473-72D5E2795803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AA-4953-8473-72D5E27958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AA-4953-8473-72D5E2795803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AA-4953-8473-72D5E27958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AA-4953-8473-72D5E27958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12">
                  <c:v>125590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AA-4953-8473-72D5E279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AA-4953-8473-72D5E27958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AA-4953-8473-72D5E27958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AA-4953-8473-72D5E27958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AA-4953-8473-72D5E27958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AA-4953-8473-72D5E27958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AA-4953-8473-72D5E27958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AA-4953-8473-72D5E27958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AA-4953-8473-72D5E27958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AA-4953-8473-72D5E27958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AA-4953-8473-72D5E27958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AA-4953-8473-72D5E27958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AA-4953-8473-72D5E27958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AA-4953-8473-72D5E279580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3.949289555215274E-2</c:v>
                </c:pt>
                <c:pt idx="1">
                  <c:v>-6.9443231758782309E-2</c:v>
                </c:pt>
                <c:pt idx="2">
                  <c:v>-6.6535963729935088E-2</c:v>
                </c:pt>
                <c:pt idx="3">
                  <c:v>-0.21742824200497601</c:v>
                </c:pt>
                <c:pt idx="4">
                  <c:v>0.4163050216986981</c:v>
                </c:pt>
                <c:pt idx="5">
                  <c:v>-0.11528822055137844</c:v>
                </c:pt>
                <c:pt idx="6">
                  <c:v>0.1803026417030007</c:v>
                </c:pt>
                <c:pt idx="7">
                  <c:v>0.26004649618067077</c:v>
                </c:pt>
                <c:pt idx="8">
                  <c:v>0.19937339789233843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-3.0933880662659452E-2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AA-4953-8473-72D5E2795803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-0.20469716371958691</c:v>
                </c:pt>
                <c:pt idx="1">
                  <c:v>-0.10447301347225724</c:v>
                </c:pt>
                <c:pt idx="2">
                  <c:v>-0.25792075591164798</c:v>
                </c:pt>
                <c:pt idx="3">
                  <c:v>-0.35439299123904877</c:v>
                </c:pt>
                <c:pt idx="4">
                  <c:v>-0.13564131668558455</c:v>
                </c:pt>
                <c:pt idx="5">
                  <c:v>0.2233774417139256</c:v>
                </c:pt>
                <c:pt idx="6">
                  <c:v>-0.10675465838509313</c:v>
                </c:pt>
                <c:pt idx="7">
                  <c:v>-9.9667774086378724E-2</c:v>
                </c:pt>
                <c:pt idx="8">
                  <c:v>-0.22762289068231845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-0.19864473398757032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AA-4953-8473-72D5E279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0D-41C8-A380-C276BCDAAB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1018</c:v>
                </c:pt>
                <c:pt idx="1">
                  <c:v>1826</c:v>
                </c:pt>
                <c:pt idx="2">
                  <c:v>2396</c:v>
                </c:pt>
                <c:pt idx="3">
                  <c:v>4625</c:v>
                </c:pt>
                <c:pt idx="4">
                  <c:v>4678</c:v>
                </c:pt>
                <c:pt idx="5">
                  <c:v>6816</c:v>
                </c:pt>
                <c:pt idx="6">
                  <c:v>6877</c:v>
                </c:pt>
                <c:pt idx="7">
                  <c:v>9621</c:v>
                </c:pt>
                <c:pt idx="8">
                  <c:v>3028</c:v>
                </c:pt>
                <c:pt idx="9">
                  <c:v>4643</c:v>
                </c:pt>
                <c:pt idx="10">
                  <c:v>2826</c:v>
                </c:pt>
                <c:pt idx="11">
                  <c:v>2974</c:v>
                </c:pt>
                <c:pt idx="12">
                  <c:v>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D-41C8-A380-C276BCDAABC6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0D-41C8-A380-C276BCDAABC6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1546</c:v>
                </c:pt>
                <c:pt idx="1">
                  <c:v>2491</c:v>
                </c:pt>
                <c:pt idx="2">
                  <c:v>2421</c:v>
                </c:pt>
                <c:pt idx="3">
                  <c:v>5124</c:v>
                </c:pt>
                <c:pt idx="4">
                  <c:v>4779</c:v>
                </c:pt>
                <c:pt idx="5">
                  <c:v>4614</c:v>
                </c:pt>
                <c:pt idx="6">
                  <c:v>8149</c:v>
                </c:pt>
                <c:pt idx="7">
                  <c:v>8353</c:v>
                </c:pt>
                <c:pt idx="8">
                  <c:v>3964</c:v>
                </c:pt>
                <c:pt idx="9">
                  <c:v>3029</c:v>
                </c:pt>
                <c:pt idx="10">
                  <c:v>1650</c:v>
                </c:pt>
                <c:pt idx="11">
                  <c:v>1974</c:v>
                </c:pt>
                <c:pt idx="12">
                  <c:v>48094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0D-41C8-A380-C276BCDAABC6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0D-41C8-A380-C276BCDAAB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0D-41C8-A380-C276BCDAABC6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0D-41C8-A380-C276BCDAAB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0D-41C8-A380-C276BCDAAB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12">
                  <c:v>41448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0D-41C8-A380-C276BCDA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0D-41C8-A380-C276BCDAAB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0D-41C8-A380-C276BCDAAB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0D-41C8-A380-C276BCDAAB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0D-41C8-A380-C276BCDAAB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0D-41C8-A380-C276BCDAAB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0D-41C8-A380-C276BCDAAB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0D-41C8-A380-C276BCDAAB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0D-41C8-A380-C276BCDAAB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0D-41C8-A380-C276BCDAAB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0D-41C8-A380-C276BCDAAB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0D-41C8-A380-C276BCDAAB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0D-41C8-A380-C276BCDAAB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0D-41C8-A380-C276BCDAABC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-0.1691228070175439</c:v>
                </c:pt>
                <c:pt idx="1">
                  <c:v>0.25896700143472029</c:v>
                </c:pt>
                <c:pt idx="2">
                  <c:v>0.9181773640372366</c:v>
                </c:pt>
                <c:pt idx="3">
                  <c:v>-0.3088261098438323</c:v>
                </c:pt>
                <c:pt idx="4">
                  <c:v>6.4831489580653434E-2</c:v>
                </c:pt>
                <c:pt idx="5">
                  <c:v>-8.9174246477617292E-2</c:v>
                </c:pt>
                <c:pt idx="6">
                  <c:v>1.644832605531299E-2</c:v>
                </c:pt>
                <c:pt idx="7">
                  <c:v>-6.7603748326639845E-2</c:v>
                </c:pt>
                <c:pt idx="8">
                  <c:v>9.5011876484560887E-3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-1.3424735789774322E-2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0D-41C8-A380-C276BCDAABC6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0.16306483300589392</c:v>
                </c:pt>
                <c:pt idx="1">
                  <c:v>-3.8882803943044886E-2</c:v>
                </c:pt>
                <c:pt idx="2">
                  <c:v>0.63397328881469117</c:v>
                </c:pt>
                <c:pt idx="3">
                  <c:v>-0.1483243243243243</c:v>
                </c:pt>
                <c:pt idx="4">
                  <c:v>-0.11522017956391617</c:v>
                </c:pt>
                <c:pt idx="5">
                  <c:v>-0.25073356807511737</c:v>
                </c:pt>
                <c:pt idx="6">
                  <c:v>1.5413697833357665E-2</c:v>
                </c:pt>
                <c:pt idx="7">
                  <c:v>1.3512108928385835E-2</c:v>
                </c:pt>
                <c:pt idx="8">
                  <c:v>0.54392338177014521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1.3770331417390258E-2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0D-41C8-A380-C276BCDA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A0-4B6C-B63E-F163D412FA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61938</c:v>
                </c:pt>
                <c:pt idx="1">
                  <c:v>53954</c:v>
                </c:pt>
                <c:pt idx="2">
                  <c:v>65265</c:v>
                </c:pt>
                <c:pt idx="3">
                  <c:v>27968</c:v>
                </c:pt>
                <c:pt idx="4">
                  <c:v>3416</c:v>
                </c:pt>
                <c:pt idx="5">
                  <c:v>3124</c:v>
                </c:pt>
                <c:pt idx="6">
                  <c:v>4427</c:v>
                </c:pt>
                <c:pt idx="7">
                  <c:v>2562</c:v>
                </c:pt>
                <c:pt idx="8">
                  <c:v>3446</c:v>
                </c:pt>
                <c:pt idx="9">
                  <c:v>24352</c:v>
                </c:pt>
                <c:pt idx="10">
                  <c:v>56528</c:v>
                </c:pt>
                <c:pt idx="11">
                  <c:v>59689</c:v>
                </c:pt>
                <c:pt idx="12">
                  <c:v>366669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0-4B6C-B63E-F163D412FA4C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A0-4B6C-B63E-F163D412FA4C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32167</c:v>
                </c:pt>
                <c:pt idx="1">
                  <c:v>21001</c:v>
                </c:pt>
                <c:pt idx="2">
                  <c:v>28576</c:v>
                </c:pt>
                <c:pt idx="3">
                  <c:v>14762</c:v>
                </c:pt>
                <c:pt idx="4">
                  <c:v>724</c:v>
                </c:pt>
                <c:pt idx="5">
                  <c:v>1267</c:v>
                </c:pt>
                <c:pt idx="6">
                  <c:v>1278</c:v>
                </c:pt>
                <c:pt idx="7">
                  <c:v>989</c:v>
                </c:pt>
                <c:pt idx="8">
                  <c:v>881</c:v>
                </c:pt>
                <c:pt idx="9">
                  <c:v>12144</c:v>
                </c:pt>
                <c:pt idx="10">
                  <c:v>39258</c:v>
                </c:pt>
                <c:pt idx="11">
                  <c:v>35181</c:v>
                </c:pt>
                <c:pt idx="12">
                  <c:v>188228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A0-4B6C-B63E-F163D412FA4C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A0-4B6C-B63E-F163D412FA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A0-4B6C-B63E-F163D412FA4C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A0-4B6C-B63E-F163D412FA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A0-4B6C-B63E-F163D412FA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12">
                  <c:v>138398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A0-4B6C-B63E-F163D412F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A0-4B6C-B63E-F163D412FA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A0-4B6C-B63E-F163D412FA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A0-4B6C-B63E-F163D412FA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A0-4B6C-B63E-F163D412FA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A0-4B6C-B63E-F163D412FA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A0-4B6C-B63E-F163D412FA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A0-4B6C-B63E-F163D412FA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A0-4B6C-B63E-F163D412FA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A0-4B6C-B63E-F163D412FA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A0-4B6C-B63E-F163D412FA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A0-4B6C-B63E-F163D412FA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A0-4B6C-B63E-F163D412FA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A0-4B6C-B63E-F163D412FA4C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0.1812889698173592</c:v>
                </c:pt>
                <c:pt idx="1">
                  <c:v>0.11998802215900595</c:v>
                </c:pt>
                <c:pt idx="2">
                  <c:v>0.16493034151152752</c:v>
                </c:pt>
                <c:pt idx="3">
                  <c:v>-2.5258528467847374E-2</c:v>
                </c:pt>
                <c:pt idx="4">
                  <c:v>-0.53378054623862004</c:v>
                </c:pt>
                <c:pt idx="5">
                  <c:v>-0.54032613486117231</c:v>
                </c:pt>
                <c:pt idx="6">
                  <c:v>-0.73390119250425889</c:v>
                </c:pt>
                <c:pt idx="7">
                  <c:v>-0.85940959409594098</c:v>
                </c:pt>
                <c:pt idx="8">
                  <c:v>-0.7015202076381164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5.1584618073232003E-2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A0-4B6C-B63E-F163D412FA4C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-0.30871193774419581</c:v>
                </c:pt>
                <c:pt idx="1">
                  <c:v>-0.30677984950142712</c:v>
                </c:pt>
                <c:pt idx="2">
                  <c:v>-0.42089941009729559</c:v>
                </c:pt>
                <c:pt idx="3">
                  <c:v>-0.4135798054919908</c:v>
                </c:pt>
                <c:pt idx="4">
                  <c:v>-0.7151639344262295</c:v>
                </c:pt>
                <c:pt idx="5">
                  <c:v>-0.66613316261203592</c:v>
                </c:pt>
                <c:pt idx="6">
                  <c:v>-0.82358256155409981</c:v>
                </c:pt>
                <c:pt idx="7">
                  <c:v>-0.85128805620608894</c:v>
                </c:pt>
                <c:pt idx="8">
                  <c:v>-0.76639582124201977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-0.38789031402034502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A0-4B6C-B63E-F163D412F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F-42BF-B321-12BA456E5F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F-42BF-B321-12BA456E5F1D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F-42BF-B321-12BA456E5F1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4F-42BF-B321-12BA456E5F1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4F-42BF-B321-12BA456E5F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4F-42BF-B321-12BA456E5F1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4F-42BF-B321-12BA456E5F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4F-42BF-B321-12BA456E5F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12">
                  <c:v>7492248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4F-42BF-B321-12BA456E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4F-42BF-B321-12BA456E5F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4F-42BF-B321-12BA456E5F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4F-42BF-B321-12BA456E5F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4F-42BF-B321-12BA456E5F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4F-42BF-B321-12BA456E5F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4F-42BF-B321-12BA456E5F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4F-42BF-B321-12BA456E5F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4F-42BF-B321-12BA456E5F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4F-42BF-B321-12BA456E5F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4F-42BF-B321-12BA456E5F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4F-42BF-B321-12BA456E5F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4F-42BF-B321-12BA456E5F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4F-42BF-B321-12BA456E5F1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8">
                  <c:v>9.7666114908960822E-3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4.1119524958388665E-2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4F-42BF-B321-12BA456E5F1D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8">
                  <c:v>1.3402793984426564E-2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-1.0781752300133562E-2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4F-42BF-B321-12BA456E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9-4382-995F-2AD3015766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455150</c:v>
                </c:pt>
                <c:pt idx="1">
                  <c:v>414221</c:v>
                </c:pt>
                <c:pt idx="2">
                  <c:v>447071</c:v>
                </c:pt>
                <c:pt idx="3">
                  <c:v>419899</c:v>
                </c:pt>
                <c:pt idx="4">
                  <c:v>407540</c:v>
                </c:pt>
                <c:pt idx="5">
                  <c:v>455997</c:v>
                </c:pt>
                <c:pt idx="6">
                  <c:v>502865</c:v>
                </c:pt>
                <c:pt idx="7">
                  <c:v>487856</c:v>
                </c:pt>
                <c:pt idx="8">
                  <c:v>448598</c:v>
                </c:pt>
                <c:pt idx="9">
                  <c:v>477219</c:v>
                </c:pt>
                <c:pt idx="10">
                  <c:v>469816</c:v>
                </c:pt>
                <c:pt idx="11">
                  <c:v>485402</c:v>
                </c:pt>
                <c:pt idx="12">
                  <c:v>5471634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9-4382-995F-2AD3015766A3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89-4382-995F-2AD3015766A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303205</c:v>
                </c:pt>
                <c:pt idx="1">
                  <c:v>330152</c:v>
                </c:pt>
                <c:pt idx="2">
                  <c:v>426904</c:v>
                </c:pt>
                <c:pt idx="3">
                  <c:v>425285</c:v>
                </c:pt>
                <c:pt idx="4">
                  <c:v>388948</c:v>
                </c:pt>
                <c:pt idx="5">
                  <c:v>408804</c:v>
                </c:pt>
                <c:pt idx="6">
                  <c:v>491736</c:v>
                </c:pt>
                <c:pt idx="7">
                  <c:v>530698</c:v>
                </c:pt>
                <c:pt idx="8">
                  <c:v>466212</c:v>
                </c:pt>
                <c:pt idx="9">
                  <c:v>492206</c:v>
                </c:pt>
                <c:pt idx="10">
                  <c:v>471403</c:v>
                </c:pt>
                <c:pt idx="11">
                  <c:v>481522</c:v>
                </c:pt>
                <c:pt idx="12">
                  <c:v>5217075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89-4382-995F-2AD3015766A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89-4382-995F-2AD3015766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89-4382-995F-2AD3015766A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89-4382-995F-2AD3015766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89-4382-995F-2AD3015766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12">
                  <c:v>4355841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89-4382-995F-2AD30157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89-4382-995F-2AD3015766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89-4382-995F-2AD3015766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89-4382-995F-2AD3015766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89-4382-995F-2AD3015766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89-4382-995F-2AD3015766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89-4382-995F-2AD3015766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89-4382-995F-2AD3015766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89-4382-995F-2AD3015766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89-4382-995F-2AD3015766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89-4382-995F-2AD3015766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89-4382-995F-2AD3015766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89-4382-995F-2AD3015766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89-4382-995F-2AD3015766A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-4.9087643928240166E-2</c:v>
                </c:pt>
                <c:pt idx="1">
                  <c:v>4.4185527351281229E-2</c:v>
                </c:pt>
                <c:pt idx="2">
                  <c:v>5.5770119741727742E-2</c:v>
                </c:pt>
                <c:pt idx="3">
                  <c:v>6.4810461456783486E-3</c:v>
                </c:pt>
                <c:pt idx="4">
                  <c:v>3.1639726144143676E-2</c:v>
                </c:pt>
                <c:pt idx="5">
                  <c:v>2.4481906066096792E-2</c:v>
                </c:pt>
                <c:pt idx="6">
                  <c:v>3.9881481597531021E-2</c:v>
                </c:pt>
                <c:pt idx="7">
                  <c:v>-2.9534036090135829E-2</c:v>
                </c:pt>
                <c:pt idx="8">
                  <c:v>1.829999368965729E-2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1.4366997683125327E-2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89-4382-995F-2AD3015766A3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2.027683181368789E-2</c:v>
                </c:pt>
                <c:pt idx="1">
                  <c:v>0.11792014407767826</c:v>
                </c:pt>
                <c:pt idx="2">
                  <c:v>0.10856441146931917</c:v>
                </c:pt>
                <c:pt idx="3">
                  <c:v>6.5513373454092472E-2</c:v>
                </c:pt>
                <c:pt idx="4">
                  <c:v>6.9286450409775657E-2</c:v>
                </c:pt>
                <c:pt idx="5">
                  <c:v>2.0473818906703301E-2</c:v>
                </c:pt>
                <c:pt idx="6">
                  <c:v>5.5955375697254839E-2</c:v>
                </c:pt>
                <c:pt idx="7">
                  <c:v>0.13357425141845125</c:v>
                </c:pt>
                <c:pt idx="8">
                  <c:v>0.11513426274749339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7.8392809263821528E-2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89-4382-995F-2AD30157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94-49FA-A3F2-2495BE9233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337641</c:v>
                </c:pt>
                <c:pt idx="1">
                  <c:v>299499</c:v>
                </c:pt>
                <c:pt idx="2">
                  <c:v>327336</c:v>
                </c:pt>
                <c:pt idx="3">
                  <c:v>319614</c:v>
                </c:pt>
                <c:pt idx="4">
                  <c:v>312505</c:v>
                </c:pt>
                <c:pt idx="5">
                  <c:v>340693</c:v>
                </c:pt>
                <c:pt idx="6">
                  <c:v>377431</c:v>
                </c:pt>
                <c:pt idx="7">
                  <c:v>381986</c:v>
                </c:pt>
                <c:pt idx="8">
                  <c:v>352404</c:v>
                </c:pt>
                <c:pt idx="9">
                  <c:v>371892</c:v>
                </c:pt>
                <c:pt idx="10">
                  <c:v>350126</c:v>
                </c:pt>
                <c:pt idx="11">
                  <c:v>359173</c:v>
                </c:pt>
                <c:pt idx="12">
                  <c:v>4130300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94-49FA-A3F2-2495BE9233AA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94-49FA-A3F2-2495BE9233AA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234995</c:v>
                </c:pt>
                <c:pt idx="1">
                  <c:v>256339</c:v>
                </c:pt>
                <c:pt idx="2">
                  <c:v>322615</c:v>
                </c:pt>
                <c:pt idx="3">
                  <c:v>326468</c:v>
                </c:pt>
                <c:pt idx="4">
                  <c:v>316077</c:v>
                </c:pt>
                <c:pt idx="5">
                  <c:v>318832</c:v>
                </c:pt>
                <c:pt idx="6">
                  <c:v>380812</c:v>
                </c:pt>
                <c:pt idx="7">
                  <c:v>408951</c:v>
                </c:pt>
                <c:pt idx="8">
                  <c:v>364342</c:v>
                </c:pt>
                <c:pt idx="9">
                  <c:v>388751</c:v>
                </c:pt>
                <c:pt idx="10">
                  <c:v>371295</c:v>
                </c:pt>
                <c:pt idx="11">
                  <c:v>375961</c:v>
                </c:pt>
                <c:pt idx="12">
                  <c:v>4065438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94-49FA-A3F2-2495BE9233AA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94-49FA-A3F2-2495BE9233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94-49FA-A3F2-2495BE9233AA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94-49FA-A3F2-2495BE9233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94-49FA-A3F2-2495BE9233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12">
                  <c:v>3364577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94-49FA-A3F2-2495BE923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94-49FA-A3F2-2495BE9233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94-49FA-A3F2-2495BE9233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94-49FA-A3F2-2495BE9233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94-49FA-A3F2-2495BE9233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94-49FA-A3F2-2495BE9233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94-49FA-A3F2-2495BE9233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94-49FA-A3F2-2495BE9233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94-49FA-A3F2-2495BE9233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94-49FA-A3F2-2495BE9233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94-49FA-A3F2-2495BE9233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94-49FA-A3F2-2495BE9233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94-49FA-A3F2-2495BE9233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94-49FA-A3F2-2495BE9233AA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1.1131900230175962E-2</c:v>
                </c:pt>
                <c:pt idx="1">
                  <c:v>6.2587456684543463E-2</c:v>
                </c:pt>
                <c:pt idx="2">
                  <c:v>8.7217484532269074E-2</c:v>
                </c:pt>
                <c:pt idx="3">
                  <c:v>3.8344877540857469E-2</c:v>
                </c:pt>
                <c:pt idx="4">
                  <c:v>1.1684629473091013E-2</c:v>
                </c:pt>
                <c:pt idx="5">
                  <c:v>2.1941652711925386E-3</c:v>
                </c:pt>
                <c:pt idx="6">
                  <c:v>1.7067935750141761E-2</c:v>
                </c:pt>
                <c:pt idx="7">
                  <c:v>2.1387617441580353E-2</c:v>
                </c:pt>
                <c:pt idx="8">
                  <c:v>4.0247210550705681E-3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2.743834289546232E-2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94-49FA-A3F2-2495BE9233AA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0.11239452554636431</c:v>
                </c:pt>
                <c:pt idx="1">
                  <c:v>0.18152314364989541</c:v>
                </c:pt>
                <c:pt idx="2">
                  <c:v>0.1493511254490798</c:v>
                </c:pt>
                <c:pt idx="3">
                  <c:v>7.6423435769396919E-2</c:v>
                </c:pt>
                <c:pt idx="4">
                  <c:v>0.10297435241036146</c:v>
                </c:pt>
                <c:pt idx="5">
                  <c:v>4.1694428708544118E-2</c:v>
                </c:pt>
                <c:pt idx="6">
                  <c:v>7.4699746443720905E-2</c:v>
                </c:pt>
                <c:pt idx="7">
                  <c:v>0.10993073044561852</c:v>
                </c:pt>
                <c:pt idx="8">
                  <c:v>9.4403014721739842E-2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0.103462355724246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94-49FA-A3F2-2495BE923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9D-4DE9-B246-191073D0F5C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117509</c:v>
                </c:pt>
                <c:pt idx="1">
                  <c:v>114722</c:v>
                </c:pt>
                <c:pt idx="2">
                  <c:v>119735</c:v>
                </c:pt>
                <c:pt idx="3">
                  <c:v>100285</c:v>
                </c:pt>
                <c:pt idx="4">
                  <c:v>95035</c:v>
                </c:pt>
                <c:pt idx="5">
                  <c:v>115304</c:v>
                </c:pt>
                <c:pt idx="6">
                  <c:v>125434</c:v>
                </c:pt>
                <c:pt idx="7">
                  <c:v>105870</c:v>
                </c:pt>
                <c:pt idx="8">
                  <c:v>96194</c:v>
                </c:pt>
                <c:pt idx="9">
                  <c:v>105327</c:v>
                </c:pt>
                <c:pt idx="10">
                  <c:v>119690</c:v>
                </c:pt>
                <c:pt idx="11">
                  <c:v>126229</c:v>
                </c:pt>
                <c:pt idx="12">
                  <c:v>1341334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D-4DE9-B246-191073D0F5CE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9D-4DE9-B246-191073D0F5CE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68210</c:v>
                </c:pt>
                <c:pt idx="1">
                  <c:v>73813</c:v>
                </c:pt>
                <c:pt idx="2">
                  <c:v>104289</c:v>
                </c:pt>
                <c:pt idx="3">
                  <c:v>98817</c:v>
                </c:pt>
                <c:pt idx="4">
                  <c:v>72871</c:v>
                </c:pt>
                <c:pt idx="5">
                  <c:v>89972</c:v>
                </c:pt>
                <c:pt idx="6">
                  <c:v>110924</c:v>
                </c:pt>
                <c:pt idx="7">
                  <c:v>121747</c:v>
                </c:pt>
                <c:pt idx="8">
                  <c:v>101870</c:v>
                </c:pt>
                <c:pt idx="9">
                  <c:v>103455</c:v>
                </c:pt>
                <c:pt idx="10">
                  <c:v>100108</c:v>
                </c:pt>
                <c:pt idx="11">
                  <c:v>105561</c:v>
                </c:pt>
                <c:pt idx="12">
                  <c:v>1151637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9D-4DE9-B246-191073D0F5CE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9D-4DE9-B246-191073D0F5C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9D-4DE9-B246-191073D0F5CE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9D-4DE9-B246-191073D0F5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9D-4DE9-B246-191073D0F5C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12">
                  <c:v>991264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9D-4DE9-B246-191073D0F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9D-4DE9-B246-191073D0F5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9D-4DE9-B246-191073D0F5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9D-4DE9-B246-191073D0F5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9D-4DE9-B246-191073D0F5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9D-4DE9-B246-191073D0F5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9D-4DE9-B246-191073D0F5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9D-4DE9-B246-191073D0F5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9D-4DE9-B246-191073D0F5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9D-4DE9-B246-191073D0F5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9D-4DE9-B246-191073D0F5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9D-4DE9-B246-191073D0F5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9D-4DE9-B246-191073D0F5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9D-4DE9-B246-191073D0F5CE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-0.24044449767314535</c:v>
                </c:pt>
                <c:pt idx="1">
                  <c:v>-1.1299332723700539E-2</c:v>
                </c:pt>
                <c:pt idx="2">
                  <c:v>-3.2427219088374537E-2</c:v>
                </c:pt>
                <c:pt idx="3">
                  <c:v>-8.679058590713129E-2</c:v>
                </c:pt>
                <c:pt idx="4">
                  <c:v>0.11484799530033785</c:v>
                </c:pt>
                <c:pt idx="5">
                  <c:v>0.10333493186268639</c:v>
                </c:pt>
                <c:pt idx="6">
                  <c:v>0.12124843498479709</c:v>
                </c:pt>
                <c:pt idx="7">
                  <c:v>-0.16612493618781143</c:v>
                </c:pt>
                <c:pt idx="8">
                  <c:v>6.9485023009212998E-2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-2.7622488407658019E-2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9D-4DE9-B246-191073D0F5CE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-0.24440681139316989</c:v>
                </c:pt>
                <c:pt idx="1">
                  <c:v>-4.812503268771462E-2</c:v>
                </c:pt>
                <c:pt idx="2">
                  <c:v>-2.9398254478640862E-3</c:v>
                </c:pt>
                <c:pt idx="3">
                  <c:v>3.0742384205015627E-2</c:v>
                </c:pt>
                <c:pt idx="4">
                  <c:v>-4.1489977376755971E-2</c:v>
                </c:pt>
                <c:pt idx="5">
                  <c:v>-4.2227502948726792E-2</c:v>
                </c:pt>
                <c:pt idx="6">
                  <c:v>-4.4644992585740617E-4</c:v>
                </c:pt>
                <c:pt idx="7">
                  <c:v>0.2188816473032964</c:v>
                </c:pt>
                <c:pt idx="8">
                  <c:v>0.1910826039046094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1.1877732080380898E-3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9D-4DE9-B246-191073D0F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EC-4E6E-9D6D-B6A98D37F7A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420418</c:v>
                </c:pt>
                <c:pt idx="1">
                  <c:v>389607</c:v>
                </c:pt>
                <c:pt idx="2">
                  <c:v>416143</c:v>
                </c:pt>
                <c:pt idx="3">
                  <c:v>348973</c:v>
                </c:pt>
                <c:pt idx="4">
                  <c:v>338276</c:v>
                </c:pt>
                <c:pt idx="5">
                  <c:v>370904</c:v>
                </c:pt>
                <c:pt idx="6">
                  <c:v>422792</c:v>
                </c:pt>
                <c:pt idx="7">
                  <c:v>479198</c:v>
                </c:pt>
                <c:pt idx="8">
                  <c:v>348400</c:v>
                </c:pt>
                <c:pt idx="9">
                  <c:v>350767</c:v>
                </c:pt>
                <c:pt idx="10">
                  <c:v>358459</c:v>
                </c:pt>
                <c:pt idx="11">
                  <c:v>378006</c:v>
                </c:pt>
                <c:pt idx="12">
                  <c:v>4621943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C-4E6E-9D6D-B6A98D37F7AF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EC-4E6E-9D6D-B6A98D37F7AF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273256</c:v>
                </c:pt>
                <c:pt idx="1">
                  <c:v>278825</c:v>
                </c:pt>
                <c:pt idx="2">
                  <c:v>320977</c:v>
                </c:pt>
                <c:pt idx="3">
                  <c:v>299942</c:v>
                </c:pt>
                <c:pt idx="4">
                  <c:v>264313</c:v>
                </c:pt>
                <c:pt idx="5">
                  <c:v>264139</c:v>
                </c:pt>
                <c:pt idx="6">
                  <c:v>366484</c:v>
                </c:pt>
                <c:pt idx="7">
                  <c:v>364768</c:v>
                </c:pt>
                <c:pt idx="8">
                  <c:v>282430</c:v>
                </c:pt>
                <c:pt idx="9">
                  <c:v>309730</c:v>
                </c:pt>
                <c:pt idx="10">
                  <c:v>314515</c:v>
                </c:pt>
                <c:pt idx="11">
                  <c:v>308789</c:v>
                </c:pt>
                <c:pt idx="12">
                  <c:v>3648168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EC-4E6E-9D6D-B6A98D37F7AF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EC-4E6E-9D6D-B6A98D37F7A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EC-4E6E-9D6D-B6A98D37F7AF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EC-4E6E-9D6D-B6A98D37F7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EC-4E6E-9D6D-B6A98D37F7A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12">
                  <c:v>3136407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EC-4E6E-9D6D-B6A98D37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EC-4E6E-9D6D-B6A98D37F7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EC-4E6E-9D6D-B6A98D37F7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EC-4E6E-9D6D-B6A98D37F7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EC-4E6E-9D6D-B6A98D37F7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EC-4E6E-9D6D-B6A98D37F7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EC-4E6E-9D6D-B6A98D37F7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EC-4E6E-9D6D-B6A98D37F7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EC-4E6E-9D6D-B6A98D37F7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EC-4E6E-9D6D-B6A98D37F7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EC-4E6E-9D6D-B6A98D37F7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EC-4E6E-9D6D-B6A98D37F7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EC-4E6E-9D6D-B6A98D37F7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EC-4E6E-9D6D-B6A98D37F7AF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0.15571278793481036</c:v>
                </c:pt>
                <c:pt idx="1">
                  <c:v>9.4807989757032196E-2</c:v>
                </c:pt>
                <c:pt idx="2">
                  <c:v>6.3288201160541568E-2</c:v>
                </c:pt>
                <c:pt idx="3">
                  <c:v>0.13590580647729755</c:v>
                </c:pt>
                <c:pt idx="4">
                  <c:v>0.25116146237666381</c:v>
                </c:pt>
                <c:pt idx="5">
                  <c:v>6.104453097484952E-2</c:v>
                </c:pt>
                <c:pt idx="6">
                  <c:v>1.0877220222812456E-2</c:v>
                </c:pt>
                <c:pt idx="7">
                  <c:v>1.5667318588245216E-2</c:v>
                </c:pt>
                <c:pt idx="8">
                  <c:v>-3.8171030844655895E-3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8.0703165298217749E-2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EC-4E6E-9D6D-B6A98D37F7AF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-0.11378437650148188</c:v>
                </c:pt>
                <c:pt idx="1">
                  <c:v>-7.1641423280382588E-2</c:v>
                </c:pt>
                <c:pt idx="2">
                  <c:v>-0.10833295285514832</c:v>
                </c:pt>
                <c:pt idx="3">
                  <c:v>-1.887252022362762E-2</c:v>
                </c:pt>
                <c:pt idx="4">
                  <c:v>-8.0484574725963376E-2</c:v>
                </c:pt>
                <c:pt idx="5">
                  <c:v>-0.13088831611414276</c:v>
                </c:pt>
                <c:pt idx="6">
                  <c:v>-0.13767289825729911</c:v>
                </c:pt>
                <c:pt idx="7">
                  <c:v>-0.20020951673421006</c:v>
                </c:pt>
                <c:pt idx="8">
                  <c:v>-0.11758610792192881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-0.11268361119197579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EC-4E6E-9D6D-B6A98D37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11-486C-985C-9F2F116EB1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1-486C-985C-9F2F116EB137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11-486C-985C-9F2F116EB137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1-486C-985C-9F2F116EB137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11-486C-985C-9F2F116EB1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11-486C-985C-9F2F116EB137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11-486C-985C-9F2F116EB1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11-486C-985C-9F2F116EB1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12">
                  <c:v>7.250256198850952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11-486C-985C-9F2F116E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11-486C-985C-9F2F116EB1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11-486C-985C-9F2F116EB1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11-486C-985C-9F2F116EB1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11-486C-985C-9F2F116EB1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11-486C-985C-9F2F116EB1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11-486C-985C-9F2F116EB1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11-486C-985C-9F2F116EB1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11-486C-985C-9F2F116EB1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11-486C-985C-9F2F116EB1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11-486C-985C-9F2F116EB1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11-486C-985C-9F2F116EB1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11-486C-985C-9F2F116EB1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11-486C-985C-9F2F116EB137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8">
                  <c:v>-0.18709111159536018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-0.13182227769748334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11-486C-985C-9F2F116EB137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8">
                  <c:v>-0.75885906295361849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-0.5349100731048404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11-486C-985C-9F2F116E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D2-40F2-B03F-15337D48A9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5.9371813175606771</c:v>
                </c:pt>
                <c:pt idx="1">
                  <c:v>5.596774193548387</c:v>
                </c:pt>
                <c:pt idx="2">
                  <c:v>4.7031207226936766</c:v>
                </c:pt>
                <c:pt idx="3">
                  <c:v>4.1832217130771943</c:v>
                </c:pt>
                <c:pt idx="4">
                  <c:v>4.806009430858647</c:v>
                </c:pt>
                <c:pt idx="5">
                  <c:v>4.237353189529439</c:v>
                </c:pt>
                <c:pt idx="6">
                  <c:v>4.7719722522751864</c:v>
                </c:pt>
                <c:pt idx="7">
                  <c:v>5.1153683219581074</c:v>
                </c:pt>
                <c:pt idx="8">
                  <c:v>4.7854845626072038</c:v>
                </c:pt>
                <c:pt idx="9">
                  <c:v>4.7246743510448876</c:v>
                </c:pt>
                <c:pt idx="10">
                  <c:v>5.1015215110178387</c:v>
                </c:pt>
                <c:pt idx="11">
                  <c:v>4.7462067330488384</c:v>
                </c:pt>
                <c:pt idx="12">
                  <c:v>4.8078141747314564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D2-40F2-B03F-15337D48A9C3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D2-40F2-B03F-15337D48A9C3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4.0021885521885521</c:v>
                </c:pt>
                <c:pt idx="2">
                  <c:v>4.7348951911220718</c:v>
                </c:pt>
                <c:pt idx="3">
                  <c:v>3.6411368735976066</c:v>
                </c:pt>
                <c:pt idx="4">
                  <c:v>3.4796167758334149</c:v>
                </c:pt>
                <c:pt idx="5">
                  <c:v>3.7317953020134227</c:v>
                </c:pt>
                <c:pt idx="6">
                  <c:v>3.8822834434240909</c:v>
                </c:pt>
                <c:pt idx="7">
                  <c:v>4.4554703476482613</c:v>
                </c:pt>
                <c:pt idx="8">
                  <c:v>4.1337996184939598</c:v>
                </c:pt>
                <c:pt idx="9">
                  <c:v>4.0372852953498111</c:v>
                </c:pt>
                <c:pt idx="10">
                  <c:v>5.1769686706181206</c:v>
                </c:pt>
                <c:pt idx="11">
                  <c:v>4.5729776891437117</c:v>
                </c:pt>
                <c:pt idx="12">
                  <c:v>4.1404910004759943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D2-40F2-B03F-15337D48A9C3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D2-40F2-B03F-15337D48A9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D2-40F2-B03F-15337D48A9C3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D2-40F2-B03F-15337D48A9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D2-40F2-B03F-15337D48A9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12">
                  <c:v>4.8161981802017362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D2-40F2-B03F-15337D48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D2-40F2-B03F-15337D48A9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D2-40F2-B03F-15337D48A9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D2-40F2-B03F-15337D48A9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D2-40F2-B03F-15337D48A9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D2-40F2-B03F-15337D48A9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D2-40F2-B03F-15337D48A9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D2-40F2-B03F-15337D48A9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D2-40F2-B03F-15337D48A9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D2-40F2-B03F-15337D48A9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D2-40F2-B03F-15337D48A9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D2-40F2-B03F-15337D48A9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D2-40F2-B03F-15337D48A9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D2-40F2-B03F-15337D48A9C3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1.7728735839559784</c:v>
                </c:pt>
                <c:pt idx="1">
                  <c:v>0.36464253094215326</c:v>
                </c:pt>
                <c:pt idx="2">
                  <c:v>0.55917412469293426</c:v>
                </c:pt>
                <c:pt idx="3">
                  <c:v>1.0173720472563001</c:v>
                </c:pt>
                <c:pt idx="4">
                  <c:v>0.65642037792177588</c:v>
                </c:pt>
                <c:pt idx="5">
                  <c:v>0.79194104335642557</c:v>
                </c:pt>
                <c:pt idx="6">
                  <c:v>0.3937657429359529</c:v>
                </c:pt>
                <c:pt idx="7">
                  <c:v>-1.8985834984837231</c:v>
                </c:pt>
                <c:pt idx="8">
                  <c:v>-0.34640244001055276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4.4133981886147033E-2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D2-40F2-B03F-15337D48A9C3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1.4153056231615579</c:v>
                </c:pt>
                <c:pt idx="1">
                  <c:v>-0.19401613230320347</c:v>
                </c:pt>
                <c:pt idx="2">
                  <c:v>-0.24556544717528972</c:v>
                </c:pt>
                <c:pt idx="3">
                  <c:v>0.45878653334531361</c:v>
                </c:pt>
                <c:pt idx="4">
                  <c:v>-0.49473389938720036</c:v>
                </c:pt>
                <c:pt idx="5">
                  <c:v>0.17890712554933064</c:v>
                </c:pt>
                <c:pt idx="6">
                  <c:v>0.18818410487746728</c:v>
                </c:pt>
                <c:pt idx="7">
                  <c:v>-0.38738540440172997</c:v>
                </c:pt>
                <c:pt idx="8">
                  <c:v>-4.2526488794802475E-2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1.6617616732284013E-2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D2-40F2-B03F-15337D48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EA-42BB-B989-A2C43BA2E1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6.2543114543114546</c:v>
                </c:pt>
                <c:pt idx="1">
                  <c:v>5.4918845807033367</c:v>
                </c:pt>
                <c:pt idx="2">
                  <c:v>4.3160896130346229</c:v>
                </c:pt>
                <c:pt idx="3">
                  <c:v>4.292050209205021</c:v>
                </c:pt>
                <c:pt idx="4">
                  <c:v>5.5048412519702774</c:v>
                </c:pt>
                <c:pt idx="5">
                  <c:v>5.0049911447431974</c:v>
                </c:pt>
                <c:pt idx="6">
                  <c:v>5.52286102308737</c:v>
                </c:pt>
                <c:pt idx="7">
                  <c:v>5.6152787336545078</c:v>
                </c:pt>
                <c:pt idx="8">
                  <c:v>5.677777777777778</c:v>
                </c:pt>
                <c:pt idx="9">
                  <c:v>5.5789648307896487</c:v>
                </c:pt>
                <c:pt idx="10">
                  <c:v>5.5927469779074617</c:v>
                </c:pt>
                <c:pt idx="11">
                  <c:v>4.9915781764921272</c:v>
                </c:pt>
                <c:pt idx="12">
                  <c:v>5.2814971696016526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A-42BB-B989-A2C43BA2E182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EA-42BB-B989-A2C43BA2E18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6.2981175566653862</c:v>
                </c:pt>
                <c:pt idx="1">
                  <c:v>4.7242679037402144</c:v>
                </c:pt>
                <c:pt idx="2">
                  <c:v>5.6271498771498774</c:v>
                </c:pt>
                <c:pt idx="3">
                  <c:v>4.0749454280863446</c:v>
                </c:pt>
                <c:pt idx="4">
                  <c:v>4.0293577981651376</c:v>
                </c:pt>
                <c:pt idx="5">
                  <c:v>4.052148918696961</c:v>
                </c:pt>
                <c:pt idx="6">
                  <c:v>4.3680290297937354</c:v>
                </c:pt>
                <c:pt idx="7">
                  <c:v>5.2447577406977786</c:v>
                </c:pt>
                <c:pt idx="8">
                  <c:v>4.8726756564939677</c:v>
                </c:pt>
                <c:pt idx="9">
                  <c:v>4.3959196195735544</c:v>
                </c:pt>
                <c:pt idx="10">
                  <c:v>5.6564042303172739</c:v>
                </c:pt>
                <c:pt idx="11">
                  <c:v>5.0190114068441067</c:v>
                </c:pt>
                <c:pt idx="12">
                  <c:v>4.7208563481287156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EA-42BB-B989-A2C43BA2E18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EA-42BB-B989-A2C43BA2E1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EA-42BB-B989-A2C43BA2E18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EA-42BB-B989-A2C43BA2E1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EA-42BB-B989-A2C43BA2E1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12">
                  <c:v>4.8538490968768251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EA-42BB-B989-A2C43BA2E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EA-42BB-B989-A2C43BA2E1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EA-42BB-B989-A2C43BA2E1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EA-42BB-B989-A2C43BA2E1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EA-42BB-B989-A2C43BA2E1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EA-42BB-B989-A2C43BA2E1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EA-42BB-B989-A2C43BA2E1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EA-42BB-B989-A2C43BA2E1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EA-42BB-B989-A2C43BA2E1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EA-42BB-B989-A2C43BA2E1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EA-42BB-B989-A2C43BA2E1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EA-42BB-B989-A2C43BA2E1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EA-42BB-B989-A2C43BA2E1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EA-42BB-B989-A2C43BA2E18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-0.10310404190826272</c:v>
                </c:pt>
                <c:pt idx="1">
                  <c:v>-0.42301158868189859</c:v>
                </c:pt>
                <c:pt idx="2">
                  <c:v>-2.2746602384303927E-2</c:v>
                </c:pt>
                <c:pt idx="3">
                  <c:v>-7.0985926253565701E-2</c:v>
                </c:pt>
                <c:pt idx="4">
                  <c:v>-0.45701082732212228</c:v>
                </c:pt>
                <c:pt idx="5">
                  <c:v>0.56335944052395881</c:v>
                </c:pt>
                <c:pt idx="6">
                  <c:v>0.41745826481520076</c:v>
                </c:pt>
                <c:pt idx="7">
                  <c:v>-3.4547132087840051</c:v>
                </c:pt>
                <c:pt idx="8">
                  <c:v>0.27041256406768976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-0.54943059309893005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EA-42BB-B989-A2C43BA2E182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-0.46151866151866194</c:v>
                </c:pt>
                <c:pt idx="1">
                  <c:v>-0.25164528599300962</c:v>
                </c:pt>
                <c:pt idx="2">
                  <c:v>-3.6072994837697436E-2</c:v>
                </c:pt>
                <c:pt idx="3">
                  <c:v>7.8509345009049269E-2</c:v>
                </c:pt>
                <c:pt idx="4">
                  <c:v>-1.3915922140373471</c:v>
                </c:pt>
                <c:pt idx="5">
                  <c:v>-0.51749789298865334</c:v>
                </c:pt>
                <c:pt idx="6">
                  <c:v>-0.33086207585747118</c:v>
                </c:pt>
                <c:pt idx="7">
                  <c:v>-0.30903534741112182</c:v>
                </c:pt>
                <c:pt idx="8">
                  <c:v>-0.85239139172055989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-0.39936087604811199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EA-42BB-B989-A2C43BA2E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EC-4B9E-8278-EFEF665248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4.7269155206286833</c:v>
                </c:pt>
                <c:pt idx="1">
                  <c:v>5.8515881708652797</c:v>
                </c:pt>
                <c:pt idx="2">
                  <c:v>5.4962437395659434</c:v>
                </c:pt>
                <c:pt idx="3">
                  <c:v>3.9582702702702703</c:v>
                </c:pt>
                <c:pt idx="4">
                  <c:v>4.14258230012826</c:v>
                </c:pt>
                <c:pt idx="5">
                  <c:v>3.5378521126760565</c:v>
                </c:pt>
                <c:pt idx="6">
                  <c:v>3.8071833648393194</c:v>
                </c:pt>
                <c:pt idx="7">
                  <c:v>4.5113813532896785</c:v>
                </c:pt>
                <c:pt idx="8">
                  <c:v>2.928996036988111</c:v>
                </c:pt>
                <c:pt idx="9">
                  <c:v>3.6155502907602841</c:v>
                </c:pt>
                <c:pt idx="10">
                  <c:v>4.2675159235668794</c:v>
                </c:pt>
                <c:pt idx="11">
                  <c:v>4.2955615332885007</c:v>
                </c:pt>
                <c:pt idx="12">
                  <c:v>4.101913185785536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C-4B9E-8278-EFEF6652487E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EC-4B9E-8278-EFEF6652487E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4.3053040103492881</c:v>
                </c:pt>
                <c:pt idx="1">
                  <c:v>3.0024086712163789</c:v>
                </c:pt>
                <c:pt idx="2">
                  <c:v>3.5349029326724493</c:v>
                </c:pt>
                <c:pt idx="3">
                  <c:v>2.9430132708821235</c:v>
                </c:pt>
                <c:pt idx="4">
                  <c:v>2.8526888470391296</c:v>
                </c:pt>
                <c:pt idx="5">
                  <c:v>3.2245340268747289</c:v>
                </c:pt>
                <c:pt idx="6">
                  <c:v>3.2580684746594675</c:v>
                </c:pt>
                <c:pt idx="7">
                  <c:v>3.3965042499700706</c:v>
                </c:pt>
                <c:pt idx="8">
                  <c:v>2.8206357214934408</c:v>
                </c:pt>
                <c:pt idx="9">
                  <c:v>3.2654341366787718</c:v>
                </c:pt>
                <c:pt idx="10">
                  <c:v>3.9406060606060604</c:v>
                </c:pt>
                <c:pt idx="11">
                  <c:v>3.2061803444782169</c:v>
                </c:pt>
                <c:pt idx="12">
                  <c:v>3.2251008441801474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EC-4B9E-8278-EFEF6652487E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EC-4B9E-8278-EFEF665248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EC-4B9E-8278-EFEF6652487E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EC-4B9E-8278-EFEF665248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EC-4B9E-8278-EFEF665248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12">
                  <c:v>4.7710866628064084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EC-4B9E-8278-EFEF66524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EC-4B9E-8278-EFEF665248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EC-4B9E-8278-EFEF665248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EC-4B9E-8278-EFEF665248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EC-4B9E-8278-EFEF665248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EC-4B9E-8278-EFEF665248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EC-4B9E-8278-EFEF665248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EC-4B9E-8278-EFEF665248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EC-4B9E-8278-EFEF665248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EC-4B9E-8278-EFEF665248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EC-4B9E-8278-EFEF665248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EC-4B9E-8278-EFEF665248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EC-4B9E-8278-EFEF665248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EC-4B9E-8278-EFEF6652487E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6.9599229492650547</c:v>
                </c:pt>
                <c:pt idx="1">
                  <c:v>1.9278560538244895</c:v>
                </c:pt>
                <c:pt idx="2">
                  <c:v>1.6092280660257821</c:v>
                </c:pt>
                <c:pt idx="3">
                  <c:v>2.3195855145059365</c:v>
                </c:pt>
                <c:pt idx="4">
                  <c:v>1.8962606536318054</c:v>
                </c:pt>
                <c:pt idx="5">
                  <c:v>1.0724764343041087</c:v>
                </c:pt>
                <c:pt idx="6">
                  <c:v>0.3723452110042258</c:v>
                </c:pt>
                <c:pt idx="7">
                  <c:v>-0.52175618688475556</c:v>
                </c:pt>
                <c:pt idx="8">
                  <c:v>-1.1589228600099073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0.786058575593231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EC-4B9E-8278-EFEF6652487E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6.865989884776722</c:v>
                </c:pt>
                <c:pt idx="1">
                  <c:v>-0.15472207399918325</c:v>
                </c:pt>
                <c:pt idx="2">
                  <c:v>-0.82038167060042611</c:v>
                </c:pt>
                <c:pt idx="3">
                  <c:v>0.98054668834866865</c:v>
                </c:pt>
                <c:pt idx="4">
                  <c:v>0.42977817341607416</c:v>
                </c:pt>
                <c:pt idx="5">
                  <c:v>0.80089862161021719</c:v>
                </c:pt>
                <c:pt idx="6">
                  <c:v>0.90067858561177649</c:v>
                </c:pt>
                <c:pt idx="7">
                  <c:v>-0.34380879662882347</c:v>
                </c:pt>
                <c:pt idx="8">
                  <c:v>1.7067258881455789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0.63947360178158252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EC-4B9E-8278-EFEF66524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FC-471A-912C-95AC43EEBD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97006</c:v>
                </c:pt>
                <c:pt idx="1">
                  <c:v>93739</c:v>
                </c:pt>
                <c:pt idx="2">
                  <c:v>111953</c:v>
                </c:pt>
                <c:pt idx="3">
                  <c:v>93085</c:v>
                </c:pt>
                <c:pt idx="4">
                  <c:v>95229</c:v>
                </c:pt>
                <c:pt idx="5">
                  <c:v>96083</c:v>
                </c:pt>
                <c:pt idx="6">
                  <c:v>96381</c:v>
                </c:pt>
                <c:pt idx="7">
                  <c:v>98319</c:v>
                </c:pt>
                <c:pt idx="8">
                  <c:v>89981</c:v>
                </c:pt>
                <c:pt idx="9">
                  <c:v>99167</c:v>
                </c:pt>
                <c:pt idx="10">
                  <c:v>99741</c:v>
                </c:pt>
                <c:pt idx="11">
                  <c:v>100908</c:v>
                </c:pt>
                <c:pt idx="12">
                  <c:v>1171592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C-471A-912C-95AC43EEBD63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C-471A-912C-95AC43EEBD63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68843</c:v>
                </c:pt>
                <c:pt idx="1">
                  <c:v>82164</c:v>
                </c:pt>
                <c:pt idx="2">
                  <c:v>98983</c:v>
                </c:pt>
                <c:pt idx="3">
                  <c:v>97469</c:v>
                </c:pt>
                <c:pt idx="4">
                  <c:v>87150</c:v>
                </c:pt>
                <c:pt idx="5">
                  <c:v>87225</c:v>
                </c:pt>
                <c:pt idx="6">
                  <c:v>101111</c:v>
                </c:pt>
                <c:pt idx="7">
                  <c:v>98334</c:v>
                </c:pt>
                <c:pt idx="8">
                  <c:v>92289</c:v>
                </c:pt>
                <c:pt idx="9">
                  <c:v>103661</c:v>
                </c:pt>
                <c:pt idx="10">
                  <c:v>101461</c:v>
                </c:pt>
                <c:pt idx="11">
                  <c:v>100894</c:v>
                </c:pt>
                <c:pt idx="12">
                  <c:v>1119584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C-471A-912C-95AC43EEBD63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FC-471A-912C-95AC43EEBD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FC-471A-912C-95AC43EEBD63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FC-471A-912C-95AC43EEBD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FC-471A-912C-95AC43EEBD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12">
                  <c:v>942268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FC-471A-912C-95AC43EE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FC-471A-912C-95AC43EEBD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FC-471A-912C-95AC43EEBD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FC-471A-912C-95AC43EEBD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FC-471A-912C-95AC43EEBD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FC-471A-912C-95AC43EEBD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FC-471A-912C-95AC43EEBD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FC-471A-912C-95AC43EEBD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FC-471A-912C-95AC43EEBD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FC-471A-912C-95AC43EEBD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FC-471A-912C-95AC43EEBD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FC-471A-912C-95AC43EEBD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FC-471A-912C-95AC43EEBD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FC-471A-912C-95AC43EEBD63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1.3698061947178042E-2</c:v>
                </c:pt>
                <c:pt idx="1">
                  <c:v>9.5621190619608054E-2</c:v>
                </c:pt>
                <c:pt idx="2">
                  <c:v>5.7050831142867686E-2</c:v>
                </c:pt>
                <c:pt idx="3">
                  <c:v>5.0984149798378953E-2</c:v>
                </c:pt>
                <c:pt idx="4">
                  <c:v>0.14038989039271232</c:v>
                </c:pt>
                <c:pt idx="5">
                  <c:v>5.3805356941352578E-2</c:v>
                </c:pt>
                <c:pt idx="6">
                  <c:v>8.3648566198901708E-2</c:v>
                </c:pt>
                <c:pt idx="7">
                  <c:v>0.10462895081933365</c:v>
                </c:pt>
                <c:pt idx="8">
                  <c:v>3.9598628959603976E-2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7.021911671838299E-2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FC-471A-912C-95AC43EEBD63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7.7520978083829295E-3</c:v>
                </c:pt>
                <c:pt idx="1">
                  <c:v>0.14482765977874745</c:v>
                </c:pt>
                <c:pt idx="2">
                  <c:v>2.0142381177815638E-2</c:v>
                </c:pt>
                <c:pt idx="3">
                  <c:v>0.13118117849277544</c:v>
                </c:pt>
                <c:pt idx="4">
                  <c:v>6.0874313496938948E-2</c:v>
                </c:pt>
                <c:pt idx="5">
                  <c:v>6.9138140982275775E-2</c:v>
                </c:pt>
                <c:pt idx="6">
                  <c:v>0.10567435490397492</c:v>
                </c:pt>
                <c:pt idx="7">
                  <c:v>8.8090806456534443E-2</c:v>
                </c:pt>
                <c:pt idx="8">
                  <c:v>0.11571331725586509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8.0860220974195096E-2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FC-471A-912C-95AC43EE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B5-4E4A-8EB7-1DB9D71E70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8.7258313918726671</c:v>
                </c:pt>
                <c:pt idx="1">
                  <c:v>8.2012929517063338</c:v>
                </c:pt>
                <c:pt idx="2">
                  <c:v>7.4035800737809616</c:v>
                </c:pt>
                <c:pt idx="3">
                  <c:v>7.6224203684804213</c:v>
                </c:pt>
                <c:pt idx="4">
                  <c:v>7.3715989877033259</c:v>
                </c:pt>
                <c:pt idx="5">
                  <c:v>8.0316080888398567</c:v>
                </c:pt>
                <c:pt idx="6">
                  <c:v>8.8261690582168679</c:v>
                </c:pt>
                <c:pt idx="7">
                  <c:v>8.7305403838525617</c:v>
                </c:pt>
                <c:pt idx="8">
                  <c:v>8.3613096098065149</c:v>
                </c:pt>
                <c:pt idx="9">
                  <c:v>7.8410055764518436</c:v>
                </c:pt>
                <c:pt idx="10">
                  <c:v>7.9143080578698832</c:v>
                </c:pt>
                <c:pt idx="11">
                  <c:v>8.1596008245134186</c:v>
                </c:pt>
                <c:pt idx="12">
                  <c:v>8.0907406332579939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5-4E4A-8EB7-1DB9D71E70E8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B5-4E4A-8EB7-1DB9D71E70E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8.0387403221823561</c:v>
                </c:pt>
                <c:pt idx="1">
                  <c:v>7.1223893676062513</c:v>
                </c:pt>
                <c:pt idx="2">
                  <c:v>7.2840891870321167</c:v>
                </c:pt>
                <c:pt idx="3">
                  <c:v>6.9411300003077905</c:v>
                </c:pt>
                <c:pt idx="4">
                  <c:v>7.0874125071715435</c:v>
                </c:pt>
                <c:pt idx="5">
                  <c:v>7.2050444253367729</c:v>
                </c:pt>
                <c:pt idx="6">
                  <c:v>7.7729228273877222</c:v>
                </c:pt>
                <c:pt idx="7">
                  <c:v>8.2201171517481235</c:v>
                </c:pt>
                <c:pt idx="8">
                  <c:v>7.6188169771045304</c:v>
                </c:pt>
                <c:pt idx="9">
                  <c:v>7.3642739313724546</c:v>
                </c:pt>
                <c:pt idx="10">
                  <c:v>7.444712746769695</c:v>
                </c:pt>
                <c:pt idx="11">
                  <c:v>7.4694431779887802</c:v>
                </c:pt>
                <c:pt idx="12">
                  <c:v>7.4599360119472946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B5-4E4A-8EB7-1DB9D71E70E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B5-4E4A-8EB7-1DB9D71E70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B5-4E4A-8EB7-1DB9D71E70E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B5-4E4A-8EB7-1DB9D71E70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B5-4E4A-8EB7-1DB9D71E70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12">
                  <c:v>7.4856081284730038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B5-4E4A-8EB7-1DB9D71E7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B5-4E4A-8EB7-1DB9D71E70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B5-4E4A-8EB7-1DB9D71E70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B5-4E4A-8EB7-1DB9D71E70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B5-4E4A-8EB7-1DB9D71E70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B5-4E4A-8EB7-1DB9D71E70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B5-4E4A-8EB7-1DB9D71E70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B5-4E4A-8EB7-1DB9D71E70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B5-4E4A-8EB7-1DB9D71E70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B5-4E4A-8EB7-1DB9D71E70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B5-4E4A-8EB7-1DB9D71E70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B5-4E4A-8EB7-1DB9D71E70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B5-4E4A-8EB7-1DB9D71E70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B5-4E4A-8EB7-1DB9D71E70E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0.15273855044167917</c:v>
                </c:pt>
                <c:pt idx="1">
                  <c:v>-0.24604174697166403</c:v>
                </c:pt>
                <c:pt idx="2">
                  <c:v>-0.10178730031108429</c:v>
                </c:pt>
                <c:pt idx="3">
                  <c:v>0.15162754582090709</c:v>
                </c:pt>
                <c:pt idx="4">
                  <c:v>-0.25980107520068163</c:v>
                </c:pt>
                <c:pt idx="5">
                  <c:v>-0.10927682401823269</c:v>
                </c:pt>
                <c:pt idx="6">
                  <c:v>-0.46189423502261917</c:v>
                </c:pt>
                <c:pt idx="7">
                  <c:v>-0.5119861752748589</c:v>
                </c:pt>
                <c:pt idx="8">
                  <c:v>-0.17970995099552933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-0.17629768268591128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B5-4E4A-8EB7-1DB9D71E70E8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-0.49543592551697202</c:v>
                </c:pt>
                <c:pt idx="1">
                  <c:v>-0.76412200635852567</c:v>
                </c:pt>
                <c:pt idx="2">
                  <c:v>-0.15576906229314957</c:v>
                </c:pt>
                <c:pt idx="3">
                  <c:v>-0.48523567010631385</c:v>
                </c:pt>
                <c:pt idx="4">
                  <c:v>-0.3886836985698352</c:v>
                </c:pt>
                <c:pt idx="5">
                  <c:v>-0.82218691017038648</c:v>
                </c:pt>
                <c:pt idx="6">
                  <c:v>-1.100825139893951</c:v>
                </c:pt>
                <c:pt idx="7">
                  <c:v>-0.82722200658578249</c:v>
                </c:pt>
                <c:pt idx="8">
                  <c:v>-0.82432993990921144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-0.64575589164225455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B5-4E4A-8EB7-1DB9D71E7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56-42C9-94CE-E9C86E535F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8.461795758623829</c:v>
                </c:pt>
                <c:pt idx="1">
                  <c:v>7.7122045276012283</c:v>
                </c:pt>
                <c:pt idx="2">
                  <c:v>7.0681214128885639</c:v>
                </c:pt>
                <c:pt idx="3">
                  <c:v>7.2946335393754511</c:v>
                </c:pt>
                <c:pt idx="4">
                  <c:v>7.0437953972016212</c:v>
                </c:pt>
                <c:pt idx="5">
                  <c:v>7.9292300380228138</c:v>
                </c:pt>
                <c:pt idx="6">
                  <c:v>9.0316259708614659</c:v>
                </c:pt>
                <c:pt idx="7">
                  <c:v>8.7835172653419153</c:v>
                </c:pt>
                <c:pt idx="8">
                  <c:v>8.4090450337579181</c:v>
                </c:pt>
                <c:pt idx="9">
                  <c:v>8.0838954390029709</c:v>
                </c:pt>
                <c:pt idx="10">
                  <c:v>7.5981980814104224</c:v>
                </c:pt>
                <c:pt idx="11">
                  <c:v>7.9128610584018553</c:v>
                </c:pt>
                <c:pt idx="12">
                  <c:v>7.9551306172604335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6-42C9-94CE-E9C86E535F48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56-42C9-94CE-E9C86E535F4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8.4483703929332918</c:v>
                </c:pt>
                <c:pt idx="1">
                  <c:v>7.0618689131863537</c:v>
                </c:pt>
                <c:pt idx="2">
                  <c:v>6.9234636871508384</c:v>
                </c:pt>
                <c:pt idx="3">
                  <c:v>6.9025331526871128</c:v>
                </c:pt>
                <c:pt idx="4">
                  <c:v>6.9931297709923665</c:v>
                </c:pt>
                <c:pt idx="5">
                  <c:v>7.0899205819045497</c:v>
                </c:pt>
                <c:pt idx="6">
                  <c:v>7.6534467912677915</c:v>
                </c:pt>
                <c:pt idx="7">
                  <c:v>8.2839328099324447</c:v>
                </c:pt>
                <c:pt idx="8">
                  <c:v>7.5322011429390372</c:v>
                </c:pt>
                <c:pt idx="9">
                  <c:v>7.32884985391577</c:v>
                </c:pt>
                <c:pt idx="10">
                  <c:v>6.9267018861860477</c:v>
                </c:pt>
                <c:pt idx="11">
                  <c:v>6.9646990380020366</c:v>
                </c:pt>
                <c:pt idx="12">
                  <c:v>7.3151504214895207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6-42C9-94CE-E9C86E535F4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56-42C9-94CE-E9C86E535F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56-42C9-94CE-E9C86E535F4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56-42C9-94CE-E9C86E535F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56-42C9-94CE-E9C86E535F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12">
                  <c:v>7.1677726560889772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56-42C9-94CE-E9C86E535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56-42C9-94CE-E9C86E535F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56-42C9-94CE-E9C86E535F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56-42C9-94CE-E9C86E535F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56-42C9-94CE-E9C86E535F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56-42C9-94CE-E9C86E535F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56-42C9-94CE-E9C86E535F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56-42C9-94CE-E9C86E535F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56-42C9-94CE-E9C86E535F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56-42C9-94CE-E9C86E535F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56-42C9-94CE-E9C86E535F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56-42C9-94CE-E9C86E535F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56-42C9-94CE-E9C86E535F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56-42C9-94CE-E9C86E535F4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0.21116608215558053</c:v>
                </c:pt>
                <c:pt idx="1">
                  <c:v>-0.30360662683310924</c:v>
                </c:pt>
                <c:pt idx="2">
                  <c:v>-7.1960935668599291E-2</c:v>
                </c:pt>
                <c:pt idx="3">
                  <c:v>9.6313813749073773E-3</c:v>
                </c:pt>
                <c:pt idx="4">
                  <c:v>-4.0636443532054756E-2</c:v>
                </c:pt>
                <c:pt idx="5">
                  <c:v>-0.10994882190547184</c:v>
                </c:pt>
                <c:pt idx="6">
                  <c:v>-0.46783992395582974</c:v>
                </c:pt>
                <c:pt idx="7">
                  <c:v>-0.53767992503747752</c:v>
                </c:pt>
                <c:pt idx="8">
                  <c:v>2.5606315780322575E-2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-0.15334255833974542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56-42C9-94CE-E9C86E535F48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-0.39334714887414535</c:v>
                </c:pt>
                <c:pt idx="1">
                  <c:v>-0.81591868919983845</c:v>
                </c:pt>
                <c:pt idx="2">
                  <c:v>-0.47305124376297947</c:v>
                </c:pt>
                <c:pt idx="3">
                  <c:v>-0.58238164287747729</c:v>
                </c:pt>
                <c:pt idx="4">
                  <c:v>-0.19642995810813701</c:v>
                </c:pt>
                <c:pt idx="5">
                  <c:v>-1.0064086617638104</c:v>
                </c:pt>
                <c:pt idx="6">
                  <c:v>-1.3910628452963136</c:v>
                </c:pt>
                <c:pt idx="7">
                  <c:v>-1.1064432101186048</c:v>
                </c:pt>
                <c:pt idx="8">
                  <c:v>-1.1360014726102676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-0.81094501086288684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56-42C9-94CE-E9C86E535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31-4472-B8EC-D22AD7EF58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9.957630522088353</c:v>
                </c:pt>
                <c:pt idx="1">
                  <c:v>9.5173469387755105</c:v>
                </c:pt>
                <c:pt idx="2">
                  <c:v>8.2760593599141785</c:v>
                </c:pt>
                <c:pt idx="3">
                  <c:v>8.3319114361161901</c:v>
                </c:pt>
                <c:pt idx="4">
                  <c:v>9.2042233150130173</c:v>
                </c:pt>
                <c:pt idx="5">
                  <c:v>8.4819118035384218</c:v>
                </c:pt>
                <c:pt idx="6">
                  <c:v>8.6220999760822767</c:v>
                </c:pt>
                <c:pt idx="7">
                  <c:v>9.4143475572046995</c:v>
                </c:pt>
                <c:pt idx="8">
                  <c:v>9.1479133650290549</c:v>
                </c:pt>
                <c:pt idx="9">
                  <c:v>8.2748321370687652</c:v>
                </c:pt>
                <c:pt idx="10">
                  <c:v>8.6503243037008772</c:v>
                </c:pt>
                <c:pt idx="11">
                  <c:v>10.312828207051762</c:v>
                </c:pt>
                <c:pt idx="12">
                  <c:v>8.9869277303868245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31-4472-B8EC-D22AD7EF58E2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31-4472-B8EC-D22AD7EF58E2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7.9859154929577461</c:v>
                </c:pt>
                <c:pt idx="1">
                  <c:v>7.6964968152866238</c:v>
                </c:pt>
                <c:pt idx="2">
                  <c:v>7.957861469581248</c:v>
                </c:pt>
                <c:pt idx="3">
                  <c:v>7.6099382080329558</c:v>
                </c:pt>
                <c:pt idx="4">
                  <c:v>8.9834313201496521</c:v>
                </c:pt>
                <c:pt idx="5">
                  <c:v>8.091552226383687</c:v>
                </c:pt>
                <c:pt idx="6">
                  <c:v>8.8038082284937094</c:v>
                </c:pt>
                <c:pt idx="7">
                  <c:v>9.3174354964816271</c:v>
                </c:pt>
                <c:pt idx="8">
                  <c:v>7.8615384615384611</c:v>
                </c:pt>
                <c:pt idx="9">
                  <c:v>6.9212454212454215</c:v>
                </c:pt>
                <c:pt idx="10">
                  <c:v>7.9767991407089154</c:v>
                </c:pt>
                <c:pt idx="11">
                  <c:v>7.4764606977721728</c:v>
                </c:pt>
                <c:pt idx="12">
                  <c:v>7.9646805896805901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31-4472-B8EC-D22AD7EF58E2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31-4472-B8EC-D22AD7EF58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31-4472-B8EC-D22AD7EF58E2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31-4472-B8EC-D22AD7EF58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31-4472-B8EC-D22AD7EF58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12">
                  <c:v>7.9967373572593798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31-4472-B8EC-D22AD7EF5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131-4472-B8EC-D22AD7EF58E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7.4402985074626864</c:v>
                      </c:pt>
                      <c:pt idx="1">
                        <c:v>7.4991482112436119</c:v>
                      </c:pt>
                      <c:pt idx="2">
                        <c:v>8.8174386920980918</c:v>
                      </c:pt>
                      <c:pt idx="3">
                        <c:v>6.8098720292504566</c:v>
                      </c:pt>
                      <c:pt idx="4">
                        <c:v>6.4708171206225682</c:v>
                      </c:pt>
                      <c:pt idx="5">
                        <c:v>8.1428571428571423</c:v>
                      </c:pt>
                      <c:pt idx="6">
                        <c:v>8.5867530597552193</c:v>
                      </c:pt>
                      <c:pt idx="7">
                        <c:v>9.3118971061093241</c:v>
                      </c:pt>
                      <c:pt idx="8">
                        <c:v>7.0184448462929474</c:v>
                      </c:pt>
                      <c:pt idx="9">
                        <c:v>7.649340770791075</c:v>
                      </c:pt>
                      <c:pt idx="10">
                        <c:v>8.677560868611538</c:v>
                      </c:pt>
                      <c:pt idx="11">
                        <c:v>8.1219634360130222</c:v>
                      </c:pt>
                      <c:pt idx="12">
                        <c:v>8.0097500686624556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131-4472-B8EC-D22AD7EF58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31-4472-B8EC-D22AD7EF58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1-4472-B8EC-D22AD7EF58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1-4472-B8EC-D22AD7EF58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1-4472-B8EC-D22AD7EF58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1-4472-B8EC-D22AD7EF58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1-4472-B8EC-D22AD7EF58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1-4472-B8EC-D22AD7EF58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1-4472-B8EC-D22AD7EF58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1-4472-B8EC-D22AD7EF58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1-4472-B8EC-D22AD7EF58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31-4472-B8EC-D22AD7EF58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31-4472-B8EC-D22AD7EF58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31-4472-B8EC-D22AD7EF58E2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-0.11201366431228266</c:v>
                </c:pt>
                <c:pt idx="1">
                  <c:v>-0.72267573168376931</c:v>
                </c:pt>
                <c:pt idx="2">
                  <c:v>0.11900614925863362</c:v>
                </c:pt>
                <c:pt idx="3">
                  <c:v>1.132675098208586</c:v>
                </c:pt>
                <c:pt idx="4">
                  <c:v>-1.7621863988924762</c:v>
                </c:pt>
                <c:pt idx="5">
                  <c:v>0.6053700994315161</c:v>
                </c:pt>
                <c:pt idx="6">
                  <c:v>0.45323671388866948</c:v>
                </c:pt>
                <c:pt idx="7">
                  <c:v>0.46197379691996776</c:v>
                </c:pt>
                <c:pt idx="8">
                  <c:v>-0.55953813270080666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-6.2813240148156702E-2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31-4472-B8EC-D22AD7EF58E2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-1.7320722094332659</c:v>
                </c:pt>
                <c:pt idx="1">
                  <c:v>-1.6219933203544583</c:v>
                </c:pt>
                <c:pt idx="2">
                  <c:v>-1.2143767520672135</c:v>
                </c:pt>
                <c:pt idx="3">
                  <c:v>0.44135617768491109</c:v>
                </c:pt>
                <c:pt idx="4">
                  <c:v>-2.4742856088935596</c:v>
                </c:pt>
                <c:pt idx="5">
                  <c:v>2.7919014934372655E-2</c:v>
                </c:pt>
                <c:pt idx="6">
                  <c:v>0.11842955548595135</c:v>
                </c:pt>
                <c:pt idx="7">
                  <c:v>-1.1187235701706637</c:v>
                </c:pt>
                <c:pt idx="8">
                  <c:v>-0.68566996326952356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-0.97828903238043363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31-4472-B8EC-D22AD7EF5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C-4621-9B0E-6706FF0302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8.3207261724659602</c:v>
                </c:pt>
                <c:pt idx="1">
                  <c:v>7.5545081967213115</c:v>
                </c:pt>
                <c:pt idx="2">
                  <c:v>6.8194308145240434</c:v>
                </c:pt>
                <c:pt idx="3">
                  <c:v>6.8827930174563594</c:v>
                </c:pt>
                <c:pt idx="4">
                  <c:v>7.2330484330484328</c:v>
                </c:pt>
                <c:pt idx="5">
                  <c:v>6.8007870142646336</c:v>
                </c:pt>
                <c:pt idx="6">
                  <c:v>7.7926267281105988</c:v>
                </c:pt>
                <c:pt idx="7">
                  <c:v>8.7209000432713104</c:v>
                </c:pt>
                <c:pt idx="8">
                  <c:v>7.3469263542300673</c:v>
                </c:pt>
                <c:pt idx="9">
                  <c:v>6.7281697089294523</c:v>
                </c:pt>
                <c:pt idx="10">
                  <c:v>6.5222276502198335</c:v>
                </c:pt>
                <c:pt idx="11">
                  <c:v>6.819106840022612</c:v>
                </c:pt>
                <c:pt idx="12">
                  <c:v>7.3102642901044872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C-4621-9B0E-6706FF030297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4C-4621-9B0E-6706FF030297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7.27756445419638</c:v>
                </c:pt>
                <c:pt idx="1">
                  <c:v>6.850265352539803</c:v>
                </c:pt>
                <c:pt idx="2">
                  <c:v>6.9960352422907492</c:v>
                </c:pt>
                <c:pt idx="3">
                  <c:v>5.7793180966654178</c:v>
                </c:pt>
                <c:pt idx="4">
                  <c:v>6.5626134301270413</c:v>
                </c:pt>
                <c:pt idx="5">
                  <c:v>7.2028608582574769</c:v>
                </c:pt>
                <c:pt idx="6">
                  <c:v>7.3701103309929792</c:v>
                </c:pt>
                <c:pt idx="7">
                  <c:v>9.1632016632016633</c:v>
                </c:pt>
                <c:pt idx="8">
                  <c:v>8.2704333516182125</c:v>
                </c:pt>
                <c:pt idx="9">
                  <c:v>6.9806382215847975</c:v>
                </c:pt>
                <c:pt idx="10">
                  <c:v>7.6692268305171529</c:v>
                </c:pt>
                <c:pt idx="11">
                  <c:v>7.4792987691160011</c:v>
                </c:pt>
                <c:pt idx="12">
                  <c:v>7.2943743582220915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4C-4621-9B0E-6706FF030297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4C-4621-9B0E-6706FF0302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C-4621-9B0E-6706FF030297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4C-4621-9B0E-6706FF0302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4C-4621-9B0E-6706FF0302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12">
                  <c:v>8.4324177071509645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4C-4621-9B0E-6706FF030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4C-4621-9B0E-6706FF0302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4C-4621-9B0E-6706FF0302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4C-4621-9B0E-6706FF0302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4C-4621-9B0E-6706FF0302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C-4621-9B0E-6706FF0302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C-4621-9B0E-6706FF0302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C-4621-9B0E-6706FF0302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C-4621-9B0E-6706FF0302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C-4621-9B0E-6706FF0302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C-4621-9B0E-6706FF0302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4C-4621-9B0E-6706FF0302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4C-4621-9B0E-6706FF0302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4C-4621-9B0E-6706FF030297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0.22571922763617103</c:v>
                </c:pt>
                <c:pt idx="1">
                  <c:v>-0.38502858471305057</c:v>
                </c:pt>
                <c:pt idx="2">
                  <c:v>-0.44780076514421907</c:v>
                </c:pt>
                <c:pt idx="3">
                  <c:v>0.54146529846629132</c:v>
                </c:pt>
                <c:pt idx="4">
                  <c:v>-8.2800595446705927E-3</c:v>
                </c:pt>
                <c:pt idx="5">
                  <c:v>-0.362414065384419</c:v>
                </c:pt>
                <c:pt idx="6">
                  <c:v>1.4432119308133124</c:v>
                </c:pt>
                <c:pt idx="7">
                  <c:v>-0.8994906203561257</c:v>
                </c:pt>
                <c:pt idx="8">
                  <c:v>-0.35077659938419536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-1.871527522486538E-2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4C-4621-9B0E-6706FF030297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0.50617005833906603</c:v>
                </c:pt>
                <c:pt idx="1">
                  <c:v>-0.85169419534862811</c:v>
                </c:pt>
                <c:pt idx="2">
                  <c:v>1.4874612530962423</c:v>
                </c:pt>
                <c:pt idx="3">
                  <c:v>0.74580678393390887</c:v>
                </c:pt>
                <c:pt idx="4">
                  <c:v>1.2446240973981162</c:v>
                </c:pt>
                <c:pt idx="5">
                  <c:v>1.8943408197922889</c:v>
                </c:pt>
                <c:pt idx="6">
                  <c:v>1.8342189094732939</c:v>
                </c:pt>
                <c:pt idx="7">
                  <c:v>5.5718551389627891E-2</c:v>
                </c:pt>
                <c:pt idx="8">
                  <c:v>2.4228033754996616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0.92487541644953186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4C-4621-9B0E-6706FF030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17-46F2-BFC4-236C9F33AC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7-46F2-BFC4-236C9F33AC97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17-46F2-BFC4-236C9F33AC97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17-46F2-BFC4-236C9F33AC97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17-46F2-BFC4-236C9F33AC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17-46F2-BFC4-236C9F33AC97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17-46F2-BFC4-236C9F33AC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17-46F2-BFC4-236C9F33AC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12">
                  <c:v>8.1910874524714821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17-46F2-BFC4-236C9F33A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17-46F2-BFC4-236C9F33AC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17-46F2-BFC4-236C9F33AC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17-46F2-BFC4-236C9F33AC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17-46F2-BFC4-236C9F33AC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7-46F2-BFC4-236C9F33AC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7-46F2-BFC4-236C9F33AC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17-46F2-BFC4-236C9F33AC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17-46F2-BFC4-236C9F33AC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17-46F2-BFC4-236C9F33AC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17-46F2-BFC4-236C9F33AC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17-46F2-BFC4-236C9F33AC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17-46F2-BFC4-236C9F33AC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17-46F2-BFC4-236C9F33AC97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8">
                  <c:v>-0.22001661327804278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-0.26846963878028518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17-46F2-BFC4-236C9F33AC97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8">
                  <c:v>-0.1442858125218347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-0.2922734160675784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17-46F2-BFC4-236C9F33A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A0-4A88-96F8-8FC9D00377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8.7561470215462602</c:v>
                </c:pt>
                <c:pt idx="1">
                  <c:v>8.2753522753522759</c:v>
                </c:pt>
                <c:pt idx="2">
                  <c:v>7.7726962457337887</c:v>
                </c:pt>
                <c:pt idx="3">
                  <c:v>7.0782060785767236</c:v>
                </c:pt>
                <c:pt idx="4">
                  <c:v>8.4609339919173774</c:v>
                </c:pt>
                <c:pt idx="5">
                  <c:v>9.6179577464788739</c:v>
                </c:pt>
                <c:pt idx="6">
                  <c:v>8.2886922320550642</c:v>
                </c:pt>
                <c:pt idx="7">
                  <c:v>8.9417061611374411</c:v>
                </c:pt>
                <c:pt idx="8">
                  <c:v>9.5273103805332635</c:v>
                </c:pt>
                <c:pt idx="9">
                  <c:v>8.0566202090592327</c:v>
                </c:pt>
                <c:pt idx="10">
                  <c:v>7.5836481381543441</c:v>
                </c:pt>
                <c:pt idx="11">
                  <c:v>8.4247185126996591</c:v>
                </c:pt>
                <c:pt idx="12">
                  <c:v>8.377732417888291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0-4A88-96F8-8FC9D003773D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A0-4A88-96F8-8FC9D003773D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7.6506691278264887</c:v>
                </c:pt>
                <c:pt idx="1">
                  <c:v>7.2104653855059038</c:v>
                </c:pt>
                <c:pt idx="2">
                  <c:v>8.0534644995722839</c:v>
                </c:pt>
                <c:pt idx="3">
                  <c:v>6.4822436110189177</c:v>
                </c:pt>
                <c:pt idx="4">
                  <c:v>8.4026390870185441</c:v>
                </c:pt>
                <c:pt idx="5">
                  <c:v>8.4086679725759055</c:v>
                </c:pt>
                <c:pt idx="6">
                  <c:v>8.5101010101010104</c:v>
                </c:pt>
                <c:pt idx="7">
                  <c:v>9.9118942731277535</c:v>
                </c:pt>
                <c:pt idx="8">
                  <c:v>9.6579052969502399</c:v>
                </c:pt>
                <c:pt idx="9">
                  <c:v>9.0385735080058218</c:v>
                </c:pt>
                <c:pt idx="10">
                  <c:v>8.0379550735863674</c:v>
                </c:pt>
                <c:pt idx="11">
                  <c:v>9.181432360742706</c:v>
                </c:pt>
                <c:pt idx="12">
                  <c:v>8.3670963781461012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A0-4A88-96F8-8FC9D003773D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A0-4A88-96F8-8FC9D00377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A0-4A88-96F8-8FC9D003773D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A0-4A88-96F8-8FC9D00377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A0-4A88-96F8-8FC9D00377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12">
                  <c:v>8.6041142382194717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A0-4A88-96F8-8FC9D003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A0-4A88-96F8-8FC9D00377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A0-4A88-96F8-8FC9D00377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A0-4A88-96F8-8FC9D00377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A0-4A88-96F8-8FC9D00377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A0-4A88-96F8-8FC9D00377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A0-4A88-96F8-8FC9D00377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A0-4A88-96F8-8FC9D00377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A0-4A88-96F8-8FC9D00377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A0-4A88-96F8-8FC9D00377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A0-4A88-96F8-8FC9D00377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A0-4A88-96F8-8FC9D00377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A0-4A88-96F8-8FC9D00377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A0-4A88-96F8-8FC9D003773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0.63284991748992248</c:v>
                </c:pt>
                <c:pt idx="1">
                  <c:v>-0.12130423295928061</c:v>
                </c:pt>
                <c:pt idx="2">
                  <c:v>-0.34640918246208408</c:v>
                </c:pt>
                <c:pt idx="3">
                  <c:v>-0.15402002264638348</c:v>
                </c:pt>
                <c:pt idx="4">
                  <c:v>-2.3543799549587359</c:v>
                </c:pt>
                <c:pt idx="5">
                  <c:v>-0.63966278179100122</c:v>
                </c:pt>
                <c:pt idx="6">
                  <c:v>-1.9771284685405597</c:v>
                </c:pt>
                <c:pt idx="7">
                  <c:v>-0.33059680601696506</c:v>
                </c:pt>
                <c:pt idx="8">
                  <c:v>0.57954384857294095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-0.52124491381954563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A0-4A88-96F8-8FC9D003773D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0.76810454494248503</c:v>
                </c:pt>
                <c:pt idx="1">
                  <c:v>7.1829954182895506E-2</c:v>
                </c:pt>
                <c:pt idx="2">
                  <c:v>1.1849929324598651</c:v>
                </c:pt>
                <c:pt idx="3">
                  <c:v>-6.3449729915090458E-2</c:v>
                </c:pt>
                <c:pt idx="4">
                  <c:v>-3.9945584351787744E-2</c:v>
                </c:pt>
                <c:pt idx="5">
                  <c:v>-0.68396933629998813</c:v>
                </c:pt>
                <c:pt idx="6">
                  <c:v>-0.24015202069916164</c:v>
                </c:pt>
                <c:pt idx="7">
                  <c:v>0.40776752307308506</c:v>
                </c:pt>
                <c:pt idx="8">
                  <c:v>-9.595102656287402E-2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0.12492911864462641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A0-4A88-96F8-8FC9D003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F3-481F-A724-53FADF08AF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3-481F-A724-53FADF08AFFE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F3-481F-A724-53FADF08AFFE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F3-481F-A724-53FADF08AFFE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F3-481F-A724-53FADF08AF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F3-481F-A724-53FADF08AFFE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F3-481F-A724-53FADF08AF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F3-481F-A724-53FADF08AF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12">
                  <c:v>8.1910874524714821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F3-481F-A724-53FADF08A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F3-481F-A724-53FADF08AF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F3-481F-A724-53FADF08AF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F3-481F-A724-53FADF08AF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F3-481F-A724-53FADF08AF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F3-481F-A724-53FADF08AF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F3-481F-A724-53FADF08AF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F3-481F-A724-53FADF08AF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F3-481F-A724-53FADF08AF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F3-481F-A724-53FADF08AF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F3-481F-A724-53FADF08AF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F3-481F-A724-53FADF08AF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F3-481F-A724-53FADF08AF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F3-481F-A724-53FADF08AFFE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8">
                  <c:v>-0.22001661327804278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-0.26846963878028518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F3-481F-A724-53FADF08AFFE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8">
                  <c:v>-0.1442858125218347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-0.2922734160675784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F3-481F-A724-53FADF08A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AF-4C11-90BA-F1F99E6405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9.1074441687344905</c:v>
                </c:pt>
                <c:pt idx="1">
                  <c:v>8.3243180228491482</c:v>
                </c:pt>
                <c:pt idx="2">
                  <c:v>7.5138151875571824</c:v>
                </c:pt>
                <c:pt idx="3">
                  <c:v>9.9775224775224771</c:v>
                </c:pt>
                <c:pt idx="4">
                  <c:v>8.9593220338983048</c:v>
                </c:pt>
                <c:pt idx="5">
                  <c:v>8.7679558011049732</c:v>
                </c:pt>
                <c:pt idx="6">
                  <c:v>7.8179059180576633</c:v>
                </c:pt>
                <c:pt idx="7">
                  <c:v>9.6210045662100452</c:v>
                </c:pt>
                <c:pt idx="8">
                  <c:v>9.1018363939899825</c:v>
                </c:pt>
                <c:pt idx="9">
                  <c:v>6.8762626262626263</c:v>
                </c:pt>
                <c:pt idx="10">
                  <c:v>8.5194938440492471</c:v>
                </c:pt>
                <c:pt idx="11">
                  <c:v>9.0583635855906177</c:v>
                </c:pt>
                <c:pt idx="12">
                  <c:v>8.458189382963706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F-4C11-90BA-F1F99E64053E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AF-4C11-90BA-F1F99E64053E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8.4483920367534449</c:v>
                </c:pt>
                <c:pt idx="1">
                  <c:v>8.2276861853325745</c:v>
                </c:pt>
                <c:pt idx="2">
                  <c:v>8.4184331797235021</c:v>
                </c:pt>
                <c:pt idx="3">
                  <c:v>9.1967109424414932</c:v>
                </c:pt>
                <c:pt idx="4">
                  <c:v>9.1746478873239443</c:v>
                </c:pt>
                <c:pt idx="5">
                  <c:v>7.0531249999999996</c:v>
                </c:pt>
                <c:pt idx="6">
                  <c:v>8.795209580838323</c:v>
                </c:pt>
                <c:pt idx="7">
                  <c:v>8.6090425531914896</c:v>
                </c:pt>
                <c:pt idx="8">
                  <c:v>9.8945233265720081</c:v>
                </c:pt>
                <c:pt idx="9">
                  <c:v>6.7535545023696679</c:v>
                </c:pt>
                <c:pt idx="10">
                  <c:v>7.8405093996361428</c:v>
                </c:pt>
                <c:pt idx="11">
                  <c:v>8.5618691588785047</c:v>
                </c:pt>
                <c:pt idx="12">
                  <c:v>8.2687803357527727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AF-4C11-90BA-F1F99E64053E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AF-4C11-90BA-F1F99E6405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AF-4C11-90BA-F1F99E64053E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AF-4C11-90BA-F1F99E6405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AF-4C11-90BA-F1F99E6405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12">
                  <c:v>8.7106394784297407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AF-4C11-90BA-F1F99E640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AF-4C11-90BA-F1F99E6405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AF-4C11-90BA-F1F99E6405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AF-4C11-90BA-F1F99E6405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AF-4C11-90BA-F1F99E6405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AF-4C11-90BA-F1F99E6405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AF-4C11-90BA-F1F99E6405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AF-4C11-90BA-F1F99E6405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AF-4C11-90BA-F1F99E6405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AF-4C11-90BA-F1F99E6405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AF-4C11-90BA-F1F99E6405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AF-4C11-90BA-F1F99E6405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AF-4C11-90BA-F1F99E6405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AF-4C11-90BA-F1F99E64053E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0.96041718694450484</c:v>
                </c:pt>
                <c:pt idx="1">
                  <c:v>0.51055658139313209</c:v>
                </c:pt>
                <c:pt idx="2">
                  <c:v>-0.88276060199480177</c:v>
                </c:pt>
                <c:pt idx="3">
                  <c:v>2.3963846604215462</c:v>
                </c:pt>
                <c:pt idx="4">
                  <c:v>-1.0669329707065565</c:v>
                </c:pt>
                <c:pt idx="5">
                  <c:v>2.1695208882140449</c:v>
                </c:pt>
                <c:pt idx="6">
                  <c:v>-0.7390589292714882</c:v>
                </c:pt>
                <c:pt idx="7">
                  <c:v>2.3722661937920781</c:v>
                </c:pt>
                <c:pt idx="8">
                  <c:v>1.2723499120145974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0.47585742225995986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AF-4C11-90BA-F1F99E64053E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-0.76506063058073259</c:v>
                </c:pt>
                <c:pt idx="1">
                  <c:v>0.31469845918273442</c:v>
                </c:pt>
                <c:pt idx="2">
                  <c:v>0.83010595154468003</c:v>
                </c:pt>
                <c:pt idx="3">
                  <c:v>0.59296932575621142</c:v>
                </c:pt>
                <c:pt idx="4">
                  <c:v>-0.33856731691717279</c:v>
                </c:pt>
                <c:pt idx="5">
                  <c:v>1.6983514765230598</c:v>
                </c:pt>
                <c:pt idx="6">
                  <c:v>-0.61602798378536328</c:v>
                </c:pt>
                <c:pt idx="7">
                  <c:v>0.71687009319049899</c:v>
                </c:pt>
                <c:pt idx="8">
                  <c:v>0.49041873129475633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0.20884930809232038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AF-4C11-90BA-F1F99E640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8-423C-87FA-E42F12711D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9.533323072187164</c:v>
                </c:pt>
                <c:pt idx="1">
                  <c:v>9.2513717421124824</c:v>
                </c:pt>
                <c:pt idx="2">
                  <c:v>8.0050288237458602</c:v>
                </c:pt>
                <c:pt idx="3">
                  <c:v>10.622104063805544</c:v>
                </c:pt>
                <c:pt idx="4">
                  <c:v>11.348837209302326</c:v>
                </c:pt>
                <c:pt idx="5">
                  <c:v>6.9422222222222221</c:v>
                </c:pt>
                <c:pt idx="6">
                  <c:v>8.3686200378071831</c:v>
                </c:pt>
                <c:pt idx="7">
                  <c:v>9.8538461538461544</c:v>
                </c:pt>
                <c:pt idx="8">
                  <c:v>8.5935162094763093</c:v>
                </c:pt>
                <c:pt idx="9">
                  <c:v>6.1791423496574476</c:v>
                </c:pt>
                <c:pt idx="10">
                  <c:v>9.0084462151394415</c:v>
                </c:pt>
                <c:pt idx="11">
                  <c:v>8.2477545944452118</c:v>
                </c:pt>
                <c:pt idx="12">
                  <c:v>8.6256792679197343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8-423C-87FA-E42F12711D90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A8-423C-87FA-E42F12711D90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8.4030825496342736</c:v>
                </c:pt>
                <c:pt idx="1">
                  <c:v>8.2292319749216301</c:v>
                </c:pt>
                <c:pt idx="2">
                  <c:v>9.0803940260565614</c:v>
                </c:pt>
                <c:pt idx="3">
                  <c:v>9.2377972465581983</c:v>
                </c:pt>
                <c:pt idx="4">
                  <c:v>7.8695652173913047</c:v>
                </c:pt>
                <c:pt idx="5">
                  <c:v>8.5033557046979862</c:v>
                </c:pt>
                <c:pt idx="6">
                  <c:v>7.8888888888888893</c:v>
                </c:pt>
                <c:pt idx="7">
                  <c:v>6.964788732394366</c:v>
                </c:pt>
                <c:pt idx="8">
                  <c:v>8.81</c:v>
                </c:pt>
                <c:pt idx="9">
                  <c:v>5.3309920983318699</c:v>
                </c:pt>
                <c:pt idx="10">
                  <c:v>8.603550295857989</c:v>
                </c:pt>
                <c:pt idx="11">
                  <c:v>8.9088376804254246</c:v>
                </c:pt>
                <c:pt idx="12">
                  <c:v>8.3434397163120568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A8-423C-87FA-E42F12711D90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8-423C-87FA-E42F12711D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A8-423C-87FA-E42F12711D90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A8-423C-87FA-E42F12711D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A8-423C-87FA-E42F12711D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12">
                  <c:v>9.1977138299993353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A8-423C-87FA-E42F12711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A8-423C-87FA-E42F12711D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A8-423C-87FA-E42F12711D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A8-423C-87FA-E42F12711D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A8-423C-87FA-E42F12711D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A8-423C-87FA-E42F12711D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A8-423C-87FA-E42F12711D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A8-423C-87FA-E42F12711D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A8-423C-87FA-E42F12711D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A8-423C-87FA-E42F12711D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A8-423C-87FA-E42F12711D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A8-423C-87FA-E42F12711D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A8-423C-87FA-E42F12711D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A8-423C-87FA-E42F12711D90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0.67721701162322745</c:v>
                </c:pt>
                <c:pt idx="1">
                  <c:v>0.29818670631924959</c:v>
                </c:pt>
                <c:pt idx="2">
                  <c:v>-0.84753500933096504</c:v>
                </c:pt>
                <c:pt idx="3">
                  <c:v>5.5628058067691697</c:v>
                </c:pt>
                <c:pt idx="4">
                  <c:v>-0.48566978193146326</c:v>
                </c:pt>
                <c:pt idx="5">
                  <c:v>-6.8951093951094222E-2</c:v>
                </c:pt>
                <c:pt idx="6">
                  <c:v>-5.854750512645249</c:v>
                </c:pt>
                <c:pt idx="7">
                  <c:v>-1.5583228247162673</c:v>
                </c:pt>
                <c:pt idx="8">
                  <c:v>1.2590919109543464E-2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0.48592459322168224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A8-423C-87FA-E42F12711D90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-0.65565357187615447</c:v>
                </c:pt>
                <c:pt idx="1">
                  <c:v>-0.19958084182206548</c:v>
                </c:pt>
                <c:pt idx="2">
                  <c:v>0.59255989326960901</c:v>
                </c:pt>
                <c:pt idx="3">
                  <c:v>3.0340158362777192</c:v>
                </c:pt>
                <c:pt idx="4">
                  <c:v>-2.0821705426356587</c:v>
                </c:pt>
                <c:pt idx="5">
                  <c:v>1.7494444444444444</c:v>
                </c:pt>
                <c:pt idx="6">
                  <c:v>-1.5177428448247268</c:v>
                </c:pt>
                <c:pt idx="7">
                  <c:v>-2.5269230769230777</c:v>
                </c:pt>
                <c:pt idx="8">
                  <c:v>-0.85313159409169437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0.17392711224709956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A8-423C-87FA-E42F12711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F5-46AB-B750-E2EC167C35C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F5-46AB-B750-E2EC167C35C3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F5-46AB-B750-E2EC167C35C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F5-46AB-B750-E2EC167C35C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F5-46AB-B750-E2EC167C35C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F5-46AB-B750-E2EC167C35C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F5-46AB-B750-E2EC167C35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F5-46AB-B750-E2EC167C35C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12">
                  <c:v>7.250256198850952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F5-46AB-B750-E2EC167C3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F5-46AB-B750-E2EC167C35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F5-46AB-B750-E2EC167C35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F5-46AB-B750-E2EC167C35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F5-46AB-B750-E2EC167C35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F5-46AB-B750-E2EC167C35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F5-46AB-B750-E2EC167C35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F5-46AB-B750-E2EC167C35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F5-46AB-B750-E2EC167C35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F5-46AB-B750-E2EC167C35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F5-46AB-B750-E2EC167C35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F5-46AB-B750-E2EC167C35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F5-46AB-B750-E2EC167C35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F5-46AB-B750-E2EC167C35C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8">
                  <c:v>-0.18709111159536018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-0.13182227769748334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F5-46AB-B750-E2EC167C35C3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8">
                  <c:v>-0.75885906295361849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-0.5349100731048404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F5-46AB-B750-E2EC167C3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2B-4DC7-8F37-24262979BCE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43948</c:v>
                </c:pt>
                <c:pt idx="1">
                  <c:v>42009</c:v>
                </c:pt>
                <c:pt idx="2">
                  <c:v>51922</c:v>
                </c:pt>
                <c:pt idx="3">
                  <c:v>49828</c:v>
                </c:pt>
                <c:pt idx="4">
                  <c:v>65395</c:v>
                </c:pt>
                <c:pt idx="5">
                  <c:v>63120</c:v>
                </c:pt>
                <c:pt idx="6">
                  <c:v>59097</c:v>
                </c:pt>
                <c:pt idx="7">
                  <c:v>60439</c:v>
                </c:pt>
                <c:pt idx="8">
                  <c:v>57468</c:v>
                </c:pt>
                <c:pt idx="9">
                  <c:v>53519</c:v>
                </c:pt>
                <c:pt idx="10">
                  <c:v>46284</c:v>
                </c:pt>
                <c:pt idx="11">
                  <c:v>47430</c:v>
                </c:pt>
                <c:pt idx="12">
                  <c:v>640459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B-4DC7-8F37-24262979BCE4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2B-4DC7-8F37-24262979BCE4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22981</c:v>
                </c:pt>
                <c:pt idx="1">
                  <c:v>33474</c:v>
                </c:pt>
                <c:pt idx="2">
                  <c:v>46540</c:v>
                </c:pt>
                <c:pt idx="3">
                  <c:v>48714</c:v>
                </c:pt>
                <c:pt idx="4">
                  <c:v>52400</c:v>
                </c:pt>
                <c:pt idx="5">
                  <c:v>53892</c:v>
                </c:pt>
                <c:pt idx="6">
                  <c:v>59229</c:v>
                </c:pt>
                <c:pt idx="7">
                  <c:v>54770</c:v>
                </c:pt>
                <c:pt idx="8">
                  <c:v>55821</c:v>
                </c:pt>
                <c:pt idx="9">
                  <c:v>56132</c:v>
                </c:pt>
                <c:pt idx="10">
                  <c:v>49783</c:v>
                </c:pt>
                <c:pt idx="11">
                  <c:v>48129</c:v>
                </c:pt>
                <c:pt idx="12">
                  <c:v>581865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2B-4DC7-8F37-24262979BCE4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2B-4DC7-8F37-24262979BCE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2B-4DC7-8F37-24262979BCE4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2B-4DC7-8F37-24262979BC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2B-4DC7-8F37-24262979BCE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12">
                  <c:v>519143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2B-4DC7-8F37-24262979B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2B-4DC7-8F37-24262979BC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2B-4DC7-8F37-24262979BC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2B-4DC7-8F37-24262979BC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2B-4DC7-8F37-24262979BC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2B-4DC7-8F37-24262979BC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2B-4DC7-8F37-24262979BC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2B-4DC7-8F37-24262979BC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2B-4DC7-8F37-24262979BC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2B-4DC7-8F37-24262979BC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2B-4DC7-8F37-24262979BC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2B-4DC7-8F37-24262979BC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2B-4DC7-8F37-24262979BC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2B-4DC7-8F37-24262979BCE4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7.6157151310880744E-2</c:v>
                </c:pt>
                <c:pt idx="1">
                  <c:v>0.12520468265024309</c:v>
                </c:pt>
                <c:pt idx="2">
                  <c:v>1.2773556369467309E-2</c:v>
                </c:pt>
                <c:pt idx="3">
                  <c:v>0.17837462753581779</c:v>
                </c:pt>
                <c:pt idx="4">
                  <c:v>0.11826146772383339</c:v>
                </c:pt>
                <c:pt idx="5">
                  <c:v>8.7244906335681049E-2</c:v>
                </c:pt>
                <c:pt idx="6">
                  <c:v>8.1871542301983569E-2</c:v>
                </c:pt>
                <c:pt idx="7">
                  <c:v>0.13233916864779194</c:v>
                </c:pt>
                <c:pt idx="8">
                  <c:v>3.4071494283085757E-2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9.1792570284502828E-2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2B-4DC7-8F37-24262979BCE4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-4.8261581869482151E-2</c:v>
                </c:pt>
                <c:pt idx="1">
                  <c:v>9.5955628555785655E-2</c:v>
                </c:pt>
                <c:pt idx="2">
                  <c:v>7.0451831593544068E-2</c:v>
                </c:pt>
                <c:pt idx="3">
                  <c:v>0.15874608653768973</c:v>
                </c:pt>
                <c:pt idx="4">
                  <c:v>-5.5355914060708056E-2</c:v>
                </c:pt>
                <c:pt idx="5">
                  <c:v>4.9160329531051872E-2</c:v>
                </c:pt>
                <c:pt idx="6">
                  <c:v>8.536812359341428E-2</c:v>
                </c:pt>
                <c:pt idx="7">
                  <c:v>4.0255464187031631E-2</c:v>
                </c:pt>
                <c:pt idx="8">
                  <c:v>9.5322614324493626E-2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5.2545891741311301E-2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2B-4DC7-8F37-24262979B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D-47B8-B8F1-1298EF00A94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8.1611977765823926</c:v>
                </c:pt>
                <c:pt idx="1">
                  <c:v>7.3962752660524247</c:v>
                </c:pt>
                <c:pt idx="2">
                  <c:v>6.9514872576306503</c:v>
                </c:pt>
                <c:pt idx="3">
                  <c:v>6.9504742356777518</c:v>
                </c:pt>
                <c:pt idx="4">
                  <c:v>7.1863868806207014</c:v>
                </c:pt>
                <c:pt idx="5">
                  <c:v>7.4720533534337257</c:v>
                </c:pt>
                <c:pt idx="6">
                  <c:v>8.1077181045741096</c:v>
                </c:pt>
                <c:pt idx="7">
                  <c:v>7.6156103652825475</c:v>
                </c:pt>
                <c:pt idx="8">
                  <c:v>7.9576747733844213</c:v>
                </c:pt>
                <c:pt idx="9">
                  <c:v>7.2540015504582973</c:v>
                </c:pt>
                <c:pt idx="10">
                  <c:v>7.3591579079275071</c:v>
                </c:pt>
                <c:pt idx="11">
                  <c:v>7.6232371140496902</c:v>
                </c:pt>
                <c:pt idx="12">
                  <c:v>7.4954403797286284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D-47B8-B8F1-1298EF00A946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D-47B8-B8F1-1298EF00A946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7.5615990822484909</c:v>
                </c:pt>
                <c:pt idx="1">
                  <c:v>6.4374683149397498</c:v>
                </c:pt>
                <c:pt idx="2">
                  <c:v>7.0441555012870438</c:v>
                </c:pt>
                <c:pt idx="3">
                  <c:v>6.3882504919411778</c:v>
                </c:pt>
                <c:pt idx="4">
                  <c:v>6.5573295119278425</c:v>
                </c:pt>
                <c:pt idx="5">
                  <c:v>6.5912740640417917</c:v>
                </c:pt>
                <c:pt idx="6">
                  <c:v>6.9145621238539849</c:v>
                </c:pt>
                <c:pt idx="7">
                  <c:v>7.4149865168853308</c:v>
                </c:pt>
                <c:pt idx="8">
                  <c:v>7.2388671511086269</c:v>
                </c:pt>
                <c:pt idx="9">
                  <c:v>6.9094150511672305</c:v>
                </c:pt>
                <c:pt idx="10">
                  <c:v>7.1666844033628774</c:v>
                </c:pt>
                <c:pt idx="11">
                  <c:v>7.0239810951950288</c:v>
                </c:pt>
                <c:pt idx="12">
                  <c:v>6.932464916278767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D-47B8-B8F1-1298EF00A946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D-47B8-B8F1-1298EF00A94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1D-47B8-B8F1-1298EF00A946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1D-47B8-B8F1-1298EF00A9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1D-47B8-B8F1-1298EF00A94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12">
                  <c:v>6.8133898320991824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1D-47B8-B8F1-1298EF00A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1D-47B8-B8F1-1298EF00A9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1D-47B8-B8F1-1298EF00A9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D-47B8-B8F1-1298EF00A9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D-47B8-B8F1-1298EF00A9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1D-47B8-B8F1-1298EF00A9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1D-47B8-B8F1-1298EF00A9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1D-47B8-B8F1-1298EF00A9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1D-47B8-B8F1-1298EF00A9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1D-47B8-B8F1-1298EF00A9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1D-47B8-B8F1-1298EF00A9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1D-47B8-B8F1-1298EF00A9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1D-47B8-B8F1-1298EF00A9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1D-47B8-B8F1-1298EF00A946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-0.23454633265705205</c:v>
                </c:pt>
                <c:pt idx="1">
                  <c:v>-0.33856182966635107</c:v>
                </c:pt>
                <c:pt idx="2">
                  <c:v>-0.41080854040823578</c:v>
                </c:pt>
                <c:pt idx="3">
                  <c:v>0.13446474883424564</c:v>
                </c:pt>
                <c:pt idx="4">
                  <c:v>-0.40455628405258803</c:v>
                </c:pt>
                <c:pt idx="5">
                  <c:v>-0.18659731937124135</c:v>
                </c:pt>
                <c:pt idx="6">
                  <c:v>-0.31008923446574332</c:v>
                </c:pt>
                <c:pt idx="7">
                  <c:v>-1.1317974112169766</c:v>
                </c:pt>
                <c:pt idx="8">
                  <c:v>-0.32768746958230199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-0.3637494053182726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1D-47B8-B8F1-1298EF00A946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-0.67978133412133968</c:v>
                </c:pt>
                <c:pt idx="1">
                  <c:v>-0.5566078953303002</c:v>
                </c:pt>
                <c:pt idx="2">
                  <c:v>-0.42519018099119776</c:v>
                </c:pt>
                <c:pt idx="3">
                  <c:v>-0.34432593221970009</c:v>
                </c:pt>
                <c:pt idx="4">
                  <c:v>-0.81956680610831878</c:v>
                </c:pt>
                <c:pt idx="5">
                  <c:v>-0.90826798372683903</c:v>
                </c:pt>
                <c:pt idx="6">
                  <c:v>-1.1551419998277916</c:v>
                </c:pt>
                <c:pt idx="7">
                  <c:v>-0.57093634423849782</c:v>
                </c:pt>
                <c:pt idx="8">
                  <c:v>-0.97586039794827339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-0.71269491281084996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1D-47B8-B8F1-1298EF00A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90-44F5-B02F-CFC19B8ED5B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8.1524290129418588</c:v>
                </c:pt>
                <c:pt idx="1">
                  <c:v>7.464521596092017</c:v>
                </c:pt>
                <c:pt idx="2">
                  <c:v>7.0443315830248769</c:v>
                </c:pt>
                <c:pt idx="3">
                  <c:v>6.861319823107638</c:v>
                </c:pt>
                <c:pt idx="4">
                  <c:v>7.2240458632885645</c:v>
                </c:pt>
                <c:pt idx="5">
                  <c:v>7.345529419374313</c:v>
                </c:pt>
                <c:pt idx="6">
                  <c:v>7.7188989099535759</c:v>
                </c:pt>
                <c:pt idx="7">
                  <c:v>7.6109506067066492</c:v>
                </c:pt>
                <c:pt idx="8">
                  <c:v>7.9966416301708687</c:v>
                </c:pt>
                <c:pt idx="9">
                  <c:v>7.3158122516426012</c:v>
                </c:pt>
                <c:pt idx="10">
                  <c:v>7.4245303023877183</c:v>
                </c:pt>
                <c:pt idx="11">
                  <c:v>7.6551716788507855</c:v>
                </c:pt>
                <c:pt idx="12">
                  <c:v>7.4784309110167575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90-44F5-B02F-CFC19B8ED5B7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90-44F5-B02F-CFC19B8ED5B7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7.283279094994576</c:v>
                </c:pt>
                <c:pt idx="1">
                  <c:v>6.4920602760541977</c:v>
                </c:pt>
                <c:pt idx="2">
                  <c:v>7.2036396114770573</c:v>
                </c:pt>
                <c:pt idx="3">
                  <c:v>6.7615516848580244</c:v>
                </c:pt>
                <c:pt idx="4">
                  <c:v>6.8496478491710908</c:v>
                </c:pt>
                <c:pt idx="5">
                  <c:v>6.8383665065202468</c:v>
                </c:pt>
                <c:pt idx="6">
                  <c:v>6.991737964968971</c:v>
                </c:pt>
                <c:pt idx="7">
                  <c:v>7.5181726261604931</c:v>
                </c:pt>
                <c:pt idx="8">
                  <c:v>7.4246413433322465</c:v>
                </c:pt>
                <c:pt idx="9">
                  <c:v>7.0835261748145992</c:v>
                </c:pt>
                <c:pt idx="10">
                  <c:v>7.3741335822525871</c:v>
                </c:pt>
                <c:pt idx="11">
                  <c:v>7.1455098355982134</c:v>
                </c:pt>
                <c:pt idx="12">
                  <c:v>7.0904638739236825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90-44F5-B02F-CFC19B8ED5B7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90-44F5-B02F-CFC19B8ED5B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0-44F5-B02F-CFC19B8ED5B7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90-44F5-B02F-CFC19B8ED5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90-44F5-B02F-CFC19B8ED5B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12">
                  <c:v>6.9743584960024547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90-44F5-B02F-CFC19B8E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90-44F5-B02F-CFC19B8ED5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90-44F5-B02F-CFC19B8ED5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90-44F5-B02F-CFC19B8ED5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90-44F5-B02F-CFC19B8ED5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90-44F5-B02F-CFC19B8ED5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90-44F5-B02F-CFC19B8ED5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90-44F5-B02F-CFC19B8ED5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90-44F5-B02F-CFC19B8ED5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90-44F5-B02F-CFC19B8ED5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90-44F5-B02F-CFC19B8ED5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90-44F5-B02F-CFC19B8ED5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90-44F5-B02F-CFC19B8ED5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90-44F5-B02F-CFC19B8ED5B7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-0.16817637235812377</c:v>
                </c:pt>
                <c:pt idx="1">
                  <c:v>-0.26691892264630113</c:v>
                </c:pt>
                <c:pt idx="2">
                  <c:v>-0.37939363392047021</c:v>
                </c:pt>
                <c:pt idx="3">
                  <c:v>0.25089863448248995</c:v>
                </c:pt>
                <c:pt idx="4">
                  <c:v>-0.43299500191322071</c:v>
                </c:pt>
                <c:pt idx="5">
                  <c:v>-0.26106308023064084</c:v>
                </c:pt>
                <c:pt idx="6">
                  <c:v>-0.33197779975079023</c:v>
                </c:pt>
                <c:pt idx="7">
                  <c:v>-0.36017751476579196</c:v>
                </c:pt>
                <c:pt idx="8">
                  <c:v>-0.33060090471285264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-0.256831648434801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90-44F5-B02F-CFC19B8ED5B7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-0.63416330443254054</c:v>
                </c:pt>
                <c:pt idx="1">
                  <c:v>-0.46450181448100292</c:v>
                </c:pt>
                <c:pt idx="2">
                  <c:v>-0.30920805993142864</c:v>
                </c:pt>
                <c:pt idx="3">
                  <c:v>-4.6082407050111129E-2</c:v>
                </c:pt>
                <c:pt idx="4">
                  <c:v>-0.64508342627527959</c:v>
                </c:pt>
                <c:pt idx="5">
                  <c:v>-0.60815376442708846</c:v>
                </c:pt>
                <c:pt idx="6">
                  <c:v>-0.61786953423143753</c:v>
                </c:pt>
                <c:pt idx="7">
                  <c:v>-0.4695468438000816</c:v>
                </c:pt>
                <c:pt idx="8">
                  <c:v>-0.85615433105215466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-0.5102481650347972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90-44F5-B02F-CFC19B8E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4-486E-ADD4-A9EB1E32D51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8.186498536993172</c:v>
                </c:pt>
                <c:pt idx="1">
                  <c:v>7.2238524022416728</c:v>
                </c:pt>
                <c:pt idx="2">
                  <c:v>6.7097226113757351</c:v>
                </c:pt>
                <c:pt idx="3">
                  <c:v>7.2507410888583612</c:v>
                </c:pt>
                <c:pt idx="4">
                  <c:v>7.0652739573265926</c:v>
                </c:pt>
                <c:pt idx="5">
                  <c:v>7.8727297555646594</c:v>
                </c:pt>
                <c:pt idx="6">
                  <c:v>9.5561481030016768</c:v>
                </c:pt>
                <c:pt idx="7">
                  <c:v>7.6324706221613434</c:v>
                </c:pt>
                <c:pt idx="8">
                  <c:v>7.8181079323797142</c:v>
                </c:pt>
                <c:pt idx="9">
                  <c:v>7.0438707951581625</c:v>
                </c:pt>
                <c:pt idx="10">
                  <c:v>7.1743691182641012</c:v>
                </c:pt>
                <c:pt idx="11">
                  <c:v>7.5338108027454487</c:v>
                </c:pt>
                <c:pt idx="12">
                  <c:v>7.548306133933596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4-486E-ADD4-A9EB1E32D51C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4-486E-ADD4-A9EB1E32D51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8.7080301289416564</c:v>
                </c:pt>
                <c:pt idx="1">
                  <c:v>6.2548089144987715</c:v>
                </c:pt>
                <c:pt idx="2">
                  <c:v>6.5926417599089699</c:v>
                </c:pt>
                <c:pt idx="3">
                  <c:v>5.4027884089666482</c:v>
                </c:pt>
                <c:pt idx="4">
                  <c:v>5.5331055429005316</c:v>
                </c:pt>
                <c:pt idx="5">
                  <c:v>5.8430965060397453</c:v>
                </c:pt>
                <c:pt idx="6">
                  <c:v>6.6621021021021019</c:v>
                </c:pt>
                <c:pt idx="7">
                  <c:v>7.0882044713553798</c:v>
                </c:pt>
                <c:pt idx="8">
                  <c:v>6.6442734150795717</c:v>
                </c:pt>
                <c:pt idx="9">
                  <c:v>6.3252017608217166</c:v>
                </c:pt>
                <c:pt idx="10">
                  <c:v>6.4895630753273696</c:v>
                </c:pt>
                <c:pt idx="11">
                  <c:v>6.6228119706380575</c:v>
                </c:pt>
                <c:pt idx="12">
                  <c:v>6.4269044031474971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4-486E-ADD4-A9EB1E32D51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4-486E-ADD4-A9EB1E32D51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B4-486E-ADD4-A9EB1E32D51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B4-486E-ADD4-A9EB1E32D5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B4-486E-ADD4-A9EB1E32D51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12">
                  <c:v>6.3184115753577466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B4-486E-ADD4-A9EB1E32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4-486E-ADD4-A9EB1E32D5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4-486E-ADD4-A9EB1E32D5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B4-486E-ADD4-A9EB1E32D5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B4-486E-ADD4-A9EB1E32D5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B4-486E-ADD4-A9EB1E32D5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B4-486E-ADD4-A9EB1E32D5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B4-486E-ADD4-A9EB1E32D5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B4-486E-ADD4-A9EB1E32D5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B4-486E-ADD4-A9EB1E32D5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B4-486E-ADD4-A9EB1E32D5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B4-486E-ADD4-A9EB1E32D5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B4-486E-ADD4-A9EB1E32D5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B4-486E-ADD4-A9EB1E32D51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-0.48183949219247602</c:v>
                </c:pt>
                <c:pt idx="1">
                  <c:v>-0.55636599527612862</c:v>
                </c:pt>
                <c:pt idx="2">
                  <c:v>-0.53828885718293407</c:v>
                </c:pt>
                <c:pt idx="3">
                  <c:v>-0.22081620192434048</c:v>
                </c:pt>
                <c:pt idx="4">
                  <c:v>-0.2494210558569474</c:v>
                </c:pt>
                <c:pt idx="5">
                  <c:v>6.3659701505144994E-2</c:v>
                </c:pt>
                <c:pt idx="6">
                  <c:v>-0.20177174975581114</c:v>
                </c:pt>
                <c:pt idx="7">
                  <c:v>-4.0327573746232348</c:v>
                </c:pt>
                <c:pt idx="8">
                  <c:v>-0.2875304586745635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-0.69043694782579657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B4-486E-ADD4-A9EB1E32D51C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-0.85704501214588813</c:v>
                </c:pt>
                <c:pt idx="1">
                  <c:v>-0.85681841005462811</c:v>
                </c:pt>
                <c:pt idx="2">
                  <c:v>-0.76435408547932049</c:v>
                </c:pt>
                <c:pt idx="3">
                  <c:v>-1.2566558467592017</c:v>
                </c:pt>
                <c:pt idx="4">
                  <c:v>-1.3908205841253221</c:v>
                </c:pt>
                <c:pt idx="5">
                  <c:v>-1.8108678607353701</c:v>
                </c:pt>
                <c:pt idx="6">
                  <c:v>-3.0440201229466206</c:v>
                </c:pt>
                <c:pt idx="7">
                  <c:v>-0.88794545621768606</c:v>
                </c:pt>
                <c:pt idx="8">
                  <c:v>-1.3221900278553917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-1.3383485882812884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B4-486E-ADD4-A9EB1E32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71-4348-B643-59DFD631C2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9.1119876893734144</c:v>
                </c:pt>
                <c:pt idx="1">
                  <c:v>8.8553083164761226</c:v>
                </c:pt>
                <c:pt idx="2">
                  <c:v>7.5736723328358755</c:v>
                </c:pt>
                <c:pt idx="3">
                  <c:v>7.4476172183451776</c:v>
                </c:pt>
                <c:pt idx="4">
                  <c:v>7.1009698140140225</c:v>
                </c:pt>
                <c:pt idx="5">
                  <c:v>7.7138281721190438</c:v>
                </c:pt>
                <c:pt idx="6">
                  <c:v>8.4438497333786025</c:v>
                </c:pt>
                <c:pt idx="7">
                  <c:v>8.6335759584894785</c:v>
                </c:pt>
                <c:pt idx="8">
                  <c:v>8.114402832122229</c:v>
                </c:pt>
                <c:pt idx="9">
                  <c:v>7.962747724228735</c:v>
                </c:pt>
                <c:pt idx="10">
                  <c:v>8.2358928407315499</c:v>
                </c:pt>
                <c:pt idx="11">
                  <c:v>8.2768994963871254</c:v>
                </c:pt>
                <c:pt idx="12">
                  <c:v>8.1169882827317821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1-4348-B643-59DFD631C2E3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71-4348-B643-59DFD631C2E3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8.3071684805739654</c:v>
                </c:pt>
                <c:pt idx="1">
                  <c:v>7.5730620891955018</c:v>
                </c:pt>
                <c:pt idx="2">
                  <c:v>7.2856591610677324</c:v>
                </c:pt>
                <c:pt idx="3">
                  <c:v>6.7759002394614374</c:v>
                </c:pt>
                <c:pt idx="4">
                  <c:v>6.9439102564102564</c:v>
                </c:pt>
                <c:pt idx="5">
                  <c:v>7.1152385313686937</c:v>
                </c:pt>
                <c:pt idx="6">
                  <c:v>7.5383412868191542</c:v>
                </c:pt>
                <c:pt idx="7">
                  <c:v>7.8744468190747581</c:v>
                </c:pt>
                <c:pt idx="8">
                  <c:v>7.2615313415951048</c:v>
                </c:pt>
                <c:pt idx="9">
                  <c:v>7.3794434384827978</c:v>
                </c:pt>
                <c:pt idx="10">
                  <c:v>7.5624564187645769</c:v>
                </c:pt>
                <c:pt idx="11">
                  <c:v>7.6502985407427593</c:v>
                </c:pt>
                <c:pt idx="12">
                  <c:v>7.4304103238841659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71-4348-B643-59DFD631C2E3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71-4348-B643-59DFD631C2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1-4348-B643-59DFD631C2E3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71-4348-B643-59DFD631C2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71-4348-B643-59DFD631C2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12">
                  <c:v>7.9589896236972528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71-4348-B643-59DFD631C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71-4348-B643-59DFD631C2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71-4348-B643-59DFD631C2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71-4348-B643-59DFD631C2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71-4348-B643-59DFD631C2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71-4348-B643-59DFD631C2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71-4348-B643-59DFD631C2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71-4348-B643-59DFD631C2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71-4348-B643-59DFD631C2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71-4348-B643-59DFD631C2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71-4348-B643-59DFD631C2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71-4348-B643-59DFD631C2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71-4348-B643-59DFD631C2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71-4348-B643-59DFD631C2E3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0.99250199770672509</c:v>
                </c:pt>
                <c:pt idx="1">
                  <c:v>-5.8835543372628862E-2</c:v>
                </c:pt>
                <c:pt idx="2">
                  <c:v>0.4089341094510619</c:v>
                </c:pt>
                <c:pt idx="3">
                  <c:v>0.655590887957894</c:v>
                </c:pt>
                <c:pt idx="4">
                  <c:v>0.11621562656784068</c:v>
                </c:pt>
                <c:pt idx="5">
                  <c:v>0.43658577274926724</c:v>
                </c:pt>
                <c:pt idx="6">
                  <c:v>-0.3392074684087909</c:v>
                </c:pt>
                <c:pt idx="7">
                  <c:v>2.7215686409348905E-2</c:v>
                </c:pt>
                <c:pt idx="8">
                  <c:v>8.7846619043650875E-2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0.25126115584608577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71-4348-B643-59DFD631C2E3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0.18162667829932211</c:v>
                </c:pt>
                <c:pt idx="1">
                  <c:v>-0.73517720721091884</c:v>
                </c:pt>
                <c:pt idx="2">
                  <c:v>0.3217465236868815</c:v>
                </c:pt>
                <c:pt idx="3">
                  <c:v>2.5470785845498334E-2</c:v>
                </c:pt>
                <c:pt idx="4">
                  <c:v>0.2739027468603874</c:v>
                </c:pt>
                <c:pt idx="5">
                  <c:v>-0.12824364651663434</c:v>
                </c:pt>
                <c:pt idx="6">
                  <c:v>-0.3008841067732817</c:v>
                </c:pt>
                <c:pt idx="7">
                  <c:v>-0.59527817539838956</c:v>
                </c:pt>
                <c:pt idx="8">
                  <c:v>-0.33128890807159639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-0.14496731062437718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71-4348-B643-59DFD631C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AC-4832-973D-33CB98A3565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0.68040000000000012</c:v>
                </c:pt>
                <c:pt idx="1">
                  <c:v>0.6915</c:v>
                </c:pt>
                <c:pt idx="2">
                  <c:v>0.67079999999999995</c:v>
                </c:pt>
                <c:pt idx="3">
                  <c:v>0.61740000000000006</c:v>
                </c:pt>
                <c:pt idx="4">
                  <c:v>0.60009999999999997</c:v>
                </c:pt>
                <c:pt idx="5">
                  <c:v>0.67500000000000004</c:v>
                </c:pt>
                <c:pt idx="6">
                  <c:v>0.72970000000000002</c:v>
                </c:pt>
                <c:pt idx="7">
                  <c:v>0.76029999999999998</c:v>
                </c:pt>
                <c:pt idx="8">
                  <c:v>0.64760000000000006</c:v>
                </c:pt>
                <c:pt idx="9">
                  <c:v>0.65040000000000009</c:v>
                </c:pt>
                <c:pt idx="10">
                  <c:v>0.66639999999999999</c:v>
                </c:pt>
                <c:pt idx="11">
                  <c:v>0.67180000000000006</c:v>
                </c:pt>
                <c:pt idx="12">
                  <c:v>0.67192823926387557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C-4832-973D-33CB98A3565B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AC-4832-973D-33CB98A3565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</c:v>
                </c:pt>
                <c:pt idx="1">
                  <c:v>0.61280000000000001</c:v>
                </c:pt>
                <c:pt idx="2">
                  <c:v>0.65290000000000004</c:v>
                </c:pt>
                <c:pt idx="3">
                  <c:v>0.63419999999999999</c:v>
                </c:pt>
                <c:pt idx="4">
                  <c:v>0.5615</c:v>
                </c:pt>
                <c:pt idx="5">
                  <c:v>0.5746</c:v>
                </c:pt>
                <c:pt idx="6">
                  <c:v>0.70909999999999995</c:v>
                </c:pt>
                <c:pt idx="7">
                  <c:v>0.74010000000000009</c:v>
                </c:pt>
                <c:pt idx="8">
                  <c:v>0.63939999999999997</c:v>
                </c:pt>
                <c:pt idx="9">
                  <c:v>0.66269999999999996</c:v>
                </c:pt>
                <c:pt idx="10">
                  <c:v>0.66959999999999997</c:v>
                </c:pt>
                <c:pt idx="11">
                  <c:v>0.65170000000000006</c:v>
                </c:pt>
                <c:pt idx="12">
                  <c:v>0.63514820255836268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AC-4832-973D-33CB98A3565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AC-4832-973D-33CB98A3565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AC-4832-973D-33CB98A3565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AC-4832-973D-33CB98A356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AC-4832-973D-33CB98A3565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AC-4832-973D-33CB98A35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AC-4832-973D-33CB98A356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AC-4832-973D-33CB98A356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AC-4832-973D-33CB98A356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AC-4832-973D-33CB98A356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AC-4832-973D-33CB98A356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AC-4832-973D-33CB98A356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AC-4832-973D-33CB98A356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AC-4832-973D-33CB98A356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AC-4832-973D-33CB98A356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AC-4832-973D-33CB98A356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AC-4832-973D-33CB98A356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AC-4832-973D-33CB98A356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AC-4832-973D-33CB98A3565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5.5414488424197161E-2</c:v>
                </c:pt>
                <c:pt idx="1">
                  <c:v>6.3299663299662967E-3</c:v>
                </c:pt>
                <c:pt idx="2">
                  <c:v>4.5685279187817063E-2</c:v>
                </c:pt>
                <c:pt idx="3">
                  <c:v>4.4883303411131115E-2</c:v>
                </c:pt>
                <c:pt idx="4">
                  <c:v>0.11716621253406001</c:v>
                </c:pt>
                <c:pt idx="5">
                  <c:v>3.9250146455770185E-2</c:v>
                </c:pt>
                <c:pt idx="6">
                  <c:v>1.7161716171616437E-3</c:v>
                </c:pt>
                <c:pt idx="7">
                  <c:v>-3.5970348766557358E-2</c:v>
                </c:pt>
                <c:pt idx="8">
                  <c:v>1.4068331897789221E-2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AC-4832-973D-33CB98A3565B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3.8506760728982847E-2</c:v>
                </c:pt>
                <c:pt idx="1">
                  <c:v>8.054953000723053E-2</c:v>
                </c:pt>
                <c:pt idx="2">
                  <c:v>0.10554561717352406</c:v>
                </c:pt>
                <c:pt idx="3">
                  <c:v>0.13119533527696792</c:v>
                </c:pt>
                <c:pt idx="4">
                  <c:v>9.3151141476420563E-2</c:v>
                </c:pt>
                <c:pt idx="5">
                  <c:v>5.1259259259259116E-2</c:v>
                </c:pt>
                <c:pt idx="6">
                  <c:v>3.9879402494175542E-2</c:v>
                </c:pt>
                <c:pt idx="7">
                  <c:v>4.3403919505458521E-2</c:v>
                </c:pt>
                <c:pt idx="8">
                  <c:v>9.0796788140827589E-2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AC-4832-973D-33CB98A35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D-407C-9F37-CB0622D0B08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0.5212</c:v>
                </c:pt>
                <c:pt idx="1">
                  <c:v>0.61130000000000007</c:v>
                </c:pt>
                <c:pt idx="2">
                  <c:v>0.61539999999999995</c:v>
                </c:pt>
                <c:pt idx="3">
                  <c:v>0.59089999999999998</c:v>
                </c:pt>
                <c:pt idx="4">
                  <c:v>0.50259999999999994</c:v>
                </c:pt>
                <c:pt idx="5">
                  <c:v>0.50560000000000005</c:v>
                </c:pt>
                <c:pt idx="6">
                  <c:v>0.67879999999999996</c:v>
                </c:pt>
                <c:pt idx="7">
                  <c:v>0.67610000000000003</c:v>
                </c:pt>
                <c:pt idx="8">
                  <c:v>0.54090000000000005</c:v>
                </c:pt>
                <c:pt idx="9">
                  <c:v>0.57399999999999995</c:v>
                </c:pt>
                <c:pt idx="10">
                  <c:v>0.59920000000000007</c:v>
                </c:pt>
                <c:pt idx="11">
                  <c:v>0.56940000000000002</c:v>
                </c:pt>
                <c:pt idx="12">
                  <c:v>0.58211666666666662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D-407C-9F37-CB0622D0B08D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9D-407C-9F37-CB0622D0B08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D-407C-9F37-CB0622D0B08D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D-407C-9F37-CB0622D0B08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12">
                  <c:v>0.6946888888888888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9D-407C-9F37-CB0622D0B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9D-407C-9F37-CB0622D0B0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9D-407C-9F37-CB0622D0B0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9D-407C-9F37-CB0622D0B0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9D-407C-9F37-CB0622D0B0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9D-407C-9F37-CB0622D0B0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9D-407C-9F37-CB0622D0B0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9D-407C-9F37-CB0622D0B0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9D-407C-9F37-CB0622D0B0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9D-407C-9F37-CB0622D0B0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9D-407C-9F37-CB0622D0B0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9D-407C-9F37-CB0622D0B0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9D-407C-9F37-CB0622D0B0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9D-407C-9F37-CB0622D0B08D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0.16954553077310064</c:v>
                </c:pt>
                <c:pt idx="1">
                  <c:v>0.10774460537984054</c:v>
                </c:pt>
                <c:pt idx="2">
                  <c:v>9.9147947327653085E-2</c:v>
                </c:pt>
                <c:pt idx="3">
                  <c:v>0.17041522491349514</c:v>
                </c:pt>
                <c:pt idx="4">
                  <c:v>0.34319148936170207</c:v>
                </c:pt>
                <c:pt idx="5">
                  <c:v>0.11946082561078342</c:v>
                </c:pt>
                <c:pt idx="6">
                  <c:v>7.2566371681415998E-2</c:v>
                </c:pt>
                <c:pt idx="7">
                  <c:v>7.7530307301945323E-2</c:v>
                </c:pt>
                <c:pt idx="8">
                  <c:v>5.8803819735299134E-2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0.12807034747961876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9D-407C-9F37-CB0622D0B08D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7.923243577839667E-2</c:v>
                </c:pt>
                <c:pt idx="1">
                  <c:v>0.13046757164404243</c:v>
                </c:pt>
                <c:pt idx="2">
                  <c:v>0.10911364702204174</c:v>
                </c:pt>
                <c:pt idx="3">
                  <c:v>0.22045823561248445</c:v>
                </c:pt>
                <c:pt idx="4">
                  <c:v>0.1378875270367701</c:v>
                </c:pt>
                <c:pt idx="5">
                  <c:v>9.6912663034505409E-2</c:v>
                </c:pt>
                <c:pt idx="6">
                  <c:v>9.3040733503682471E-2</c:v>
                </c:pt>
                <c:pt idx="7">
                  <c:v>1.3658665959421779E-2</c:v>
                </c:pt>
                <c:pt idx="8">
                  <c:v>0.11503175723359216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0.10570790561881216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9D-407C-9F37-CB0622D0B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D4-49E3-8441-8A7C1FA011F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0.4214</c:v>
                </c:pt>
                <c:pt idx="1">
                  <c:v>0.50490000000000002</c:v>
                </c:pt>
                <c:pt idx="2">
                  <c:v>0.54780000000000006</c:v>
                </c:pt>
                <c:pt idx="3">
                  <c:v>0.53639999999999999</c:v>
                </c:pt>
                <c:pt idx="4">
                  <c:v>0.43930000000000002</c:v>
                </c:pt>
                <c:pt idx="5">
                  <c:v>0.48880000000000001</c:v>
                </c:pt>
                <c:pt idx="6">
                  <c:v>0.58310000000000006</c:v>
                </c:pt>
                <c:pt idx="7">
                  <c:v>0.64</c:v>
                </c:pt>
                <c:pt idx="8">
                  <c:v>0.5534</c:v>
                </c:pt>
                <c:pt idx="9">
                  <c:v>0.54390000000000005</c:v>
                </c:pt>
                <c:pt idx="10">
                  <c:v>0.54380000000000006</c:v>
                </c:pt>
                <c:pt idx="11">
                  <c:v>0.55500000000000005</c:v>
                </c:pt>
                <c:pt idx="12">
                  <c:v>0.53259999999999996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4-49E3-8441-8A7C1FA011FF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D4-49E3-8441-8A7C1FA011F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D4-49E3-8441-8A7C1FA011FF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D4-49E3-8441-8A7C1FA011F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12">
                  <c:v>0.63511111111111107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D4-49E3-8441-8A7C1FA0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D4-49E3-8441-8A7C1FA011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D4-49E3-8441-8A7C1FA011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D4-49E3-8441-8A7C1FA011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D4-49E3-8441-8A7C1FA011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D4-49E3-8441-8A7C1FA011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D4-49E3-8441-8A7C1FA011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D4-49E3-8441-8A7C1FA011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D4-49E3-8441-8A7C1FA011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D4-49E3-8441-8A7C1FA011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D4-49E3-8441-8A7C1FA011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D4-49E3-8441-8A7C1FA011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D4-49E3-8441-8A7C1FA011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D4-49E3-8441-8A7C1FA011F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-0.20455655004068352</c:v>
                </c:pt>
                <c:pt idx="1">
                  <c:v>-7.0738675010202701E-2</c:v>
                </c:pt>
                <c:pt idx="2">
                  <c:v>-9.0467844141836395E-2</c:v>
                </c:pt>
                <c:pt idx="3">
                  <c:v>-0.11289137145377037</c:v>
                </c:pt>
                <c:pt idx="4">
                  <c:v>-5.7671182716953595E-2</c:v>
                </c:pt>
                <c:pt idx="5">
                  <c:v>-6.7264573991031251E-2</c:v>
                </c:pt>
                <c:pt idx="6">
                  <c:v>-5.2180893765052083E-2</c:v>
                </c:pt>
                <c:pt idx="7">
                  <c:v>-0.29151685939170147</c:v>
                </c:pt>
                <c:pt idx="8">
                  <c:v>-9.1156092922157206E-2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-0.11962839240106093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D4-49E3-8441-8A7C1FA011FF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-0.26935724962630792</c:v>
                </c:pt>
                <c:pt idx="1">
                  <c:v>-5.5317383487761052E-2</c:v>
                </c:pt>
                <c:pt idx="2">
                  <c:v>-1.0415138624028208E-2</c:v>
                </c:pt>
                <c:pt idx="3">
                  <c:v>2.2881355932203418E-2</c:v>
                </c:pt>
                <c:pt idx="4">
                  <c:v>-6.6388536187194092E-2</c:v>
                </c:pt>
                <c:pt idx="5">
                  <c:v>-6.6994646216177123E-2</c:v>
                </c:pt>
                <c:pt idx="6">
                  <c:v>-2.6388125343595359E-2</c:v>
                </c:pt>
                <c:pt idx="7">
                  <c:v>0.20972291355566619</c:v>
                </c:pt>
                <c:pt idx="8">
                  <c:v>0.18218766566531186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-1.3960248651298413E-2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D4-49E3-8441-8A7C1FA0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BC-4301-A9B2-DF2B89937D0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0.71530000000000005</c:v>
                </c:pt>
                <c:pt idx="1">
                  <c:v>0.7206999999999999</c:v>
                </c:pt>
                <c:pt idx="2">
                  <c:v>0.7026</c:v>
                </c:pt>
                <c:pt idx="3">
                  <c:v>0.68189999999999995</c:v>
                </c:pt>
                <c:pt idx="4">
                  <c:v>0.64370000000000005</c:v>
                </c:pt>
                <c:pt idx="5">
                  <c:v>0.74430000000000007</c:v>
                </c:pt>
                <c:pt idx="6">
                  <c:v>0.79430000000000012</c:v>
                </c:pt>
                <c:pt idx="7">
                  <c:v>0.76659999999999995</c:v>
                </c:pt>
                <c:pt idx="8">
                  <c:v>0.72840000000000005</c:v>
                </c:pt>
                <c:pt idx="9">
                  <c:v>0.71479999999999999</c:v>
                </c:pt>
                <c:pt idx="10">
                  <c:v>0.72719999999999996</c:v>
                </c:pt>
                <c:pt idx="11">
                  <c:v>0.72709999999999997</c:v>
                </c:pt>
                <c:pt idx="12">
                  <c:v>0.72226642087901427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C-4301-A9B2-DF2B89937D05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BC-4301-A9B2-DF2B89937D0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0.4824</c:v>
                </c:pt>
                <c:pt idx="1">
                  <c:v>0.61399999999999999</c:v>
                </c:pt>
                <c:pt idx="2">
                  <c:v>0.68430000000000002</c:v>
                </c:pt>
                <c:pt idx="3">
                  <c:v>0.66879999999999995</c:v>
                </c:pt>
                <c:pt idx="4">
                  <c:v>0.61009999999999998</c:v>
                </c:pt>
                <c:pt idx="5">
                  <c:v>0.63009999999999999</c:v>
                </c:pt>
                <c:pt idx="6">
                  <c:v>0.73349999999999993</c:v>
                </c:pt>
                <c:pt idx="7">
                  <c:v>0.79159999999999997</c:v>
                </c:pt>
                <c:pt idx="8">
                  <c:v>0.71860000000000002</c:v>
                </c:pt>
                <c:pt idx="9">
                  <c:v>0.73419999999999996</c:v>
                </c:pt>
                <c:pt idx="10">
                  <c:v>0.72659999999999991</c:v>
                </c:pt>
                <c:pt idx="11">
                  <c:v>0.71829999999999994</c:v>
                </c:pt>
                <c:pt idx="12">
                  <c:v>0.67828567936803452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BC-4301-A9B2-DF2B89937D0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BC-4301-A9B2-DF2B89937D0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BC-4301-A9B2-DF2B89937D0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BC-4301-A9B2-DF2B89937D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BC-4301-A9B2-DF2B89937D0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BC-4301-A9B2-DF2B89937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BC-4301-A9B2-DF2B89937D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BC-4301-A9B2-DF2B89937D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BC-4301-A9B2-DF2B89937D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BC-4301-A9B2-DF2B89937D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BC-4301-A9B2-DF2B89937D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BC-4301-A9B2-DF2B89937D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BC-4301-A9B2-DF2B89937D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BC-4301-A9B2-DF2B89937D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BC-4301-A9B2-DF2B89937D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BC-4301-A9B2-DF2B89937D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BC-4301-A9B2-DF2B89937D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BC-4301-A9B2-DF2B89937D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BC-4301-A9B2-DF2B89937D0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-1.9632070291048964E-2</c:v>
                </c:pt>
                <c:pt idx="1">
                  <c:v>-8.1189108168874258E-3</c:v>
                </c:pt>
                <c:pt idx="2">
                  <c:v>2.8743140841389625E-3</c:v>
                </c:pt>
                <c:pt idx="3">
                  <c:v>-4.2134831460674316E-2</c:v>
                </c:pt>
                <c:pt idx="4">
                  <c:v>-1.9180470793373816E-2</c:v>
                </c:pt>
                <c:pt idx="5">
                  <c:v>-1.8838097747332361E-2</c:v>
                </c:pt>
                <c:pt idx="6">
                  <c:v>-5.2911974815353036E-2</c:v>
                </c:pt>
                <c:pt idx="7">
                  <c:v>-0.11504617055947852</c:v>
                </c:pt>
                <c:pt idx="8">
                  <c:v>-2.1713992033920104E-2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BC-4301-A9B2-DF2B89937D05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-1.6776177827486638E-3</c:v>
                </c:pt>
                <c:pt idx="1">
                  <c:v>0.10184542805605656</c:v>
                </c:pt>
                <c:pt idx="2">
                  <c:v>9.251352120694567E-2</c:v>
                </c:pt>
                <c:pt idx="3">
                  <c:v>5.0153981522217395E-2</c:v>
                </c:pt>
                <c:pt idx="4">
                  <c:v>4.8625135932887975E-2</c:v>
                </c:pt>
                <c:pt idx="5">
                  <c:v>6.7177213489166832E-4</c:v>
                </c:pt>
                <c:pt idx="6">
                  <c:v>-1.5233538965126692E-2</c:v>
                </c:pt>
                <c:pt idx="7">
                  <c:v>6.2614140360031323E-2</c:v>
                </c:pt>
                <c:pt idx="8">
                  <c:v>4.5304777594727952E-2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BC-4301-A9B2-DF2B89937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02-42C7-B100-56E8D4374E9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0.73290000000000011</c:v>
                </c:pt>
                <c:pt idx="1">
                  <c:v>0.7198</c:v>
                </c:pt>
                <c:pt idx="2">
                  <c:v>0.71050000000000002</c:v>
                </c:pt>
                <c:pt idx="3">
                  <c:v>0.71689999999999998</c:v>
                </c:pt>
                <c:pt idx="4">
                  <c:v>0.67830000000000001</c:v>
                </c:pt>
                <c:pt idx="5">
                  <c:v>0.76419999999999999</c:v>
                </c:pt>
                <c:pt idx="6">
                  <c:v>0.81930000000000003</c:v>
                </c:pt>
                <c:pt idx="7">
                  <c:v>0.82900000000000007</c:v>
                </c:pt>
                <c:pt idx="8">
                  <c:v>0.7903</c:v>
                </c:pt>
                <c:pt idx="9">
                  <c:v>0.78520000000000001</c:v>
                </c:pt>
                <c:pt idx="10">
                  <c:v>0.76390000000000002</c:v>
                </c:pt>
                <c:pt idx="11">
                  <c:v>0.75840000000000007</c:v>
                </c:pt>
                <c:pt idx="12">
                  <c:v>0.75608425132318868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2-42C7-B100-56E8D4374E9F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02-42C7-B100-56E8D4374E9F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0.50350000000000006</c:v>
                </c:pt>
                <c:pt idx="1">
                  <c:v>0.65469999999999995</c:v>
                </c:pt>
                <c:pt idx="2">
                  <c:v>0.74419999999999997</c:v>
                </c:pt>
                <c:pt idx="3">
                  <c:v>0.7228</c:v>
                </c:pt>
                <c:pt idx="4">
                  <c:v>0.67019999999999991</c:v>
                </c:pt>
                <c:pt idx="5">
                  <c:v>0.68610000000000004</c:v>
                </c:pt>
                <c:pt idx="6">
                  <c:v>0.79299999999999993</c:v>
                </c:pt>
                <c:pt idx="7">
                  <c:v>0.85159999999999991</c:v>
                </c:pt>
                <c:pt idx="8">
                  <c:v>0.78400000000000003</c:v>
                </c:pt>
                <c:pt idx="9">
                  <c:v>0.80959999999999999</c:v>
                </c:pt>
                <c:pt idx="10">
                  <c:v>0.79900000000000004</c:v>
                </c:pt>
                <c:pt idx="11">
                  <c:v>0.78290000000000004</c:v>
                </c:pt>
                <c:pt idx="12">
                  <c:v>0.73516921989137307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2-42C7-B100-56E8D4374E9F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02-42C7-B100-56E8D4374E9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2-42C7-B100-56E8D4374E9F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02-42C7-B100-56E8D4374E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02-42C7-B100-56E8D4374E9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02-42C7-B100-56E8D437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02-42C7-B100-56E8D4374E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02-42C7-B100-56E8D4374E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02-42C7-B100-56E8D4374E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02-42C7-B100-56E8D4374E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02-42C7-B100-56E8D4374E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02-42C7-B100-56E8D4374E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02-42C7-B100-56E8D4374E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02-42C7-B100-56E8D4374E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02-42C7-B100-56E8D4374E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02-42C7-B100-56E8D4374E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02-42C7-B100-56E8D4374E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02-42C7-B100-56E8D4374E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02-42C7-B100-56E8D4374E9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3.5935884177869859E-2</c:v>
                </c:pt>
                <c:pt idx="1">
                  <c:v>1.3456176506243089E-2</c:v>
                </c:pt>
                <c:pt idx="2">
                  <c:v>3.6941358822009773E-2</c:v>
                </c:pt>
                <c:pt idx="3">
                  <c:v>-1.9516608504588473E-2</c:v>
                </c:pt>
                <c:pt idx="4">
                  <c:v>2.043596730245012E-3</c:v>
                </c:pt>
                <c:pt idx="5">
                  <c:v>2.1772540983606703E-3</c:v>
                </c:pt>
                <c:pt idx="6">
                  <c:v>-5.0293772032902528E-2</c:v>
                </c:pt>
                <c:pt idx="7">
                  <c:v>-4.6178164163938051E-2</c:v>
                </c:pt>
                <c:pt idx="8">
                  <c:v>4.0460235175114878E-3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02-42C7-B100-56E8D4374E9F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9.3464319825351083E-2</c:v>
                </c:pt>
                <c:pt idx="1">
                  <c:v>0.16143373159210883</c:v>
                </c:pt>
                <c:pt idx="2">
                  <c:v>0.12990851513018997</c:v>
                </c:pt>
                <c:pt idx="3">
                  <c:v>5.8167108383317068E-2</c:v>
                </c:pt>
                <c:pt idx="4">
                  <c:v>8.4328468229396991E-2</c:v>
                </c:pt>
                <c:pt idx="5">
                  <c:v>2.3946610834860049E-2</c:v>
                </c:pt>
                <c:pt idx="6">
                  <c:v>-1.3548150860490771E-2</c:v>
                </c:pt>
                <c:pt idx="7">
                  <c:v>1.9059107358262883E-2</c:v>
                </c:pt>
                <c:pt idx="8">
                  <c:v>4.8083006453245591E-3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02-42C7-B100-56E8D437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52383</c:v>
                </c:pt>
                <c:pt idx="1">
                  <c:v>32704</c:v>
                </c:pt>
                <c:pt idx="2">
                  <c:v>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6-4E44-AEB9-1A5D985AACB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49661</c:v>
                </c:pt>
                <c:pt idx="1">
                  <c:v>28838</c:v>
                </c:pt>
                <c:pt idx="2">
                  <c:v>12610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6-4E44-AEB9-1A5D985AA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D36-4E44-AEB9-1A5D985AACB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D36-4E44-AEB9-1A5D985AACB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D36-4E44-AEB9-1A5D985AACB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6-4E44-AEB9-1A5D985AACB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6-4E44-AEB9-1A5D985AACB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6-4E44-AEB9-1A5D985AACB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6-4E44-AEB9-1A5D985AACB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6-4E44-AEB9-1A5D985AACB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6-4E44-AEB9-1A5D985AACB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0.54507238582357398</c:v>
                </c:pt>
                <c:pt idx="1">
                  <c:v>0.31652196819194589</c:v>
                </c:pt>
                <c:pt idx="2">
                  <c:v>0.13840564598448013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36-4E44-AEB9-1A5D985AA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36-4E44-AEB9-1A5D985AACB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36-4E44-AEB9-1A5D985AACB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36-4E44-AEB9-1A5D985AACB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36-4E44-AEB9-1A5D985AACB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6-4E44-AEB9-1A5D985AACB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6-4E44-AEB9-1A5D985AACB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6-4E44-AEB9-1A5D985AACB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6-4E44-AEB9-1A5D985AACB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6-4E44-AEB9-1A5D985AACB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6-4E44-AEB9-1A5D985AACB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36-4E44-AEB9-1A5D985AACB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36-4E44-AEB9-1A5D985AACB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-5.1963423248000296E-2</c:v>
                </c:pt>
                <c:pt idx="1">
                  <c:v>-0.11821183953033265</c:v>
                </c:pt>
                <c:pt idx="2">
                  <c:v>0.35474860335195535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36-4E44-AEB9-1A5D985AAC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3C-4906-A2AB-A51067240E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4980</c:v>
                </c:pt>
                <c:pt idx="1">
                  <c:v>4900</c:v>
                </c:pt>
                <c:pt idx="2">
                  <c:v>5593</c:v>
                </c:pt>
                <c:pt idx="3">
                  <c:v>4923</c:v>
                </c:pt>
                <c:pt idx="4">
                  <c:v>3457</c:v>
                </c:pt>
                <c:pt idx="5">
                  <c:v>3787</c:v>
                </c:pt>
                <c:pt idx="6">
                  <c:v>4181</c:v>
                </c:pt>
                <c:pt idx="7">
                  <c:v>3234</c:v>
                </c:pt>
                <c:pt idx="8">
                  <c:v>3786</c:v>
                </c:pt>
                <c:pt idx="9">
                  <c:v>4319</c:v>
                </c:pt>
                <c:pt idx="10">
                  <c:v>5242</c:v>
                </c:pt>
                <c:pt idx="11">
                  <c:v>3999</c:v>
                </c:pt>
                <c:pt idx="12">
                  <c:v>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C-4906-A2AB-A51067240ECF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3C-4906-A2AB-A51067240ECF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3124</c:v>
                </c:pt>
                <c:pt idx="1">
                  <c:v>3140</c:v>
                </c:pt>
                <c:pt idx="2">
                  <c:v>3797</c:v>
                </c:pt>
                <c:pt idx="3">
                  <c:v>3884</c:v>
                </c:pt>
                <c:pt idx="4">
                  <c:v>1871</c:v>
                </c:pt>
                <c:pt idx="5">
                  <c:v>2403</c:v>
                </c:pt>
                <c:pt idx="6">
                  <c:v>2941</c:v>
                </c:pt>
                <c:pt idx="7">
                  <c:v>2558</c:v>
                </c:pt>
                <c:pt idx="8">
                  <c:v>2665</c:v>
                </c:pt>
                <c:pt idx="9">
                  <c:v>3276</c:v>
                </c:pt>
                <c:pt idx="10">
                  <c:v>4655</c:v>
                </c:pt>
                <c:pt idx="11">
                  <c:v>4758</c:v>
                </c:pt>
                <c:pt idx="12">
                  <c:v>39072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C-4906-A2AB-A51067240ECF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3C-4906-A2AB-A51067240E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C-4906-A2AB-A51067240ECF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3C-4906-A2AB-A51067240E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3C-4906-A2AB-A51067240E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12">
                  <c:v>30650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3C-4906-A2AB-A5106724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93C-4906-A2AB-A51067240ECF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536</c:v>
                      </c:pt>
                      <c:pt idx="1">
                        <c:v>587</c:v>
                      </c:pt>
                      <c:pt idx="2">
                        <c:v>734</c:v>
                      </c:pt>
                      <c:pt idx="3">
                        <c:v>547</c:v>
                      </c:pt>
                      <c:pt idx="4">
                        <c:v>771</c:v>
                      </c:pt>
                      <c:pt idx="5">
                        <c:v>777</c:v>
                      </c:pt>
                      <c:pt idx="6">
                        <c:v>1389</c:v>
                      </c:pt>
                      <c:pt idx="7">
                        <c:v>1244</c:v>
                      </c:pt>
                      <c:pt idx="8">
                        <c:v>2765</c:v>
                      </c:pt>
                      <c:pt idx="9">
                        <c:v>3944</c:v>
                      </c:pt>
                      <c:pt idx="10">
                        <c:v>4559</c:v>
                      </c:pt>
                      <c:pt idx="11">
                        <c:v>3993</c:v>
                      </c:pt>
                      <c:pt idx="12">
                        <c:v>21846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93C-4906-A2AB-A51067240E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3C-4906-A2AB-A51067240E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3C-4906-A2AB-A51067240E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3C-4906-A2AB-A51067240E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3C-4906-A2AB-A51067240E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3C-4906-A2AB-A51067240E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3C-4906-A2AB-A51067240E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3C-4906-A2AB-A51067240E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3C-4906-A2AB-A51067240E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3C-4906-A2AB-A51067240E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3C-4906-A2AB-A51067240E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3C-4906-A2AB-A51067240E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3C-4906-A2AB-A51067240E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3C-4906-A2AB-A51067240ECF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-3.3109404990403046E-2</c:v>
                </c:pt>
                <c:pt idx="1">
                  <c:v>1.9706498951781892E-2</c:v>
                </c:pt>
                <c:pt idx="2">
                  <c:v>4.5083639330885328E-2</c:v>
                </c:pt>
                <c:pt idx="3">
                  <c:v>-0.1036902286902287</c:v>
                </c:pt>
                <c:pt idx="4">
                  <c:v>0.30262529832935559</c:v>
                </c:pt>
                <c:pt idx="5">
                  <c:v>-0.27197070572569904</c:v>
                </c:pt>
                <c:pt idx="6">
                  <c:v>-3.1176006314127869E-2</c:v>
                </c:pt>
                <c:pt idx="7">
                  <c:v>-2.249683143219261E-2</c:v>
                </c:pt>
                <c:pt idx="8">
                  <c:v>-0.11313394018205458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-2.861851487972622E-2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3C-4906-A2AB-A51067240ECF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-0.19076305220883538</c:v>
                </c:pt>
                <c:pt idx="1">
                  <c:v>-7.3469387755101812E-3</c:v>
                </c:pt>
                <c:pt idx="2">
                  <c:v>-8.4033613445378186E-2</c:v>
                </c:pt>
                <c:pt idx="3">
                  <c:v>-0.29941092829575466</c:v>
                </c:pt>
                <c:pt idx="4">
                  <c:v>-0.21058721434770034</c:v>
                </c:pt>
                <c:pt idx="5">
                  <c:v>-0.42249801954053345</c:v>
                </c:pt>
                <c:pt idx="6">
                  <c:v>-0.41281989954556331</c:v>
                </c:pt>
                <c:pt idx="7">
                  <c:v>-4.6072974644403186E-2</c:v>
                </c:pt>
                <c:pt idx="8">
                  <c:v>-0.27945060750132067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-0.21088540459823379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3C-4906-A2AB-A5106724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441-4A10-BC78-C019844D33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441-4A10-BC78-C019844D33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441-4A10-BC78-C019844D33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441-4A10-BC78-C019844D33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441-4A10-BC78-C019844D332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1-4A10-BC78-C019844D332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1-4A10-BC78-C019844D332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1-4A10-BC78-C019844D332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41-4A10-BC78-C019844D332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41-4A10-BC78-C019844D332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41-4A10-BC78-C019844D3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49661</c:v>
                </c:pt>
                <c:pt idx="1">
                  <c:v>28838</c:v>
                </c:pt>
                <c:pt idx="2">
                  <c:v>12610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41-4A10-BC78-C019844D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42-44F0-8BBF-000A351B396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2-44F0-8BBF-000A351B396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2-44F0-8BBF-000A351B396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2-44F0-8BBF-000A351B396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2-44F0-8BBF-000A351B396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2-44F0-8BBF-000A351B396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42-44F0-8BBF-000A351B396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42-44F0-8BBF-000A351B396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42-44F0-8BBF-000A351B396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42-44F0-8BBF-000A351B3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442-44F0-8BBF-000A351B396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42-44F0-8BBF-000A351B396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42-44F0-8BBF-000A351B396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42-44F0-8BBF-000A351B396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42-44F0-8BBF-000A351B3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442-44F0-8BBF-000A351B396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442-44F0-8BBF-000A351B396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42-44F0-8BBF-000A351B396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42-44F0-8BBF-000A351B396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42-44F0-8BBF-000A351B396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42-44F0-8BBF-000A351B396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42-44F0-8BBF-000A351B396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42-44F0-8BBF-000A351B396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42-44F0-8BBF-000A351B396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42-44F0-8BBF-000A351B396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42-44F0-8BBF-000A351B396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42-44F0-8BBF-000A351B396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42-44F0-8BBF-000A351B396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42-44F0-8BBF-000A351B396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42-44F0-8BBF-000A351B396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42-44F0-8BBF-000A351B396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42-44F0-8BBF-000A351B396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42-44F0-8BBF-000A351B39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442-44F0-8BBF-000A351B396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42-44F0-8BBF-000A351B39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42-44F0-8BBF-000A351B39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42-44F0-8BBF-000A351B39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442-44F0-8BBF-000A351B39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442-44F0-8BBF-000A351B39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442-44F0-8BBF-000A351B39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442-44F0-8BBF-000A351B39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442-44F0-8BBF-000A351B39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442-44F0-8BBF-000A351B39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442-44F0-8BBF-000A351B39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442-44F0-8BBF-000A351B39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442-44F0-8BBF-000A351B39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442-44F0-8BBF-000A351B39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442-44F0-8BBF-000A351B39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442-44F0-8BBF-000A351B396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442-44F0-8BBF-000A351B396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42-44F0-8BBF-000A351B396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42-44F0-8BBF-000A351B396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42-44F0-8BBF-000A351B396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42-44F0-8BBF-000A351B396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42-44F0-8BBF-000A351B396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42-44F0-8BBF-000A351B396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42-44F0-8BBF-000A351B396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42-44F0-8BBF-000A351B396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42-44F0-8BBF-000A351B396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42-44F0-8BBF-000A351B396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42-44F0-8BBF-000A351B396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442-44F0-8BBF-000A351B396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42-44F0-8BBF-000A351B396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442-44F0-8BBF-000A351B396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442-44F0-8BBF-000A351B396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442-44F0-8BBF-000A351B39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442-44F0-8BBF-000A351B396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442-44F0-8BBF-000A351B396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42-44F0-8BBF-000A351B396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442-44F0-8BBF-000A351B396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42-44F0-8BBF-000A351B396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442-44F0-8BBF-000A351B396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42-44F0-8BBF-000A351B396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442-44F0-8BBF-000A351B396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442-44F0-8BBF-000A351B396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442-44F0-8BBF-000A351B396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442-44F0-8BBF-000A351B396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442-44F0-8BBF-000A351B396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42-44F0-8BBF-000A351B396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442-44F0-8BBF-000A351B396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442-44F0-8BBF-000A351B396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442-44F0-8BBF-000A351B396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442-44F0-8BBF-000A351B39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442-44F0-8BBF-000A351B3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D7-4E60-80D0-597F1FC3CD2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D7-4E60-80D0-597F1FC3CD2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D7-4E60-80D0-597F1FC3CD2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7-4E60-80D0-597F1FC3CD2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25399</c:v>
                </c:pt>
                <c:pt idx="1">
                  <c:v>38082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D7-4E60-80D0-597F1FC3C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17227</c:v>
                </c:pt>
                <c:pt idx="1">
                  <c:v>4405</c:v>
                </c:pt>
                <c:pt idx="2">
                  <c:v>12822</c:v>
                </c:pt>
                <c:pt idx="3">
                  <c:v>16968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F-4BF9-96E8-8244B684BDDF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63307</c:v>
                </c:pt>
                <c:pt idx="1">
                  <c:v>22186</c:v>
                </c:pt>
                <c:pt idx="2">
                  <c:v>41121</c:v>
                </c:pt>
                <c:pt idx="3">
                  <c:v>31088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F-4BF9-96E8-8244B684BDDF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63481</c:v>
                </c:pt>
                <c:pt idx="1">
                  <c:v>25399</c:v>
                </c:pt>
                <c:pt idx="2">
                  <c:v>38082</c:v>
                </c:pt>
                <c:pt idx="3">
                  <c:v>27628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EF-4BF9-96E8-8244B684B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2.7485112230873909E-3</c:v>
                </c:pt>
                <c:pt idx="1">
                  <c:v>0.14482105832506997</c:v>
                </c:pt>
                <c:pt idx="2">
                  <c:v>-7.3903844750857206E-2</c:v>
                </c:pt>
                <c:pt idx="3">
                  <c:v>-0.11129696345856921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EF-4BF9-96E8-8244B684BDDF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1.3620106022865119E-2</c:v>
                </c:pt>
                <c:pt idx="1">
                  <c:v>1.2631203777955982</c:v>
                </c:pt>
                <c:pt idx="2">
                  <c:v>-0.25917712284797201</c:v>
                </c:pt>
                <c:pt idx="3">
                  <c:v>-0.28164326573062926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EF-4BF9-96E8-8244B684BDDF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0.40602674629549357</c:v>
                </c:pt>
                <c:pt idx="1">
                  <c:v>5.7827224710623064E-2</c:v>
                </c:pt>
                <c:pt idx="2">
                  <c:v>0.3481995215848705</c:v>
                </c:pt>
                <c:pt idx="3">
                  <c:v>0.59397325370450638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EF-4BF9-96E8-8244B684BDDF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0.69675882733868222</c:v>
                </c:pt>
                <c:pt idx="1">
                  <c:v>0.2787759716383672</c:v>
                </c:pt>
                <c:pt idx="2">
                  <c:v>0.41798285570031501</c:v>
                </c:pt>
                <c:pt idx="3">
                  <c:v>0.30324117266131778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EF-4BF9-96E8-8244B684B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8AD-4968-9AFC-8A21F14BFB3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AD-4968-9AFC-8A21F14BFB3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D-4968-9AFC-8A21F14BFB3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D-4968-9AFC-8A21F14BFB3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7707</c:v>
                </c:pt>
                <c:pt idx="1">
                  <c:v>30062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AD-4968-9AFC-8A21F14BF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14016</c:v>
                </c:pt>
                <c:pt idx="1">
                  <c:v>2660</c:v>
                </c:pt>
                <c:pt idx="2">
                  <c:v>11356</c:v>
                </c:pt>
                <c:pt idx="3">
                  <c:v>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5-4CDB-8491-3FAD8A3F0EC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40571</c:v>
                </c:pt>
                <c:pt idx="1">
                  <c:v>9889</c:v>
                </c:pt>
                <c:pt idx="2">
                  <c:v>30682</c:v>
                </c:pt>
                <c:pt idx="3">
                  <c:v>11812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5-4CDB-8491-3FAD8A3F0EC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37769</c:v>
                </c:pt>
                <c:pt idx="1">
                  <c:v>7707</c:v>
                </c:pt>
                <c:pt idx="2">
                  <c:v>30062</c:v>
                </c:pt>
                <c:pt idx="3">
                  <c:v>11892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D5-4CDB-8491-3FAD8A3F0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-6.9064109832146059E-2</c:v>
                </c:pt>
                <c:pt idx="1">
                  <c:v>-0.22064920618869455</c:v>
                </c:pt>
                <c:pt idx="2">
                  <c:v>-2.0207287660517603E-2</c:v>
                </c:pt>
                <c:pt idx="3">
                  <c:v>6.7727734507281312E-3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D5-4CDB-8491-3FAD8A3F0EC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-0.22750143172707193</c:v>
                </c:pt>
                <c:pt idx="1">
                  <c:v>0.86791080950072708</c:v>
                </c:pt>
                <c:pt idx="2">
                  <c:v>-0.32846356609927174</c:v>
                </c:pt>
                <c:pt idx="3">
                  <c:v>5.1365926973742315E-2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D5-4CDB-8491-3FAD8A3F0EC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0.72686691382310664</c:v>
                </c:pt>
                <c:pt idx="1">
                  <c:v>3.4349701142468034E-2</c:v>
                </c:pt>
                <c:pt idx="2">
                  <c:v>0.69251721268063859</c:v>
                </c:pt>
                <c:pt idx="3">
                  <c:v>0.27313308617689341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D5-4CDB-8491-3FAD8A3F0EC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0.76053643704315255</c:v>
                </c:pt>
                <c:pt idx="1">
                  <c:v>0.1551922031372707</c:v>
                </c:pt>
                <c:pt idx="2">
                  <c:v>0.60534423390588188</c:v>
                </c:pt>
                <c:pt idx="3">
                  <c:v>0.23946356295684743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D5-4CDB-8491-3FAD8A3F0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C8-492F-8EA6-ED1A6C7159A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C8-492F-8EA6-ED1A6C7159A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C8-492F-8EA6-ED1A6C7159A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C8-492F-8EA6-ED1A6C7159A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17692</c:v>
                </c:pt>
                <c:pt idx="1">
                  <c:v>8020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C8-492F-8EA6-ED1A6C715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3211</c:v>
                </c:pt>
                <c:pt idx="1">
                  <c:v>1745</c:v>
                </c:pt>
                <c:pt idx="2">
                  <c:v>1466</c:v>
                </c:pt>
                <c:pt idx="3">
                  <c:v>12932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3-40CD-B924-E66F1F0F412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22736</c:v>
                </c:pt>
                <c:pt idx="1">
                  <c:v>12297</c:v>
                </c:pt>
                <c:pt idx="2">
                  <c:v>10439</c:v>
                </c:pt>
                <c:pt idx="3">
                  <c:v>19276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93-40CD-B924-E66F1F0F412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25712</c:v>
                </c:pt>
                <c:pt idx="1">
                  <c:v>17692</c:v>
                </c:pt>
                <c:pt idx="2">
                  <c:v>8020</c:v>
                </c:pt>
                <c:pt idx="3">
                  <c:v>15736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93-40CD-B924-E66F1F0F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0.13089373680506688</c:v>
                </c:pt>
                <c:pt idx="1">
                  <c:v>0.43872489225014233</c:v>
                </c:pt>
                <c:pt idx="2">
                  <c:v>-0.23172717693265643</c:v>
                </c:pt>
                <c:pt idx="3">
                  <c:v>-0.18364805976343634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93-40CD-B924-E66F1F0F412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0.87186953989516591</c:v>
                </c:pt>
                <c:pt idx="1">
                  <c:v>1.4928843173171762</c:v>
                </c:pt>
                <c:pt idx="2">
                  <c:v>0.20801325500828427</c:v>
                </c:pt>
                <c:pt idx="3">
                  <c:v>-0.4203838078750598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93-40CD-B924-E66F1F0F412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0.16948821642727652</c:v>
                </c:pt>
                <c:pt idx="1">
                  <c:v>7.5135964300655417E-2</c:v>
                </c:pt>
                <c:pt idx="2">
                  <c:v>9.4352252126621114E-2</c:v>
                </c:pt>
                <c:pt idx="3">
                  <c:v>0.83051178357272348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93-40CD-B924-E66F1F0F412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0.62034356301872229</c:v>
                </c:pt>
                <c:pt idx="1">
                  <c:v>0.42684809882262109</c:v>
                </c:pt>
                <c:pt idx="2">
                  <c:v>0.19349546419610114</c:v>
                </c:pt>
                <c:pt idx="3">
                  <c:v>0.37965643698127777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93-40CD-B924-E66F1F0F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F-4965-99C1-7FF14A37B8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6F-4965-99C1-7FF14A37B8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6F-4965-99C1-7FF14A37B8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46F-4965-99C1-7FF14A37B81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46F-4965-99C1-7FF14A37B81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6F-4965-99C1-7FF14A37B81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6F-4965-99C1-7FF14A37B81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6F-4965-99C1-7FF14A37B81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6F-4965-99C1-7FF14A37B81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6F-4965-99C1-7FF14A37B81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F-4965-99C1-7FF14A37B81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F-4965-99C1-7FF14A37B81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F-4965-99C1-7FF14A37B81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F-4965-99C1-7FF14A37B81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6F-4965-99C1-7FF14A37B81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6F-4965-99C1-7FF14A37B81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6F-4965-99C1-7FF14A37B81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6F-4965-99C1-7FF14A37B81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6F-4965-99C1-7FF14A37B81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46F-4965-99C1-7FF14A37B81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6F-4965-99C1-7FF14A37B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65-45BE-9849-40303B78195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65-45BE-9849-40303B78195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5-45BE-9849-40303B78195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5-45BE-9849-40303B78195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5-45BE-9849-40303B78195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5-45BE-9849-40303B78195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65-45BE-9849-40303B78195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65-45BE-9849-40303B78195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65-45BE-9849-40303B78195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65-45BE-9849-40303B781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065-45BE-9849-40303B78195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65-45BE-9849-40303B78195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65-45BE-9849-40303B78195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65-45BE-9849-40303B78195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65-45BE-9849-40303B781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065-45BE-9849-40303B78195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065-45BE-9849-40303B78195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65-45BE-9849-40303B78195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65-45BE-9849-40303B78195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65-45BE-9849-40303B78195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65-45BE-9849-40303B78195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65-45BE-9849-40303B78195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65-45BE-9849-40303B78195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65-45BE-9849-40303B78195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65-45BE-9849-40303B78195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65-45BE-9849-40303B78195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65-45BE-9849-40303B78195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65-45BE-9849-40303B78195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65-45BE-9849-40303B78195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65-45BE-9849-40303B78195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65-45BE-9849-40303B78195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65-45BE-9849-40303B78195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65-45BE-9849-40303B7819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065-45BE-9849-40303B78195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065-45BE-9849-40303B7819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065-45BE-9849-40303B7819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065-45BE-9849-40303B7819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065-45BE-9849-40303B7819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065-45BE-9849-40303B7819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065-45BE-9849-40303B7819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065-45BE-9849-40303B7819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065-45BE-9849-40303B7819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065-45BE-9849-40303B7819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065-45BE-9849-40303B7819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065-45BE-9849-40303B7819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065-45BE-9849-40303B7819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065-45BE-9849-40303B7819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065-45BE-9849-40303B7819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065-45BE-9849-40303B78195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065-45BE-9849-40303B78195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65-45BE-9849-40303B78195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65-45BE-9849-40303B78195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65-45BE-9849-40303B78195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65-45BE-9849-40303B78195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65-45BE-9849-40303B78195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65-45BE-9849-40303B78195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65-45BE-9849-40303B78195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065-45BE-9849-40303B78195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65-45BE-9849-40303B78195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065-45BE-9849-40303B78195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065-45BE-9849-40303B78195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065-45BE-9849-40303B78195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065-45BE-9849-40303B78195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065-45BE-9849-40303B78195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065-45BE-9849-40303B78195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065-45BE-9849-40303B7819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065-45BE-9849-40303B78195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065-45BE-9849-40303B78195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065-45BE-9849-40303B78195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065-45BE-9849-40303B78195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065-45BE-9849-40303B78195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065-45BE-9849-40303B78195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065-45BE-9849-40303B78195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065-45BE-9849-40303B78195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065-45BE-9849-40303B78195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065-45BE-9849-40303B78195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065-45BE-9849-40303B78195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065-45BE-9849-40303B78195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065-45BE-9849-40303B78195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065-45BE-9849-40303B78195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065-45BE-9849-40303B78195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065-45BE-9849-40303B78195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065-45BE-9849-40303B7819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065-45BE-9849-40303B781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B0-49CA-8EB3-B9681C9D70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1983</c:v>
                </c:pt>
                <c:pt idx="1">
                  <c:v>2440</c:v>
                </c:pt>
                <c:pt idx="2">
                  <c:v>2038</c:v>
                </c:pt>
                <c:pt idx="3">
                  <c:v>2406</c:v>
                </c:pt>
                <c:pt idx="4">
                  <c:v>1755</c:v>
                </c:pt>
                <c:pt idx="5">
                  <c:v>2033</c:v>
                </c:pt>
                <c:pt idx="6">
                  <c:v>1953</c:v>
                </c:pt>
                <c:pt idx="7">
                  <c:v>2311</c:v>
                </c:pt>
                <c:pt idx="8">
                  <c:v>1643</c:v>
                </c:pt>
                <c:pt idx="9">
                  <c:v>2027</c:v>
                </c:pt>
                <c:pt idx="10">
                  <c:v>2047</c:v>
                </c:pt>
                <c:pt idx="11">
                  <c:v>1769</c:v>
                </c:pt>
                <c:pt idx="12">
                  <c:v>24405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0-49CA-8EB3-B9681C9D70CA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B0-49CA-8EB3-B9681C9D70C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1823</c:v>
                </c:pt>
                <c:pt idx="1">
                  <c:v>2638</c:v>
                </c:pt>
                <c:pt idx="2">
                  <c:v>2270</c:v>
                </c:pt>
                <c:pt idx="3">
                  <c:v>2669</c:v>
                </c:pt>
                <c:pt idx="4">
                  <c:v>2204</c:v>
                </c:pt>
                <c:pt idx="5">
                  <c:v>1538</c:v>
                </c:pt>
                <c:pt idx="6">
                  <c:v>1994</c:v>
                </c:pt>
                <c:pt idx="7">
                  <c:v>2886</c:v>
                </c:pt>
                <c:pt idx="8">
                  <c:v>1823</c:v>
                </c:pt>
                <c:pt idx="9">
                  <c:v>2789</c:v>
                </c:pt>
                <c:pt idx="10">
                  <c:v>1953</c:v>
                </c:pt>
                <c:pt idx="11">
                  <c:v>2681</c:v>
                </c:pt>
                <c:pt idx="12">
                  <c:v>27268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B0-49CA-8EB3-B9681C9D70C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B0-49CA-8EB3-B9681C9D70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B0-49CA-8EB3-B9681C9D70C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B0-49CA-8EB3-B9681C9D70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B0-49CA-8EB3-B9681C9D70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12">
                  <c:v>22025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B0-49CA-8EB3-B9681C9D7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B0-49CA-8EB3-B9681C9D70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B0-49CA-8EB3-B9681C9D70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0-49CA-8EB3-B9681C9D70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0-49CA-8EB3-B9681C9D70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0-49CA-8EB3-B9681C9D70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0-49CA-8EB3-B9681C9D70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0-49CA-8EB3-B9681C9D70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0-49CA-8EB3-B9681C9D70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0-49CA-8EB3-B9681C9D70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0-49CA-8EB3-B9681C9D70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B0-49CA-8EB3-B9681C9D70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B0-49CA-8EB3-B9681C9D70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B0-49CA-8EB3-B9681C9D70C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-2.7161611588954249E-2</c:v>
                </c:pt>
                <c:pt idx="1">
                  <c:v>2.3893183415319763E-2</c:v>
                </c:pt>
                <c:pt idx="2">
                  <c:v>-1.5784982935153624E-2</c:v>
                </c:pt>
                <c:pt idx="3">
                  <c:v>-0.1166666666666667</c:v>
                </c:pt>
                <c:pt idx="4">
                  <c:v>-2.6777875329236145E-2</c:v>
                </c:pt>
                <c:pt idx="5">
                  <c:v>0.1581005586592179</c:v>
                </c:pt>
                <c:pt idx="6">
                  <c:v>8.8650754992693592E-2</c:v>
                </c:pt>
                <c:pt idx="7">
                  <c:v>0.11228668941979514</c:v>
                </c:pt>
                <c:pt idx="8">
                  <c:v>-6.3291139240506333E-2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8.2398718242160385E-3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B0-49CA-8EB3-B9681C9D70CA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8.3711548159354443E-2</c:v>
                </c:pt>
                <c:pt idx="1">
                  <c:v>0.19426229508196724</c:v>
                </c:pt>
                <c:pt idx="2">
                  <c:v>0.13199214916584889</c:v>
                </c:pt>
                <c:pt idx="3">
                  <c:v>0.25561097256857845</c:v>
                </c:pt>
                <c:pt idx="4">
                  <c:v>0.2632478632478632</c:v>
                </c:pt>
                <c:pt idx="5">
                  <c:v>1.9675356615838746E-2</c:v>
                </c:pt>
                <c:pt idx="6">
                  <c:v>0.14439324116743468</c:v>
                </c:pt>
                <c:pt idx="7">
                  <c:v>0.41021202942449153</c:v>
                </c:pt>
                <c:pt idx="8">
                  <c:v>0.12598904443091907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0.18656394785044705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B0-49CA-8EB3-B9681C9D7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76613</c:v>
                </c:pt>
                <c:pt idx="1">
                  <c:v>34195</c:v>
                </c:pt>
                <c:pt idx="2">
                  <c:v>2129</c:v>
                </c:pt>
                <c:pt idx="3">
                  <c:v>75068</c:v>
                </c:pt>
                <c:pt idx="4">
                  <c:v>24373</c:v>
                </c:pt>
                <c:pt idx="5">
                  <c:v>36330</c:v>
                </c:pt>
                <c:pt idx="6">
                  <c:v>11031</c:v>
                </c:pt>
                <c:pt idx="7">
                  <c:v>14652</c:v>
                </c:pt>
                <c:pt idx="8">
                  <c:v>16922</c:v>
                </c:pt>
                <c:pt idx="9">
                  <c:v>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D-4F62-B99F-348A70E1EFB0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D-4F62-B99F-348A70E1EFB0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D-4F62-B99F-348A70E1E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-0.11272944798058893</c:v>
                </c:pt>
                <c:pt idx="1">
                  <c:v>-3.4811165845648584E-2</c:v>
                </c:pt>
                <c:pt idx="2">
                  <c:v>-0.46711368485217919</c:v>
                </c:pt>
                <c:pt idx="3">
                  <c:v>0.10289874933283327</c:v>
                </c:pt>
                <c:pt idx="4">
                  <c:v>-6.6768074857682769E-2</c:v>
                </c:pt>
                <c:pt idx="5">
                  <c:v>6.9485986484989493E-2</c:v>
                </c:pt>
                <c:pt idx="6">
                  <c:v>-0.12414601473543196</c:v>
                </c:pt>
                <c:pt idx="7">
                  <c:v>-0.13137417843922339</c:v>
                </c:pt>
                <c:pt idx="8">
                  <c:v>0.24446826429829271</c:v>
                </c:pt>
                <c:pt idx="9">
                  <c:v>-8.003768494529262E-2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3D-4F62-B99F-348A70E1EFB0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-0.2790963105353983</c:v>
                </c:pt>
                <c:pt idx="1">
                  <c:v>-9.8715970243748008E-2</c:v>
                </c:pt>
                <c:pt idx="2">
                  <c:v>2.9681978798586472E-2</c:v>
                </c:pt>
                <c:pt idx="3">
                  <c:v>9.2013740109121001E-2</c:v>
                </c:pt>
                <c:pt idx="4">
                  <c:v>0.7050699006232104</c:v>
                </c:pt>
                <c:pt idx="5">
                  <c:v>0.32379962063212742</c:v>
                </c:pt>
                <c:pt idx="6">
                  <c:v>-3.9987813237870595E-3</c:v>
                </c:pt>
                <c:pt idx="7">
                  <c:v>-0.38798105072656619</c:v>
                </c:pt>
                <c:pt idx="8">
                  <c:v>0.43874660686887768</c:v>
                </c:pt>
                <c:pt idx="9">
                  <c:v>1.5600992790450352E-2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3D-4F62-B99F-348A70E1EFB0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0.34293463475759051</c:v>
                </c:pt>
                <c:pt idx="1">
                  <c:v>0.10269985078687255</c:v>
                </c:pt>
                <c:pt idx="2">
                  <c:v>6.5010758184051503E-3</c:v>
                </c:pt>
                <c:pt idx="3">
                  <c:v>0.20943092916086165</c:v>
                </c:pt>
                <c:pt idx="4">
                  <c:v>6.2415603900975246E-2</c:v>
                </c:pt>
                <c:pt idx="5">
                  <c:v>0.11350090269820202</c:v>
                </c:pt>
                <c:pt idx="6">
                  <c:v>2.3013445669109584E-2</c:v>
                </c:pt>
                <c:pt idx="7">
                  <c:v>6.2019900579540488E-2</c:v>
                </c:pt>
                <c:pt idx="8">
                  <c:v>3.1857414903176347E-2</c:v>
                </c:pt>
                <c:pt idx="9">
                  <c:v>4.5626241725266484E-2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3D-4F62-B99F-348A70E1EFB0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0.15811278901526404</c:v>
                </c:pt>
                <c:pt idx="1">
                  <c:v>0.10912512097199199</c:v>
                </c:pt>
                <c:pt idx="2">
                  <c:v>1.0470664890813794E-2</c:v>
                </c:pt>
                <c:pt idx="3">
                  <c:v>0.36629959851671567</c:v>
                </c:pt>
                <c:pt idx="4">
                  <c:v>4.8498989105334268E-2</c:v>
                </c:pt>
                <c:pt idx="5">
                  <c:v>0.13875966578193422</c:v>
                </c:pt>
                <c:pt idx="6">
                  <c:v>3.1324559470310362E-2</c:v>
                </c:pt>
                <c:pt idx="7">
                  <c:v>2.7543286413767333E-2</c:v>
                </c:pt>
                <c:pt idx="8">
                  <c:v>5.8404319538533769E-2</c:v>
                </c:pt>
                <c:pt idx="9">
                  <c:v>5.1461006295334552E-2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3D-4F62-B99F-348A70E1E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59-4619-99C7-CAA0B8609E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59-4619-99C7-CAA0B8609E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59-4619-99C7-CAA0B8609EF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59-4619-99C7-CAA0B8609EF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59-4619-99C7-CAA0B8609EF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59-4619-99C7-CAA0B8609EF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59-4619-99C7-CAA0B8609EF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59-4619-99C7-CAA0B8609EF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59-4619-99C7-CAA0B8609EF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59-4619-99C7-CAA0B8609EF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59-4619-99C7-CAA0B8609EF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9-4619-99C7-CAA0B8609EF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9-4619-99C7-CAA0B8609EF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59-4619-99C7-CAA0B8609EF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59-4619-99C7-CAA0B8609EF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59-4619-99C7-CAA0B8609EF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59-4619-99C7-CAA0B8609EF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59-4619-99C7-CAA0B8609EF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59-4619-99C7-CAA0B8609EF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F59-4619-99C7-CAA0B8609EF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F59-4619-99C7-CAA0B8609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7-4449-859C-9A068D6F16B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7-4449-859C-9A068D6F16B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7-4449-859C-9A068D6F16B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7-4449-859C-9A068D6F16B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7-4449-859C-9A068D6F16B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7-4449-859C-9A068D6F16B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7-4449-859C-9A068D6F16B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D7-4449-859C-9A068D6F16B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D7-4449-859C-9A068D6F16B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D7-4449-859C-9A068D6F1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0D7-4449-859C-9A068D6F16B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D7-4449-859C-9A068D6F16B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D7-4449-859C-9A068D6F16B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D7-4449-859C-9A068D6F16B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D7-4449-859C-9A068D6F1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0D7-4449-859C-9A068D6F16B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0D7-4449-859C-9A068D6F16B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D7-4449-859C-9A068D6F16B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D7-4449-859C-9A068D6F16B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D7-4449-859C-9A068D6F16B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D7-4449-859C-9A068D6F16B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D7-4449-859C-9A068D6F16B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D7-4449-859C-9A068D6F16B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D7-4449-859C-9A068D6F16B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D7-4449-859C-9A068D6F16B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D7-4449-859C-9A068D6F16B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D7-4449-859C-9A068D6F16B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D7-4449-859C-9A068D6F16B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D7-4449-859C-9A068D6F16B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D7-4449-859C-9A068D6F16B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D7-4449-859C-9A068D6F16B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D7-4449-859C-9A068D6F16B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D7-4449-859C-9A068D6F16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0D7-4449-859C-9A068D6F16B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D7-4449-859C-9A068D6F16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0D7-4449-859C-9A068D6F16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0D7-4449-859C-9A068D6F16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0D7-4449-859C-9A068D6F16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0D7-4449-859C-9A068D6F16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0D7-4449-859C-9A068D6F16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0D7-4449-859C-9A068D6F16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0D7-4449-859C-9A068D6F16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0D7-4449-859C-9A068D6F16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0D7-4449-859C-9A068D6F16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0D7-4449-859C-9A068D6F16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0D7-4449-859C-9A068D6F16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0D7-4449-859C-9A068D6F16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0D7-4449-859C-9A068D6F16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0D7-4449-859C-9A068D6F16B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0D7-4449-859C-9A068D6F16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D7-4449-859C-9A068D6F16B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D7-4449-859C-9A068D6F16B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D7-4449-859C-9A068D6F16B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D7-4449-859C-9A068D6F16B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D7-4449-859C-9A068D6F16B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D7-4449-859C-9A068D6F16B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D7-4449-859C-9A068D6F16B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D7-4449-859C-9A068D6F16B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D7-4449-859C-9A068D6F16B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D7-4449-859C-9A068D6F16B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D7-4449-859C-9A068D6F16B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D7-4449-859C-9A068D6F16B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D7-4449-859C-9A068D6F16B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D7-4449-859C-9A068D6F16B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D7-4449-859C-9A068D6F16B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D7-4449-859C-9A068D6F16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0D7-4449-859C-9A068D6F16B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D7-4449-859C-9A068D6F16B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D7-4449-859C-9A068D6F16B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D7-4449-859C-9A068D6F16B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D7-4449-859C-9A068D6F16B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D7-4449-859C-9A068D6F16B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D7-4449-859C-9A068D6F16B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D7-4449-859C-9A068D6F16B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D7-4449-859C-9A068D6F16B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D7-4449-859C-9A068D6F16B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D7-4449-859C-9A068D6F16B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D7-4449-859C-9A068D6F16B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D7-4449-859C-9A068D6F16B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D7-4449-859C-9A068D6F16B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D7-4449-859C-9A068D6F16B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D7-4449-859C-9A068D6F16B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D7-4449-859C-9A068D6F16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0D7-4449-859C-9A068D6F1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33771</c:v>
                </c:pt>
                <c:pt idx="1">
                  <c:v>18052</c:v>
                </c:pt>
                <c:pt idx="2">
                  <c:v>626</c:v>
                </c:pt>
                <c:pt idx="3">
                  <c:v>58827</c:v>
                </c:pt>
                <c:pt idx="4">
                  <c:v>22315</c:v>
                </c:pt>
                <c:pt idx="5">
                  <c:v>19639</c:v>
                </c:pt>
                <c:pt idx="6">
                  <c:v>5101</c:v>
                </c:pt>
                <c:pt idx="7">
                  <c:v>4587</c:v>
                </c:pt>
                <c:pt idx="8">
                  <c:v>10850</c:v>
                </c:pt>
                <c:pt idx="9">
                  <c:v>30441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7-430C-A54F-FAC83B222B1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7-430C-A54F-FAC83B222B1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A7-430C-A54F-FAC83B222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-4.8565405785220728E-2</c:v>
                </c:pt>
                <c:pt idx="1">
                  <c:v>-5.1963423248000296E-2</c:v>
                </c:pt>
                <c:pt idx="2">
                  <c:v>-0.31821489206888187</c:v>
                </c:pt>
                <c:pt idx="3">
                  <c:v>9.0600507919468498E-2</c:v>
                </c:pt>
                <c:pt idx="4">
                  <c:v>1.9871529995116655E-2</c:v>
                </c:pt>
                <c:pt idx="5">
                  <c:v>-1.8366969702061864E-2</c:v>
                </c:pt>
                <c:pt idx="6">
                  <c:v>-0.11680196801968024</c:v>
                </c:pt>
                <c:pt idx="7">
                  <c:v>-0.11309655937846841</c:v>
                </c:pt>
                <c:pt idx="8">
                  <c:v>0.67354368932038833</c:v>
                </c:pt>
                <c:pt idx="9">
                  <c:v>0.10920804525455696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A7-430C-A54F-FAC83B222B10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-8.2331812226087764E-2</c:v>
                </c:pt>
                <c:pt idx="1">
                  <c:v>-0.17510755277976175</c:v>
                </c:pt>
                <c:pt idx="2">
                  <c:v>-0.20390824129141882</c:v>
                </c:pt>
                <c:pt idx="3">
                  <c:v>-1.977486934381556E-2</c:v>
                </c:pt>
                <c:pt idx="4">
                  <c:v>0.87060768912773878</c:v>
                </c:pt>
                <c:pt idx="5">
                  <c:v>0.35025310311351499</c:v>
                </c:pt>
                <c:pt idx="6">
                  <c:v>0.34484566976326048</c:v>
                </c:pt>
                <c:pt idx="7">
                  <c:v>-0.512951788870604</c:v>
                </c:pt>
                <c:pt idx="8">
                  <c:v>0.17492462970245115</c:v>
                </c:pt>
                <c:pt idx="9">
                  <c:v>-0.15939267639178323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A7-430C-A54F-FAC83B222B10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0.34792393263580029</c:v>
                </c:pt>
                <c:pt idx="1">
                  <c:v>9.3978533616328394E-2</c:v>
                </c:pt>
                <c:pt idx="2">
                  <c:v>6.9291125829698125E-3</c:v>
                </c:pt>
                <c:pt idx="3">
                  <c:v>0.28810389758138777</c:v>
                </c:pt>
                <c:pt idx="4">
                  <c:v>5.6559903582589402E-2</c:v>
                </c:pt>
                <c:pt idx="5">
                  <c:v>0.12049332153002201</c:v>
                </c:pt>
                <c:pt idx="6">
                  <c:v>2.4687407786630262E-2</c:v>
                </c:pt>
                <c:pt idx="7">
                  <c:v>3.2064477365728448E-2</c:v>
                </c:pt>
                <c:pt idx="8">
                  <c:v>9.1511214923367355E-3</c:v>
                </c:pt>
                <c:pt idx="9">
                  <c:v>2.0108291826206905E-2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A7-430C-A54F-FAC83B222B10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0.16356191024559552</c:v>
                </c:pt>
                <c:pt idx="1">
                  <c:v>9.9979666244556689E-2</c:v>
                </c:pt>
                <c:pt idx="2">
                  <c:v>5.659226391201322E-3</c:v>
                </c:pt>
                <c:pt idx="3">
                  <c:v>0.4417921084896449</c:v>
                </c:pt>
                <c:pt idx="4">
                  <c:v>5.4659550523342544E-2</c:v>
                </c:pt>
                <c:pt idx="5">
                  <c:v>0.11760560970061061</c:v>
                </c:pt>
                <c:pt idx="6">
                  <c:v>3.6139727125028435E-2</c:v>
                </c:pt>
                <c:pt idx="7">
                  <c:v>1.6087825717570177E-2</c:v>
                </c:pt>
                <c:pt idx="8">
                  <c:v>3.6091409290311668E-2</c:v>
                </c:pt>
                <c:pt idx="9">
                  <c:v>2.8422966272138125E-2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A7-430C-A54F-FAC83B222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0-47EE-94F8-AD09011B1B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F0-47EE-94F8-AD09011B1B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F0-47EE-94F8-AD09011B1B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9F0-47EE-94F8-AD09011B1B8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9F0-47EE-94F8-AD09011B1B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9F0-47EE-94F8-AD09011B1B8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F0-47EE-94F8-AD09011B1B8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F0-47EE-94F8-AD09011B1B8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9F0-47EE-94F8-AD09011B1B8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9F0-47EE-94F8-AD09011B1B8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0-47EE-94F8-AD09011B1B8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0-47EE-94F8-AD09011B1B8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0-47EE-94F8-AD09011B1B8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F0-47EE-94F8-AD09011B1B8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F0-47EE-94F8-AD09011B1B8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F0-47EE-94F8-AD09011B1B8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F0-47EE-94F8-AD09011B1B8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F0-47EE-94F8-AD09011B1B8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F0-47EE-94F8-AD09011B1B8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9F0-47EE-94F8-AD09011B1B8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9F0-47EE-94F8-AD09011B1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85-47E5-93C0-56E0247EA62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85-47E5-93C0-56E0247EA62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5-47E5-93C0-56E0247EA62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5-47E5-93C0-56E0247EA62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5-47E5-93C0-56E0247EA62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5-47E5-93C0-56E0247EA62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5-47E5-93C0-56E0247EA62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5-47E5-93C0-56E0247EA62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85-47E5-93C0-56E0247EA62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85-47E5-93C0-56E0247EA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D85-47E5-93C0-56E0247EA62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85-47E5-93C0-56E0247EA62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85-47E5-93C0-56E0247EA62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85-47E5-93C0-56E0247EA62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85-47E5-93C0-56E0247EA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D85-47E5-93C0-56E0247EA62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D85-47E5-93C0-56E0247EA62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85-47E5-93C0-56E0247EA62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85-47E5-93C0-56E0247EA62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85-47E5-93C0-56E0247EA62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85-47E5-93C0-56E0247EA62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85-47E5-93C0-56E0247EA62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85-47E5-93C0-56E0247EA62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85-47E5-93C0-56E0247EA62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85-47E5-93C0-56E0247EA62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85-47E5-93C0-56E0247EA62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85-47E5-93C0-56E0247EA62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85-47E5-93C0-56E0247EA62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85-47E5-93C0-56E0247EA62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85-47E5-93C0-56E0247EA62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85-47E5-93C0-56E0247EA62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85-47E5-93C0-56E0247EA62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85-47E5-93C0-56E0247EA6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D85-47E5-93C0-56E0247EA62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D85-47E5-93C0-56E0247EA6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D85-47E5-93C0-56E0247EA6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D85-47E5-93C0-56E0247EA6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D85-47E5-93C0-56E0247EA6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D85-47E5-93C0-56E0247EA6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D85-47E5-93C0-56E0247EA6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D85-47E5-93C0-56E0247EA6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D85-47E5-93C0-56E0247EA6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D85-47E5-93C0-56E0247EA6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D85-47E5-93C0-56E0247EA6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D85-47E5-93C0-56E0247EA6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D85-47E5-93C0-56E0247EA6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D85-47E5-93C0-56E0247EA6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D85-47E5-93C0-56E0247EA6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D85-47E5-93C0-56E0247EA62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D85-47E5-93C0-56E0247EA62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85-47E5-93C0-56E0247EA62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85-47E5-93C0-56E0247EA62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85-47E5-93C0-56E0247EA62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85-47E5-93C0-56E0247EA62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85-47E5-93C0-56E0247EA62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85-47E5-93C0-56E0247EA62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D85-47E5-93C0-56E0247EA62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D85-47E5-93C0-56E0247EA62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D85-47E5-93C0-56E0247EA62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D85-47E5-93C0-56E0247EA62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D85-47E5-93C0-56E0247EA62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D85-47E5-93C0-56E0247EA62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D85-47E5-93C0-56E0247EA62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D85-47E5-93C0-56E0247EA62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D85-47E5-93C0-56E0247EA62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D85-47E5-93C0-56E0247EA6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D85-47E5-93C0-56E0247EA62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D85-47E5-93C0-56E0247EA62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D85-47E5-93C0-56E0247EA62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D85-47E5-93C0-56E0247EA62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D85-47E5-93C0-56E0247EA62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D85-47E5-93C0-56E0247EA62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D85-47E5-93C0-56E0247EA62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D85-47E5-93C0-56E0247EA62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D85-47E5-93C0-56E0247EA62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D85-47E5-93C0-56E0247EA62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D85-47E5-93C0-56E0247EA62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D85-47E5-93C0-56E0247EA62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D85-47E5-93C0-56E0247EA62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D85-47E5-93C0-56E0247EA62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D85-47E5-93C0-56E0247EA62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D85-47E5-93C0-56E0247EA62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D85-47E5-93C0-56E0247EA6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D85-47E5-93C0-56E0247EA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42842</c:v>
                </c:pt>
                <c:pt idx="1">
                  <c:v>16143</c:v>
                </c:pt>
                <c:pt idx="2">
                  <c:v>1503</c:v>
                </c:pt>
                <c:pt idx="3">
                  <c:v>16241</c:v>
                </c:pt>
                <c:pt idx="4">
                  <c:v>2058</c:v>
                </c:pt>
                <c:pt idx="5">
                  <c:v>16691</c:v>
                </c:pt>
                <c:pt idx="6">
                  <c:v>5930</c:v>
                </c:pt>
                <c:pt idx="7">
                  <c:v>10065</c:v>
                </c:pt>
                <c:pt idx="8">
                  <c:v>6072</c:v>
                </c:pt>
                <c:pt idx="9">
                  <c:v>33881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A-4065-9B73-16BBAC72D5A1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A-4065-9B73-16BBAC72D5A1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A-4065-9B73-16BBAC72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-0.19916076414632988</c:v>
                </c:pt>
                <c:pt idx="1">
                  <c:v>-1.3424735789774322E-2</c:v>
                </c:pt>
                <c:pt idx="2">
                  <c:v>-0.51709819247679534</c:v>
                </c:pt>
                <c:pt idx="3">
                  <c:v>0.13542501873053014</c:v>
                </c:pt>
                <c:pt idx="4">
                  <c:v>-0.20431774809160308</c:v>
                </c:pt>
                <c:pt idx="5">
                  <c:v>0.17658506606575841</c:v>
                </c:pt>
                <c:pt idx="6">
                  <c:v>-0.13980073413738858</c:v>
                </c:pt>
                <c:pt idx="7">
                  <c:v>-0.14080393953275305</c:v>
                </c:pt>
                <c:pt idx="8">
                  <c:v>8.303185697727522E-2</c:v>
                </c:pt>
                <c:pt idx="9">
                  <c:v>-0.15093451066961006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5A-4065-9B73-16BBAC72D5A1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-0.4632707434661254</c:v>
                </c:pt>
                <c:pt idx="1">
                  <c:v>1.3770331417390258E-2</c:v>
                </c:pt>
                <c:pt idx="2">
                  <c:v>0.19600725952813058</c:v>
                </c:pt>
                <c:pt idx="3">
                  <c:v>0.5374292528387854</c:v>
                </c:pt>
                <c:pt idx="4">
                  <c:v>0.44487762616417581</c:v>
                </c:pt>
                <c:pt idx="5">
                  <c:v>0.29793676979051331</c:v>
                </c:pt>
                <c:pt idx="6">
                  <c:v>-0.36467854376452358</c:v>
                </c:pt>
                <c:pt idx="7">
                  <c:v>-0.29111352577124772</c:v>
                </c:pt>
                <c:pt idx="8">
                  <c:v>0.65477084898572513</c:v>
                </c:pt>
                <c:pt idx="9">
                  <c:v>0.13081144649157195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5A-4065-9B73-16BBAC72D5A1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0.33861971848308009</c:v>
                </c:pt>
                <c:pt idx="1">
                  <c:v>0.11024234560537206</c:v>
                </c:pt>
                <c:pt idx="2">
                  <c:v>6.1308949138784517E-3</c:v>
                </c:pt>
                <c:pt idx="3">
                  <c:v>0.14139184228165222</c:v>
                </c:pt>
                <c:pt idx="4">
                  <c:v>6.7479814781790562E-2</c:v>
                </c:pt>
                <c:pt idx="5">
                  <c:v>0.10745361858085463</c:v>
                </c:pt>
                <c:pt idx="6">
                  <c:v>2.1565745700071946E-2</c:v>
                </c:pt>
                <c:pt idx="7">
                  <c:v>8.7926380066289916E-2</c:v>
                </c:pt>
                <c:pt idx="8">
                  <c:v>5.1494597802224831E-2</c:v>
                </c:pt>
                <c:pt idx="9">
                  <c:v>6.769504178478529E-2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5A-4065-9B73-16BBAC72D5A1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0.15010955282930161</c:v>
                </c:pt>
                <c:pt idx="1">
                  <c:v>0.12255723802680718</c:v>
                </c:pt>
                <c:pt idx="2">
                  <c:v>1.7537323362695267E-2</c:v>
                </c:pt>
                <c:pt idx="3">
                  <c:v>0.25542219974984698</c:v>
                </c:pt>
                <c:pt idx="4">
                  <c:v>3.945084611449675E-2</c:v>
                </c:pt>
                <c:pt idx="5">
                  <c:v>0.16982906210359175</c:v>
                </c:pt>
                <c:pt idx="6">
                  <c:v>2.4252423911790014E-2</c:v>
                </c:pt>
                <c:pt idx="7">
                  <c:v>4.4368156644283001E-2</c:v>
                </c:pt>
                <c:pt idx="8">
                  <c:v>9.1175748758844807E-2</c:v>
                </c:pt>
                <c:pt idx="9">
                  <c:v>8.5297448498342657E-2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5A-4065-9B73-16BBAC72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9-4399-963E-DFE6F4AA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9-4399-963E-DFE6F4AA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67064</c:v>
                </c:pt>
                <c:pt idx="1">
                  <c:v>75857</c:v>
                </c:pt>
                <c:pt idx="2">
                  <c:v>39986</c:v>
                </c:pt>
                <c:pt idx="3">
                  <c:v>26848</c:v>
                </c:pt>
                <c:pt idx="4">
                  <c:v>76491</c:v>
                </c:pt>
                <c:pt idx="5">
                  <c:v>90288</c:v>
                </c:pt>
                <c:pt idx="6">
                  <c:v>83344</c:v>
                </c:pt>
                <c:pt idx="7">
                  <c:v>80738</c:v>
                </c:pt>
                <c:pt idx="8">
                  <c:v>76940</c:v>
                </c:pt>
                <c:pt idx="9">
                  <c:v>59625</c:v>
                </c:pt>
                <c:pt idx="10">
                  <c:v>69676</c:v>
                </c:pt>
                <c:pt idx="11">
                  <c:v>71512</c:v>
                </c:pt>
                <c:pt idx="12">
                  <c:v>63436</c:v>
                </c:pt>
                <c:pt idx="13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B-43E9-8BC9-20896DD30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-0.1159154725338466</c:v>
                </c:pt>
                <c:pt idx="1">
                  <c:v>0.89708898114340019</c:v>
                </c:pt>
                <c:pt idx="2">
                  <c:v>0.48934743742550646</c:v>
                </c:pt>
                <c:pt idx="3">
                  <c:v>-0.64900445804081519</c:v>
                </c:pt>
                <c:pt idx="4">
                  <c:v>-0.15281100478468901</c:v>
                </c:pt>
                <c:pt idx="5">
                  <c:v>8.3317335381071222E-2</c:v>
                </c:pt>
                <c:pt idx="6">
                  <c:v>3.2277242438504716E-2</c:v>
                </c:pt>
                <c:pt idx="7">
                  <c:v>4.9363140109176085E-2</c:v>
                </c:pt>
                <c:pt idx="8">
                  <c:v>0.29039832285115308</c:v>
                </c:pt>
                <c:pt idx="9">
                  <c:v>-0.14425340145817789</c:v>
                </c:pt>
                <c:pt idx="10">
                  <c:v>-2.5674012753104325E-2</c:v>
                </c:pt>
                <c:pt idx="11">
                  <c:v>0.12730941421274977</c:v>
                </c:pt>
                <c:pt idx="12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B-43E9-8BC9-20896DD30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51902</c:v>
                </c:pt>
                <c:pt idx="1">
                  <c:v>48094</c:v>
                </c:pt>
                <c:pt idx="2">
                  <c:v>43482</c:v>
                </c:pt>
                <c:pt idx="3">
                  <c:v>24912</c:v>
                </c:pt>
                <c:pt idx="4">
                  <c:v>51328</c:v>
                </c:pt>
                <c:pt idx="5">
                  <c:v>42034</c:v>
                </c:pt>
                <c:pt idx="6">
                  <c:v>43643</c:v>
                </c:pt>
                <c:pt idx="7">
                  <c:v>44322</c:v>
                </c:pt>
                <c:pt idx="8">
                  <c:v>48086</c:v>
                </c:pt>
                <c:pt idx="9">
                  <c:v>46746</c:v>
                </c:pt>
                <c:pt idx="10">
                  <c:v>43614</c:v>
                </c:pt>
                <c:pt idx="11">
                  <c:v>36806</c:v>
                </c:pt>
                <c:pt idx="12">
                  <c:v>57279</c:v>
                </c:pt>
                <c:pt idx="13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7-4E2A-8A67-075220945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7.9178275876408799E-2</c:v>
                </c:pt>
                <c:pt idx="1">
                  <c:v>0.10606687824847061</c:v>
                </c:pt>
                <c:pt idx="2">
                  <c:v>0.74542389210019278</c:v>
                </c:pt>
                <c:pt idx="3">
                  <c:v>-0.51465087281795507</c:v>
                </c:pt>
                <c:pt idx="4">
                  <c:v>0.22110672312889568</c:v>
                </c:pt>
                <c:pt idx="5">
                  <c:v>-3.6867309763306877E-2</c:v>
                </c:pt>
                <c:pt idx="6">
                  <c:v>-1.5319705789449967E-2</c:v>
                </c:pt>
                <c:pt idx="7">
                  <c:v>-7.8276421411637487E-2</c:v>
                </c:pt>
                <c:pt idx="8">
                  <c:v>2.866555427202333E-2</c:v>
                </c:pt>
                <c:pt idx="9">
                  <c:v>7.1811803549318931E-2</c:v>
                </c:pt>
                <c:pt idx="10">
                  <c:v>0.18496984187360765</c:v>
                </c:pt>
                <c:pt idx="11">
                  <c:v>-0.35742593271530576</c:v>
                </c:pt>
                <c:pt idx="12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7-4E2A-8A67-075220945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1-4810-B010-75203850A9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61-4810-B010-75203850A991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61-4810-B010-75203850A991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61-4810-B010-75203850A991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61-4810-B010-75203850A9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61-4810-B010-75203850A991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61-4810-B010-75203850A9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61-4810-B010-75203850A9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12">
                  <c:v>32875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61-4810-B010-75203850A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61-4810-B010-75203850A9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61-4810-B010-75203850A9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61-4810-B010-75203850A9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61-4810-B010-75203850A9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61-4810-B010-75203850A9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61-4810-B010-75203850A9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61-4810-B010-75203850A9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61-4810-B010-75203850A9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61-4810-B010-75203850A9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61-4810-B010-75203850A9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61-4810-B010-75203850A9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61-4810-B010-75203850A9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61-4810-B010-75203850A991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8">
                  <c:v>-0.16774367259019929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3.266844667818436E-2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61-4810-B010-75203850A991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8">
                  <c:v>-0.1181169757489301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0.10843251626824912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61-4810-B010-75203850A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EC143F-840D-4CAA-9F0E-425DDE7ED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5C88BC-19B7-4C6C-A906-B1B0561B6B6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D15574-BD17-AF5D-3E00-4CCB799F35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BFAA0CB-F1E7-9498-CD29-E12FECF68CE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DE0762-68AC-4F22-B159-9D478F5FA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C7D3B3-0183-4571-AD39-F15BEA982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E5B9833-503E-4005-9922-6C66484606A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E11C6DF-FD55-1F0C-42C5-B8D456D5CC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797B978-6EAE-7FDB-FD14-FF3138E1BC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9D59BC-5FBC-4253-B344-8E590CE77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3F5B03-6991-4806-8C4F-940EE698F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F829D2-CD56-4CC9-88B6-AD3E4E6CB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C27C891-E230-494D-9EE2-B14092B26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FCED985-F597-4C33-8BE9-286BD8AF3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41.448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45,5%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41.448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45,5%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F752106-210F-47D2-8596-839221F8E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DA39B7-2E3F-483C-A2A1-DEAA71538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9185642-83BD-4BCB-83C6-21750FF2C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B770BA0-0002-432F-860E-52AB35307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63.481 viajeros 
cuota: 69,7%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27.628 viajeros
cuota: 30,3%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6032493-6085-4361-944A-A4E7B23E9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CE625F-34B5-471D-95BB-D9219097B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2E9C547-CAFB-45EE-8441-F1E2C31D8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A276DD4-EF78-4772-AC79-B3B297BAE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37.769 viajeros 
cuota: 76,1%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11.892 viajeros
cuota: 23,9%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0DCB0FD-F9AC-4A9A-AF34-B0D8E9075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92D73E-11DD-4FE8-ACCF-A5F295C47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114677-172B-4920-919A-363881A5D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55B588-D99A-4E02-ABF5-E9F496BFA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25.712 viajeros 
cuota: 62,0%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15.736 viajeros
cuota: 38,0%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73EF0F1-AB5E-469B-B674-DEDD28F78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25DF74-D9C8-4F8F-97A2-764CEDDCA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B31B115-DCED-439C-BDA3-A6160659F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096DA54-58DC-4CDF-9966-18F494296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7F7C35-A124-4E6C-AD24-C39F33428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E259E7D-2BD5-4D34-A2DA-343993956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E5AB87-C968-49DC-A6E9-4E1B3450F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CB050DF-C57E-4ED4-8C58-CE101C2F3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F37E1D2-5E36-45DA-ACA6-BCFC70F9B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475F92-4B30-4DD8-BDFB-85CB9B2C5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3856CC0-B206-41BA-B419-0CAE819F8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2D5C59-E520-4D60-9772-91DF1AEA5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84A0E09-64BA-438E-B1D4-88C3BF56F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0324851-6D76-42A9-A7F6-FB20C7AD3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58C2850-8B55-4E6A-98B0-316D8F586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C6787E-F74A-4F75-9B3A-A6358E992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80AFA0-43D9-4729-9946-93DD943FA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1C9A8A-DEAC-4438-808B-DEDAD341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503C58-7DA5-4EA7-992B-5FABC9A0E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0649D4-4089-491E-AB40-A704B75EE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294147-EBA4-4EC4-97B1-F0624B83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3C37D0-C5ED-4620-AD45-BE214E531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1CD6F2-E7F2-49AB-A233-4CA43521F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D7605F-4801-4D46-9642-FC2ADF89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AB71D6-42DA-4FCC-A894-FF8316C6A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310B01-AA40-4E8F-90F7-4A86AA624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E34D5-81DE-4B8F-A113-E9BC44688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98A880-E8F3-4FB5-9975-6107C713B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2722BE-B7AF-4BAE-A3D4-8E5869CF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4A93EB-5822-4CC5-98A0-3CEE4CE47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C6986D-3981-46EF-87C9-EF8A0705C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0BDDE8-D692-433F-BEF1-23838D7CA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D00A4D-9C91-470F-821F-119FE9B8C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318818C-720D-4A35-8D0A-C38263EEC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009DA4D-1C4F-4667-81F0-A42E86861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7B4310-78B8-47A7-8A5C-228C5904C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95A534-49F2-4795-8D13-55DD7F077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1E64C6-E6A3-4C81-9E9A-9CC22EBE4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CED778-CDBD-441E-B6A7-4C17B56D0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41629D2-AFC5-4030-867E-BFD70B172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12BC8C-C70A-4662-9173-100C6BB40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737AC4-C5EC-440E-B0CC-D21F4722D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18F4EE-C4FA-47C1-9647-2BF12A26D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0122C1-563C-4F39-9745-8FB01627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22C4F4-3232-4866-BA92-E4C0F50D2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446EDE-B0D4-4F0C-ABE6-9C2FC721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DF34DBF-8440-49FC-8878-6194B764E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053ED-2304-4695-966F-9A022B97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477F501-2D5E-46A9-AEE3-3D1191626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427570-E9DA-4EB1-B9F3-C2F5E1185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CB47DF-3898-43FC-952C-30C91C774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145F6B-1A6D-428F-A9E5-945944ED0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EC9CE8D-2126-489A-87F2-5AABD8285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1C266DD-0EE4-4B7D-BDB3-60EC34FCFFDE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2F2D728-0FE7-588D-41EB-54225C1360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159DB5E-4580-6572-95BF-63068CD6DDA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0DFE1C-D4F4-4775-B881-C742B43C4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3EBD22-6B69-4EE7-86D6-EB3CF912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A43E6AF-A4DC-4724-BBF6-C1CED83EB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59E445-2E06-4462-9ECA-F41F08518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D1FC2E-473F-46D0-990A-630D7FF54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78076E8-A1D8-48E7-AC8E-EE6FE7680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A39970-EB40-4741-8616-CFAFA9046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B372B7-70A5-4235-B9D4-6611AC2A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1CCB44-8CF5-4A76-A30A-6F9B2E335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1BEF26-1ABE-4BD9-8AF5-373E98CC0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EFF4F13-BF07-4DBC-8CBD-BF6D4BC19A8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C88934F-6455-AF6E-A73F-0BB834F485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DD8716B-D461-CC44-F2E2-315215404CA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9DA079-2E9F-4CF7-B3E0-7D6774488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016227-AAC6-4D4C-B390-89F58FE6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748B22F-29FD-4843-ACFE-807CD73E1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EBF703-ACC0-46F9-9614-3EFFD6B6C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D6B75B-CBB0-432C-9709-9BE69D5F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A00861C-0D98-4259-BF9C-B7AB6A534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D106B-6C71-48FF-A73E-F329515CB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99AE52-F9DD-4DD1-963A-936A3D22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8DE0FD-F6A0-42C9-9031-F98C425CE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786930-2F50-475D-937D-378E4BB0FCB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5B81C7B-203B-5930-02C4-192C2095A6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249F35F-29A4-CC38-BD59-D272E20366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EF4041-E41C-4101-9D66-48E3440FD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A060BC-C78F-41F2-98E4-CFAF0CC99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327F96-DBF4-4E2F-A411-FD1E55D1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2F3959-AE8A-47C5-B5A9-5B101689A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14C53F1-CD22-40CF-97B1-C4EFAB38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B90D05-0847-4448-A766-728894ED1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EB6CAF8-F0D5-4B07-8C6D-15CC918F7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15A18A3-9EE7-4759-AF43-A225EF8E9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D0C20B5-A027-434B-9A89-ADE1E82C8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711E27F-003D-49DB-8CBA-E0BF2B614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BADDA80-666E-443E-9310-1298CA73C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B425ABA-F141-49EB-932C-F28EA6BE3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69DA80-C7E8-4CF8-9C01-64BCF3C3A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585E9BC-9E5B-4158-82E8-1BEC8C229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912E13-A02B-4BB5-9A06-F066EAD65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0761A7-4AA9-4783-8133-3B021ECA5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58688F-CC03-4BDD-84BA-DE54409E2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992969-E693-4E21-9366-6E677B3E4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2773C3-F9E2-4577-B77B-D819373FB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06DE45-184C-4426-B016-F03B4170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A36B4DC-6D69-4C12-AFC0-344DA6B44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B7EF94-67E6-4673-B1DD-A640F3ED8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A56256-4AEC-411C-A979-002E9262D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732BE5C-70F8-40F9-B9CD-BBA1829C9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5C40B16-4149-43E1-8BC1-2EB1178F660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FC67547-F594-2613-60FD-BDDDACEB70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DF220C5-0289-0C82-9B79-2E503D10498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B8EDC3-D4A8-4E9B-B481-AF0D5CBF5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2AF68B-3A2D-426A-B5AF-C4E21FC4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2BE90A-52AA-42C3-BAEC-B76FC3E06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CA073C-8028-4494-829D-ADD2715F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D08F1D-0B56-47B8-907E-8E01368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5CD9E5-6608-4568-8040-62065E0B2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224EA6-6A00-47F0-BC39-C6ADD9FB68E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6CE710F-4DB3-886B-F32E-198C0C256E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B74FC91-7F21-111D-3A64-5DDD2415EFE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DAABFF-0B66-4CD0-9D44-C3B62BCBF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2F37FA-D72D-4DAB-B793-063698A9A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DAF8B4-75D6-44D5-910E-25C3E93E4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8A63AC-986A-4025-8D13-C18FDAF5F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D468543-78AB-49B9-AD16-CC132CE4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DB5B354-EFA5-4C39-8FF4-E492757DD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B27B18C-E684-48A2-ACAC-EA45884C5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5011BEA-66ED-48CD-A0A5-6C4B2380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81AE202-6429-4899-A66B-F0C04E1E1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7CB77F1-B62D-45C6-8D1E-002D1DC9B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4A4ED56-66B7-41D3-AA21-A4BAD94F0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A3E1CA8-3739-44C7-ABDA-3AEE2341C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F13B725-E561-4F84-8751-BAD448373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C91F08E-2150-4452-B035-76E6D3CC9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01C221C-A75F-4645-ADCE-9243F2380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6C724C-B3F8-4E7B-A4B2-3D878ED9F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657012-621F-401B-A322-C4B0F0221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E9CB0B-B479-4220-BE4E-35E2E377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C1F957-1B32-4370-BD72-CA08EB601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100CF2B-CF8F-4252-90C2-3DD3493D0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55323A5-4360-47EF-85BF-4F4F8644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B8D5D8-D0EE-4DCA-820A-4034202DD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9146208-5A32-4DC8-9B0B-2D89C4C47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42C0E45-143D-41E7-B9F7-30DE181D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22A4287-C39E-4385-86FA-A0776A8F1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C86FE7B-E807-49AC-9880-32EB49F1E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1BADF4C-DAB0-4589-9A7E-1909E015F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EE278B-2C2E-4A04-93AC-2039B95CA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F5ACE32-3CB4-4926-95E5-3D4311538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D4C4B94-D2E1-465D-9B56-254BD2E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ACCCB4-D510-4D3C-9DCC-BB8C1A7DD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0498F5-BC4B-406A-923E-3A41CE1B1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D64C42-BF7E-47F4-AE1C-9C259D1A9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085BEC-674F-4964-99C7-7EEDFD518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542775B-C017-4382-B99C-434C56186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0171BC-5EA9-4713-8433-53041E4A3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7753434-48F6-4CAF-B474-13AE4E413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C324423-F127-4FCB-ACDD-0B44875F9B1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C333E62-E707-5699-744A-02E6DAF64B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70F5496-9149-470E-37F3-17DA9765D7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F7C8C5-F822-4BEF-9A6C-C716AEE9F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3FDFCE3-87CE-47D9-89EA-8A19CF1DC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E4D1E919-D263-4C49-9D61-A7D52C862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769C74-1083-4141-B02C-4A8FF4800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50F54DA-E601-4FA2-B60D-E0362A4E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6EED32-1FAB-42D1-9BD6-B28479656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5ECDF83-7878-4A65-99D0-13AE4889B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208C1-495D-4B11-B7A8-A387A039C77A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45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0684D12C-B5D4-4E54-AA88-9E47CE052BAA}"/>
    <hyperlink ref="B19" location="'Viajeros entr evol mensu TF'!A1" tooltip="Evolución mensual de viajeros entrentrados en Tenerife según lugar de residencia" display="Evolución mensual de viajeros entrados en Tenerife según lugar de residencia" xr:uid="{1ECE47D0-DB70-4377-AE44-A9690AA56EBD}"/>
    <hyperlink ref="B14" location="'Establecim aloj islas cat y tip'!A1" tooltip="Establecimientos alojativos Canarias e islas" display="Establecimientos alojativos Canarias e islas" xr:uid="{FA53151D-3709-403A-B68A-E1D5BCC62D1D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AC97341-729D-40BA-B834-04EF8D62B09D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F9A2EA98-5EDA-4B41-8201-47499652E738}"/>
    <hyperlink ref="B37" location="'Pernoctaciones lugar reside'!A1" tooltip="Pernoctaciones registradas en establecimientos alojativos de Canarias e islas según tipología y categoría" display="'Pernoctaciones lugar reside'!A1" xr:uid="{A27609C9-B805-4C31-B881-D7060E798315}"/>
    <hyperlink ref="B8" location="'Resumen indicadores (aloj)'!A1" tooltip="Resumen indicadores Tenerife" display="'Resumen indicadores (aloj)'!A1" xr:uid="{1733FE54-0E4C-432F-BE9B-68F27961865B}"/>
    <hyperlink ref="B9" location="'Resumen indicadores municipios '!A1" tooltip="Resumen indicadores municipios Tenerife" display="Resumen indicadores municipios Tenerife" xr:uid="{B327CA94-B2E4-494D-A016-E91E03DF67CF}"/>
    <hyperlink ref="B20" location="'Viajeros entr evol mensu TF cat'!A1" tooltip="Evolución mensual de viajeros entrentrados en Tenerife según lugar de residencia" display="'Viajeros entr evol mensu TF cat'!A1" xr:uid="{7E61F76D-1AA8-40A7-911C-5D4EE46F3523}"/>
    <hyperlink ref="B21" location="'Viajeros entr evol anual TF cat'!A1" tooltip="Evolución mensual de viajeros entrentrados en Tenerife según lugar de residencia" display="'Viajeros entr evol anual TF cat'!A1" xr:uid="{377950EF-DB01-4F92-9FD5-62483B7CFD6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0E44441A-5AD9-4732-97CE-0EF0011543B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AA3B213-4D37-4992-B6FC-4BDE148168D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3C0377E-213B-48B3-9217-66134E4CF3A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9EA7E004-33ED-487C-B575-9CDDFFC6EF4A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873B5EEE-80CA-471A-9189-EDAD11EB73B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375AAA2E-D42F-4228-9E59-80C248FD3249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B3B24AB-6564-4CF0-A322-79C0879A10E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B9F0F456-664C-4B25-BFD0-060C67DE3A32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C7F1D64-EE1A-4B8E-B919-8440F1518F88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3BA7CAD-C461-4E36-A6AB-DB4ECE29EFA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65EA7269-4D4A-4F3D-8595-9FE2EB982394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06684C0-F7A9-42C9-AFFC-B0E0CE30C097}"/>
    <hyperlink ref="B35" location="'Pernoctaciones evol mensu TF'!A1" tooltip="Evolución mensual de pernoctaciones en Tenerife según lugar de residencia" display="'Pernoctaciones evol mensu TF'!A1" xr:uid="{A6AE9B1A-C674-4019-953E-F673C5DF277C}"/>
    <hyperlink ref="B36" location="'Pernocta evol mensu TF cat'!A1" tooltip="Evolución mensual de pernoctaciones en Tenerife según lugar de residencia" display="'Pernocta evol mensu TF cat'!A1" xr:uid="{B8C79AF8-E54D-4580-BC52-EAD4FBF82700}"/>
    <hyperlink ref="B38" location="'Pernoctaciones lugar residen ac'!A1" tooltip="Pernoctaciones registradas en establecimientos alojativos de Canarias e islas según tipología y categoría" display="'Pernoctaciones lugar residen ac'!A1" xr:uid="{536C9528-EC62-4AD4-8A4C-2A54254A6EE6}"/>
    <hyperlink ref="B39" location="'Pernoctaciones lugar reside año'!A1" tooltip="Pernoctaciones registradas en establecimientos alojativos de Canarias e islas según tipología y categoría" display="'Pernoctaciones lugar reside año'!A1" xr:uid="{EBF53198-1EC0-4ED6-A633-AEDC789EA36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52A109D-5C76-4EBF-962E-9C1A85CAA0D1}"/>
    <hyperlink ref="B41" location="'EM evol menusual lugar resd'!A1" tooltip="Evolución mensual de estancia media en Tenerife según lugar de residencia" display="'EM evol menusual lugar resd'!A1" xr:uid="{E3816870-B5E9-4591-981A-057ACF5D490A}"/>
    <hyperlink ref="B42" location="'EM evol mensu TF cat '!A1" tooltip="Evolución mensual de estancia media en Tenerife según lugar de residencia" display="'EM evol mensu TF cat '!A1" xr:uid="{CB635145-3F75-44D8-A658-555EE48E0747}"/>
    <hyperlink ref="B44" location="'tasa de ocupación evol mens'!A1" tooltip="Evolución mensual de estancia media en Tenerife según lugar de residencia" display="'tasa de ocupación evol mens'!A1" xr:uid="{AC2C73D3-EB46-4241-B6A1-8B0D47512BD0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05C893A7-3B6D-4DB5-879A-EB1BD6978869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0F516A5-DE1D-49A9-8814-8133263C6610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2BC66D4-50BB-4CA5-BEB1-C5BE8B0CA75E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6DCC6059-A025-414D-A34A-BDE1E773C720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24701BA7-3A0D-47AB-9527-104D4BA4BDA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A0F21-3B8D-4791-A243-62A130C60592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L21" si="0">IFERROR(E9/C9-1,"-")</f>
        <v>8.4192760207635331E-3</v>
      </c>
      <c r="G9" s="115">
        <v>8010</v>
      </c>
      <c r="H9" s="116">
        <f t="shared" si="0"/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v>3.3291881676733581E-4</v>
      </c>
      <c r="O9" s="116"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v>9.8587689507012577E-2</v>
      </c>
      <c r="O10" s="116"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v>7.5724298452088279E-2</v>
      </c>
      <c r="O11" s="116"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v>5.6775405000841772E-3</v>
      </c>
      <c r="O12" s="116"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v>0.14477605762066403</v>
      </c>
      <c r="O13" s="116"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v>3.2846316403118747E-2</v>
      </c>
      <c r="O14" s="116"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v>7.3721527962421263E-2</v>
      </c>
      <c r="O15" s="116"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v>8.0344529397159192E-2</v>
      </c>
      <c r="O16" s="116"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>
        <v>111150</v>
      </c>
      <c r="N17" s="116">
        <v>3.5764872521246494E-2</v>
      </c>
      <c r="O17" s="116">
        <v>0.11923390629248098</v>
      </c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1033377</v>
      </c>
      <c r="N21" s="119">
        <v>6.0048890124420495E-2</v>
      </c>
      <c r="O21" s="119">
        <v>6.2200883165581144E-2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55770</v>
      </c>
      <c r="D31" s="116">
        <v>1.1333756460241151E-2</v>
      </c>
      <c r="E31" s="115">
        <v>60504</v>
      </c>
      <c r="F31" s="116">
        <f t="shared" ref="F31:L43" si="1">IFERROR(E31/C31-1,"-")</f>
        <v>8.4884346422807955E-2</v>
      </c>
      <c r="G31" s="115">
        <v>2072</v>
      </c>
      <c r="H31" s="116">
        <f t="shared" si="1"/>
        <v>-0.96575433029221203</v>
      </c>
      <c r="I31" s="115">
        <v>40098</v>
      </c>
      <c r="J31" s="116">
        <f t="shared" si="1"/>
        <v>18.352316602316602</v>
      </c>
      <c r="K31" s="115">
        <v>63291</v>
      </c>
      <c r="L31" s="116">
        <f t="shared" si="1"/>
        <v>0.57840790064342351</v>
      </c>
      <c r="M31" s="115">
        <v>62071</v>
      </c>
      <c r="N31" s="116">
        <v>-1.9276042407293303E-2</v>
      </c>
      <c r="O31" s="116">
        <v>0.11298188990496683</v>
      </c>
    </row>
    <row r="32" spans="1:16" x14ac:dyDescent="0.25">
      <c r="B32" s="114" t="s">
        <v>73</v>
      </c>
      <c r="C32" s="115">
        <v>56004</v>
      </c>
      <c r="D32" s="116">
        <v>3.2655394317113284E-2</v>
      </c>
      <c r="E32" s="115">
        <v>62555</v>
      </c>
      <c r="F32" s="116">
        <f t="shared" si="1"/>
        <v>0.11697378758660104</v>
      </c>
      <c r="G32" s="115">
        <v>3046</v>
      </c>
      <c r="H32" s="116">
        <f t="shared" si="1"/>
        <v>-0.95130684997202464</v>
      </c>
      <c r="I32" s="115">
        <v>51286</v>
      </c>
      <c r="J32" s="116">
        <f t="shared" si="1"/>
        <v>15.837163493105713</v>
      </c>
      <c r="K32" s="115">
        <v>61780</v>
      </c>
      <c r="L32" s="116">
        <f t="shared" si="1"/>
        <v>0.20461724447217566</v>
      </c>
      <c r="M32" s="115">
        <v>67703</v>
      </c>
      <c r="N32" s="116">
        <v>9.5872450631272255E-2</v>
      </c>
      <c r="O32" s="116">
        <v>0.20889579315763163</v>
      </c>
    </row>
    <row r="33" spans="2:16" x14ac:dyDescent="0.25">
      <c r="B33" s="114" t="s">
        <v>75</v>
      </c>
      <c r="C33" s="115">
        <v>64313</v>
      </c>
      <c r="D33" s="116">
        <v>3.0343324949134054E-2</v>
      </c>
      <c r="E33" s="115">
        <v>24047</v>
      </c>
      <c r="F33" s="116">
        <f t="shared" si="1"/>
        <v>-0.62609425777059069</v>
      </c>
      <c r="G33" s="115">
        <v>3905</v>
      </c>
      <c r="H33" s="116">
        <f t="shared" si="1"/>
        <v>-0.83760968104129407</v>
      </c>
      <c r="I33" s="115">
        <v>60604</v>
      </c>
      <c r="J33" s="116">
        <f t="shared" si="1"/>
        <v>14.519590268886043</v>
      </c>
      <c r="K33" s="115">
        <v>67669</v>
      </c>
      <c r="L33" s="116">
        <f t="shared" si="1"/>
        <v>0.11657646359976237</v>
      </c>
      <c r="M33" s="115">
        <v>75940</v>
      </c>
      <c r="N33" s="116">
        <v>0.12222731235868722</v>
      </c>
      <c r="O33" s="116">
        <v>0.1807877101052664</v>
      </c>
    </row>
    <row r="34" spans="2:16" x14ac:dyDescent="0.25">
      <c r="B34" s="114" t="s">
        <v>77</v>
      </c>
      <c r="C34" s="115">
        <v>60413</v>
      </c>
      <c r="D34" s="116">
        <v>3.5249160326273232E-2</v>
      </c>
      <c r="E34" s="115">
        <v>0</v>
      </c>
      <c r="F34" s="116">
        <f t="shared" si="1"/>
        <v>-1</v>
      </c>
      <c r="G34" s="115">
        <v>3295</v>
      </c>
      <c r="H34" s="116" t="str">
        <f t="shared" si="1"/>
        <v>-</v>
      </c>
      <c r="I34" s="115">
        <v>66573</v>
      </c>
      <c r="J34" s="116">
        <f t="shared" si="1"/>
        <v>19.204248861911989</v>
      </c>
      <c r="K34" s="115">
        <v>68688</v>
      </c>
      <c r="L34" s="116">
        <f t="shared" si="1"/>
        <v>3.1769636339056273E-2</v>
      </c>
      <c r="M34" s="115">
        <v>67726</v>
      </c>
      <c r="N34" s="116">
        <v>-1.4005357558816711E-2</v>
      </c>
      <c r="O34" s="116">
        <v>0.12105010510982739</v>
      </c>
    </row>
    <row r="35" spans="2:16" x14ac:dyDescent="0.25">
      <c r="B35" s="114" t="s">
        <v>79</v>
      </c>
      <c r="C35" s="115">
        <v>56710</v>
      </c>
      <c r="D35" s="116">
        <v>1.7456985485404752E-2</v>
      </c>
      <c r="E35" s="115">
        <v>0</v>
      </c>
      <c r="F35" s="116">
        <f t="shared" si="1"/>
        <v>-1</v>
      </c>
      <c r="G35" s="115">
        <v>4085</v>
      </c>
      <c r="H35" s="116" t="str">
        <f t="shared" si="1"/>
        <v>-</v>
      </c>
      <c r="I35" s="115">
        <v>59315</v>
      </c>
      <c r="J35" s="116">
        <f t="shared" si="1"/>
        <v>13.520195838433292</v>
      </c>
      <c r="K35" s="115">
        <v>62382</v>
      </c>
      <c r="L35" s="116">
        <f t="shared" si="1"/>
        <v>5.1706988114305075E-2</v>
      </c>
      <c r="M35" s="115">
        <v>68445</v>
      </c>
      <c r="N35" s="116">
        <v>9.7191497547369332E-2</v>
      </c>
      <c r="O35" s="116">
        <v>0.20692999470992768</v>
      </c>
    </row>
    <row r="36" spans="2:16" x14ac:dyDescent="0.25">
      <c r="B36" s="114" t="s">
        <v>81</v>
      </c>
      <c r="C36" s="115">
        <v>61027</v>
      </c>
      <c r="D36" s="116">
        <v>3.0669976862407244E-2</v>
      </c>
      <c r="E36" s="115">
        <v>0</v>
      </c>
      <c r="F36" s="116">
        <f t="shared" si="1"/>
        <v>-1</v>
      </c>
      <c r="G36" s="115">
        <v>7554</v>
      </c>
      <c r="H36" s="116" t="str">
        <f t="shared" si="1"/>
        <v>-</v>
      </c>
      <c r="I36" s="115">
        <v>62022</v>
      </c>
      <c r="J36" s="116">
        <f t="shared" si="1"/>
        <v>7.2104845115170768</v>
      </c>
      <c r="K36" s="115">
        <v>67287</v>
      </c>
      <c r="L36" s="116">
        <f t="shared" si="1"/>
        <v>8.4889232852858765E-2</v>
      </c>
      <c r="M36" s="115">
        <v>70894</v>
      </c>
      <c r="N36" s="116">
        <v>5.3606194361466519E-2</v>
      </c>
      <c r="O36" s="116">
        <v>0.16168253396037824</v>
      </c>
    </row>
    <row r="37" spans="2:16" x14ac:dyDescent="0.25">
      <c r="B37" s="114" t="s">
        <v>83</v>
      </c>
      <c r="C37" s="115">
        <v>62023</v>
      </c>
      <c r="D37" s="116">
        <v>4.8376464224742621E-2</v>
      </c>
      <c r="E37" s="115">
        <v>0</v>
      </c>
      <c r="F37" s="116">
        <f t="shared" si="1"/>
        <v>-1</v>
      </c>
      <c r="G37" s="115">
        <v>18560</v>
      </c>
      <c r="H37" s="116" t="str">
        <f t="shared" si="1"/>
        <v>-</v>
      </c>
      <c r="I37" s="115">
        <v>71116</v>
      </c>
      <c r="J37" s="116">
        <f t="shared" si="1"/>
        <v>2.8316810344827585</v>
      </c>
      <c r="K37" s="115">
        <v>70310</v>
      </c>
      <c r="L37" s="116">
        <f t="shared" si="1"/>
        <v>-1.13335958152877E-2</v>
      </c>
      <c r="M37" s="115">
        <v>76375</v>
      </c>
      <c r="N37" s="116">
        <v>8.6260844830038375E-2</v>
      </c>
      <c r="O37" s="116">
        <v>0.23139802976315238</v>
      </c>
    </row>
    <row r="38" spans="2:16" x14ac:dyDescent="0.25">
      <c r="B38" s="114" t="s">
        <v>85</v>
      </c>
      <c r="C38" s="115">
        <v>64060</v>
      </c>
      <c r="D38" s="116">
        <v>-1.0488268277236257E-2</v>
      </c>
      <c r="E38" s="115">
        <v>14181</v>
      </c>
      <c r="F38" s="116">
        <f t="shared" si="1"/>
        <v>-0.7786294099281923</v>
      </c>
      <c r="G38" s="115">
        <v>28251</v>
      </c>
      <c r="H38" s="116">
        <f t="shared" si="1"/>
        <v>0.99217262534376993</v>
      </c>
      <c r="I38" s="115">
        <v>71571</v>
      </c>
      <c r="J38" s="116">
        <f t="shared" si="1"/>
        <v>1.5333970478921102</v>
      </c>
      <c r="K38" s="115">
        <v>69694</v>
      </c>
      <c r="L38" s="116">
        <f t="shared" si="1"/>
        <v>-2.6225705942350963E-2</v>
      </c>
      <c r="M38" s="115">
        <v>78502</v>
      </c>
      <c r="N38" s="116">
        <v>0.12638103710505932</v>
      </c>
      <c r="O38" s="116">
        <v>0.22544489541055257</v>
      </c>
    </row>
    <row r="39" spans="2:16" x14ac:dyDescent="0.25">
      <c r="B39" s="114" t="s">
        <v>87</v>
      </c>
      <c r="C39" s="115">
        <v>56373</v>
      </c>
      <c r="D39" s="116">
        <v>-1.9514740412209797E-2</v>
      </c>
      <c r="E39" s="115">
        <v>8785</v>
      </c>
      <c r="F39" s="116">
        <f t="shared" si="1"/>
        <v>-0.84416298582654814</v>
      </c>
      <c r="G39" s="115">
        <v>33952</v>
      </c>
      <c r="H39" s="116">
        <f t="shared" si="1"/>
        <v>2.8647694934547525</v>
      </c>
      <c r="I39" s="115">
        <v>64404</v>
      </c>
      <c r="J39" s="116">
        <f t="shared" si="1"/>
        <v>0.89691328934967007</v>
      </c>
      <c r="K39" s="115">
        <v>67208</v>
      </c>
      <c r="L39" s="116">
        <f t="shared" si="1"/>
        <v>4.3537668467797053E-2</v>
      </c>
      <c r="M39" s="115">
        <v>71650</v>
      </c>
      <c r="N39" s="116">
        <v>6.6093322223544915E-2</v>
      </c>
      <c r="O39" s="116">
        <v>0.2709985276639526</v>
      </c>
    </row>
    <row r="40" spans="2:16" x14ac:dyDescent="0.25">
      <c r="B40" s="114" t="s">
        <v>89</v>
      </c>
      <c r="C40" s="115">
        <v>65787</v>
      </c>
      <c r="D40" s="116">
        <v>-2.108424597275782E-3</v>
      </c>
      <c r="E40" s="115">
        <v>9727</v>
      </c>
      <c r="F40" s="116">
        <f t="shared" si="1"/>
        <v>-0.85214404061592719</v>
      </c>
      <c r="G40" s="115">
        <v>54024</v>
      </c>
      <c r="H40" s="116">
        <f t="shared" si="1"/>
        <v>4.5540248792022204</v>
      </c>
      <c r="I40" s="115">
        <v>71237</v>
      </c>
      <c r="J40" s="116">
        <f t="shared" si="1"/>
        <v>0.3186176514141863</v>
      </c>
      <c r="K40" s="115">
        <v>73508</v>
      </c>
      <c r="L40" s="116">
        <f t="shared" si="1"/>
        <v>3.18795008212025E-2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63841</v>
      </c>
      <c r="D41" s="116">
        <v>0.11318221447253696</v>
      </c>
      <c r="E41" s="115">
        <v>7481</v>
      </c>
      <c r="F41" s="116">
        <f t="shared" si="1"/>
        <v>-0.88281825159380334</v>
      </c>
      <c r="G41" s="115">
        <v>52634</v>
      </c>
      <c r="H41" s="116">
        <f t="shared" si="1"/>
        <v>6.0356904157198237</v>
      </c>
      <c r="I41" s="115">
        <v>65777</v>
      </c>
      <c r="J41" s="116">
        <f t="shared" si="1"/>
        <v>0.24970551354637682</v>
      </c>
      <c r="K41" s="115">
        <v>71022</v>
      </c>
      <c r="L41" s="116">
        <f t="shared" si="1"/>
        <v>7.9739118536874543E-2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63674</v>
      </c>
      <c r="D42" s="116">
        <v>8.2320545290748059E-2</v>
      </c>
      <c r="E42" s="115">
        <v>8227</v>
      </c>
      <c r="F42" s="116">
        <f t="shared" si="1"/>
        <v>-0.87079498696485225</v>
      </c>
      <c r="G42" s="115">
        <v>45371</v>
      </c>
      <c r="H42" s="116">
        <f t="shared" si="1"/>
        <v>4.5148899963534701</v>
      </c>
      <c r="I42" s="115">
        <v>68554</v>
      </c>
      <c r="J42" s="116">
        <f t="shared" si="1"/>
        <v>0.5109651539529656</v>
      </c>
      <c r="K42" s="115">
        <v>67674</v>
      </c>
      <c r="L42" s="116">
        <f t="shared" si="1"/>
        <v>-1.2836595968141906E-2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729995</v>
      </c>
      <c r="D43" s="119">
        <v>3.0188977466931499E-2</v>
      </c>
      <c r="E43" s="118">
        <v>206279</v>
      </c>
      <c r="F43" s="119">
        <f t="shared" si="1"/>
        <v>-0.71742409194583523</v>
      </c>
      <c r="G43" s="118">
        <v>256749</v>
      </c>
      <c r="H43" s="119">
        <f t="shared" si="1"/>
        <v>0.24466862841103554</v>
      </c>
      <c r="I43" s="118">
        <v>752557</v>
      </c>
      <c r="J43" s="119">
        <f t="shared" si="1"/>
        <v>1.9311000237586127</v>
      </c>
      <c r="K43" s="118">
        <v>810513</v>
      </c>
      <c r="L43" s="119">
        <f t="shared" si="1"/>
        <v>7.7012106724141827E-2</v>
      </c>
      <c r="M43" s="118">
        <v>639306</v>
      </c>
      <c r="N43" s="119">
        <v>6.8521449618842434E-2</v>
      </c>
      <c r="O43" s="119">
        <v>0.19119496620973253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41416</v>
      </c>
      <c r="D53" s="116">
        <v>4.3513316032149918E-2</v>
      </c>
      <c r="E53" s="115">
        <v>44788</v>
      </c>
      <c r="F53" s="116">
        <f t="shared" ref="F53:L65" si="2">IFERROR(E53/C53-1,"-")</f>
        <v>8.141780954220601E-2</v>
      </c>
      <c r="G53" s="115">
        <v>1594</v>
      </c>
      <c r="H53" s="116">
        <f t="shared" si="2"/>
        <v>-0.96441010985085296</v>
      </c>
      <c r="I53" s="115">
        <v>32265</v>
      </c>
      <c r="J53" s="116">
        <f t="shared" si="2"/>
        <v>19.241530740276033</v>
      </c>
      <c r="K53" s="115">
        <v>48326</v>
      </c>
      <c r="L53" s="116">
        <f t="shared" si="2"/>
        <v>0.49778397644506422</v>
      </c>
      <c r="M53" s="115">
        <v>49957</v>
      </c>
      <c r="N53" s="116">
        <v>3.374994826801303E-2</v>
      </c>
      <c r="O53" s="116">
        <v>0.20622464747923508</v>
      </c>
    </row>
    <row r="54" spans="1:16" x14ac:dyDescent="0.25">
      <c r="A54" s="1">
        <v>2</v>
      </c>
      <c r="B54" s="114" t="s">
        <v>73</v>
      </c>
      <c r="C54" s="115">
        <v>40123</v>
      </c>
      <c r="D54" s="116">
        <v>2.5796390039372064E-2</v>
      </c>
      <c r="E54" s="115">
        <v>45868</v>
      </c>
      <c r="F54" s="116">
        <f t="shared" si="2"/>
        <v>0.14318470702589536</v>
      </c>
      <c r="G54" s="115">
        <v>2578</v>
      </c>
      <c r="H54" s="116">
        <f t="shared" si="2"/>
        <v>-0.94379523851050839</v>
      </c>
      <c r="I54" s="115">
        <v>39485</v>
      </c>
      <c r="J54" s="116">
        <f t="shared" si="2"/>
        <v>14.316136539953453</v>
      </c>
      <c r="K54" s="115">
        <v>45827</v>
      </c>
      <c r="L54" s="116">
        <f t="shared" si="2"/>
        <v>0.16061795618589336</v>
      </c>
      <c r="M54" s="115">
        <v>50552</v>
      </c>
      <c r="N54" s="116">
        <v>0.1031051563488774</v>
      </c>
      <c r="O54" s="116">
        <v>0.25992572838521544</v>
      </c>
    </row>
    <row r="55" spans="1:16" x14ac:dyDescent="0.25">
      <c r="A55" s="1">
        <v>3</v>
      </c>
      <c r="B55" s="114" t="s">
        <v>75</v>
      </c>
      <c r="C55" s="115">
        <v>46468</v>
      </c>
      <c r="D55" s="116">
        <v>5.0527886419641455E-2</v>
      </c>
      <c r="E55" s="115">
        <v>16834</v>
      </c>
      <c r="F55" s="116">
        <f t="shared" si="2"/>
        <v>-0.63772918998020145</v>
      </c>
      <c r="G55" s="115">
        <v>3374</v>
      </c>
      <c r="H55" s="116">
        <f t="shared" si="2"/>
        <v>-0.79957229416656772</v>
      </c>
      <c r="I55" s="115">
        <v>44785</v>
      </c>
      <c r="J55" s="116">
        <f t="shared" si="2"/>
        <v>12.273562537048015</v>
      </c>
      <c r="K55" s="115">
        <v>48639</v>
      </c>
      <c r="L55" s="116">
        <f t="shared" si="2"/>
        <v>8.6055598972870406E-2</v>
      </c>
      <c r="M55" s="115">
        <v>55860</v>
      </c>
      <c r="N55" s="116">
        <v>0.14846111145377172</v>
      </c>
      <c r="O55" s="116">
        <v>0.20211758629594567</v>
      </c>
    </row>
    <row r="56" spans="1:16" x14ac:dyDescent="0.25">
      <c r="A56" s="1">
        <v>4</v>
      </c>
      <c r="B56" s="114" t="s">
        <v>77</v>
      </c>
      <c r="C56" s="115">
        <v>46582</v>
      </c>
      <c r="D56" s="116">
        <v>0.10370809145835791</v>
      </c>
      <c r="E56" s="115">
        <v>0</v>
      </c>
      <c r="F56" s="116">
        <f t="shared" si="2"/>
        <v>-1</v>
      </c>
      <c r="G56" s="115">
        <v>2613</v>
      </c>
      <c r="H56" s="116" t="str">
        <f t="shared" si="2"/>
        <v>-</v>
      </c>
      <c r="I56" s="115">
        <v>48283</v>
      </c>
      <c r="J56" s="116">
        <f t="shared" si="2"/>
        <v>17.477994642173748</v>
      </c>
      <c r="K56" s="115">
        <v>50475</v>
      </c>
      <c r="L56" s="116">
        <f t="shared" si="2"/>
        <v>4.5399001719031551E-2</v>
      </c>
      <c r="M56" s="115">
        <v>50481</v>
      </c>
      <c r="N56" s="116">
        <v>1.188707280832535E-4</v>
      </c>
      <c r="O56" s="116">
        <v>8.3701859087200958E-2</v>
      </c>
    </row>
    <row r="57" spans="1:16" x14ac:dyDescent="0.25">
      <c r="A57" s="1">
        <v>5</v>
      </c>
      <c r="B57" s="114" t="s">
        <v>79</v>
      </c>
      <c r="C57" s="115">
        <v>43259</v>
      </c>
      <c r="D57" s="116">
        <v>7.5051566887845089E-2</v>
      </c>
      <c r="E57" s="115">
        <v>0</v>
      </c>
      <c r="F57" s="116">
        <f t="shared" si="2"/>
        <v>-1</v>
      </c>
      <c r="G57" s="115">
        <v>3475</v>
      </c>
      <c r="H57" s="116" t="str">
        <f t="shared" si="2"/>
        <v>-</v>
      </c>
      <c r="I57" s="115">
        <v>46145</v>
      </c>
      <c r="J57" s="116">
        <f t="shared" si="2"/>
        <v>12.279136690647482</v>
      </c>
      <c r="K57" s="115">
        <v>48589</v>
      </c>
      <c r="L57" s="116">
        <f t="shared" si="2"/>
        <v>5.2963484667894578E-2</v>
      </c>
      <c r="M57" s="115">
        <v>52392</v>
      </c>
      <c r="N57" s="116">
        <v>7.8268743954392983E-2</v>
      </c>
      <c r="O57" s="116">
        <v>0.21112369680297749</v>
      </c>
    </row>
    <row r="58" spans="1:16" x14ac:dyDescent="0.25">
      <c r="A58" s="1">
        <v>6</v>
      </c>
      <c r="B58" s="114" t="s">
        <v>81</v>
      </c>
      <c r="C58" s="115">
        <v>46381</v>
      </c>
      <c r="D58" s="116">
        <v>8.7760031895682378E-2</v>
      </c>
      <c r="E58" s="115">
        <v>0</v>
      </c>
      <c r="F58" s="116">
        <f t="shared" si="2"/>
        <v>-1</v>
      </c>
      <c r="G58" s="115">
        <v>5683</v>
      </c>
      <c r="H58" s="116" t="str">
        <f t="shared" si="2"/>
        <v>-</v>
      </c>
      <c r="I58" s="115">
        <v>46624</v>
      </c>
      <c r="J58" s="116">
        <f t="shared" si="2"/>
        <v>7.2041175435509412</v>
      </c>
      <c r="K58" s="115">
        <v>50600</v>
      </c>
      <c r="L58" s="116">
        <f t="shared" si="2"/>
        <v>8.5277968428277173E-2</v>
      </c>
      <c r="M58" s="115">
        <v>52676</v>
      </c>
      <c r="N58" s="116">
        <v>4.1027667984189664E-2</v>
      </c>
      <c r="O58" s="116">
        <v>0.135723679955154</v>
      </c>
    </row>
    <row r="59" spans="1:16" x14ac:dyDescent="0.25">
      <c r="A59" s="1">
        <v>7</v>
      </c>
      <c r="B59" s="114" t="s">
        <v>83</v>
      </c>
      <c r="C59" s="115">
        <v>48897</v>
      </c>
      <c r="D59" s="116">
        <v>0.18549677544489152</v>
      </c>
      <c r="E59" s="115">
        <v>0</v>
      </c>
      <c r="F59" s="116">
        <f t="shared" si="2"/>
        <v>-1</v>
      </c>
      <c r="G59" s="115">
        <v>15934</v>
      </c>
      <c r="H59" s="116" t="str">
        <f t="shared" si="2"/>
        <v>-</v>
      </c>
      <c r="I59" s="115">
        <v>54466</v>
      </c>
      <c r="J59" s="116">
        <f t="shared" si="2"/>
        <v>2.4182251788628091</v>
      </c>
      <c r="K59" s="115">
        <v>53655</v>
      </c>
      <c r="L59" s="116">
        <f t="shared" si="2"/>
        <v>-1.4890023133698138E-2</v>
      </c>
      <c r="M59" s="115">
        <v>57122</v>
      </c>
      <c r="N59" s="116">
        <v>6.46165315441245E-2</v>
      </c>
      <c r="O59" s="116">
        <v>0.16821072867456088</v>
      </c>
    </row>
    <row r="60" spans="1:16" x14ac:dyDescent="0.25">
      <c r="A60" s="1">
        <v>8</v>
      </c>
      <c r="B60" s="114" t="s">
        <v>85</v>
      </c>
      <c r="C60" s="115">
        <v>50189</v>
      </c>
      <c r="D60" s="116">
        <v>8.1542937183493258E-2</v>
      </c>
      <c r="E60" s="115">
        <v>10075</v>
      </c>
      <c r="F60" s="116">
        <f t="shared" si="2"/>
        <v>-0.79925880172946262</v>
      </c>
      <c r="G60" s="115">
        <v>22858</v>
      </c>
      <c r="H60" s="116">
        <f t="shared" si="2"/>
        <v>1.2687841191066997</v>
      </c>
      <c r="I60" s="115">
        <v>54395</v>
      </c>
      <c r="J60" s="116">
        <f t="shared" si="2"/>
        <v>1.379692011549567</v>
      </c>
      <c r="K60" s="115">
        <v>55335</v>
      </c>
      <c r="L60" s="116">
        <f t="shared" si="2"/>
        <v>1.7281000091920129E-2</v>
      </c>
      <c r="M60" s="115">
        <v>59369</v>
      </c>
      <c r="N60" s="116">
        <v>7.2901418631968973E-2</v>
      </c>
      <c r="O60" s="116">
        <v>0.18290860547131849</v>
      </c>
    </row>
    <row r="61" spans="1:16" x14ac:dyDescent="0.25">
      <c r="A61" s="1">
        <v>9</v>
      </c>
      <c r="B61" s="114" t="s">
        <v>87</v>
      </c>
      <c r="C61" s="115">
        <v>44069</v>
      </c>
      <c r="D61" s="116">
        <v>6.5266262176992385E-2</v>
      </c>
      <c r="E61" s="115">
        <v>6466</v>
      </c>
      <c r="F61" s="116">
        <f t="shared" si="2"/>
        <v>-0.85327554516780502</v>
      </c>
      <c r="G61" s="115">
        <v>28209</v>
      </c>
      <c r="H61" s="116">
        <f t="shared" si="2"/>
        <v>3.3626662542530159</v>
      </c>
      <c r="I61" s="115">
        <v>49072</v>
      </c>
      <c r="J61" s="116">
        <f t="shared" si="2"/>
        <v>0.73958665674075652</v>
      </c>
      <c r="K61" s="115">
        <v>51415</v>
      </c>
      <c r="L61" s="116">
        <f t="shared" si="2"/>
        <v>4.7746168894685415E-2</v>
      </c>
      <c r="M61" s="115">
        <v>54012</v>
      </c>
      <c r="N61" s="116">
        <v>5.0510551395507086E-2</v>
      </c>
      <c r="O61" s="116">
        <v>0.22562345412875273</v>
      </c>
    </row>
    <row r="62" spans="1:16" x14ac:dyDescent="0.25">
      <c r="A62" s="1">
        <v>10</v>
      </c>
      <c r="B62" s="114" t="s">
        <v>89</v>
      </c>
      <c r="C62" s="115">
        <v>50834</v>
      </c>
      <c r="D62" s="116">
        <v>5.1679907315458351E-2</v>
      </c>
      <c r="E62" s="115">
        <v>8213</v>
      </c>
      <c r="F62" s="116">
        <f t="shared" si="2"/>
        <v>-0.83843490577172752</v>
      </c>
      <c r="G62" s="115">
        <v>43604</v>
      </c>
      <c r="H62" s="116">
        <f t="shared" si="2"/>
        <v>4.3091440399366858</v>
      </c>
      <c r="I62" s="115">
        <v>54881</v>
      </c>
      <c r="J62" s="116">
        <f t="shared" si="2"/>
        <v>0.25862306210439412</v>
      </c>
      <c r="K62" s="115">
        <v>55616</v>
      </c>
      <c r="L62" s="116">
        <f t="shared" si="2"/>
        <v>1.3392613108361706E-2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47158</v>
      </c>
      <c r="D63" s="116">
        <v>0.15213407930419476</v>
      </c>
      <c r="E63" s="115">
        <v>5716</v>
      </c>
      <c r="F63" s="116">
        <f t="shared" si="2"/>
        <v>-0.87879044912846171</v>
      </c>
      <c r="G63" s="115">
        <v>40382</v>
      </c>
      <c r="H63" s="116">
        <f t="shared" si="2"/>
        <v>6.0647305808257519</v>
      </c>
      <c r="I63" s="115">
        <v>50351</v>
      </c>
      <c r="J63" s="116">
        <f t="shared" si="2"/>
        <v>0.24686741617552377</v>
      </c>
      <c r="K63" s="115">
        <v>49722</v>
      </c>
      <c r="L63" s="116">
        <f t="shared" si="2"/>
        <v>-1.2492304025739309E-2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46919</v>
      </c>
      <c r="D64" s="116">
        <v>7.1258961596419867E-2</v>
      </c>
      <c r="E64" s="115">
        <v>6600</v>
      </c>
      <c r="F64" s="116">
        <f t="shared" si="2"/>
        <v>-0.85933204032481514</v>
      </c>
      <c r="G64" s="115">
        <v>35773</v>
      </c>
      <c r="H64" s="116">
        <f t="shared" si="2"/>
        <v>4.4201515151515149</v>
      </c>
      <c r="I64" s="115">
        <v>52615</v>
      </c>
      <c r="J64" s="116">
        <f t="shared" si="2"/>
        <v>0.47080200150951845</v>
      </c>
      <c r="K64" s="115">
        <v>51027</v>
      </c>
      <c r="L64" s="116">
        <f t="shared" si="2"/>
        <v>-3.0181507174760092E-2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552295</v>
      </c>
      <c r="D65" s="119">
        <v>8.2498373199739738E-2</v>
      </c>
      <c r="E65" s="118">
        <v>151994</v>
      </c>
      <c r="F65" s="119">
        <f t="shared" si="2"/>
        <v>-0.72479562552621335</v>
      </c>
      <c r="G65" s="118">
        <v>206077</v>
      </c>
      <c r="H65" s="119">
        <f t="shared" si="2"/>
        <v>0.35582325618116495</v>
      </c>
      <c r="I65" s="118">
        <v>573367</v>
      </c>
      <c r="J65" s="119">
        <f t="shared" si="2"/>
        <v>1.7822949674150923</v>
      </c>
      <c r="K65" s="118">
        <v>609226</v>
      </c>
      <c r="L65" s="119">
        <f t="shared" si="2"/>
        <v>6.254109497058602E-2</v>
      </c>
      <c r="M65" s="118">
        <v>482421</v>
      </c>
      <c r="N65" s="119">
        <v>6.5273891988932631E-2</v>
      </c>
      <c r="O65" s="119">
        <v>0.18419230995817215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14354</v>
      </c>
      <c r="D75" s="116">
        <v>-7.1299171842650111E-2</v>
      </c>
      <c r="E75" s="115">
        <v>15716</v>
      </c>
      <c r="F75" s="116">
        <f t="shared" ref="F75:L87" si="3">IFERROR(E75/C75-1,"-")</f>
        <v>9.4886442803399751E-2</v>
      </c>
      <c r="G75" s="115">
        <v>478</v>
      </c>
      <c r="H75" s="116">
        <f t="shared" si="3"/>
        <v>-0.96958513616696362</v>
      </c>
      <c r="I75" s="115">
        <v>7833</v>
      </c>
      <c r="J75" s="116">
        <f t="shared" si="3"/>
        <v>15.38702928870293</v>
      </c>
      <c r="K75" s="115">
        <v>14965</v>
      </c>
      <c r="L75" s="116">
        <f t="shared" si="3"/>
        <v>0.91050683007787558</v>
      </c>
      <c r="M75" s="115">
        <v>12114</v>
      </c>
      <c r="N75" s="116">
        <v>-0.19051119278316075</v>
      </c>
      <c r="O75" s="116">
        <v>-0.15605406158562074</v>
      </c>
    </row>
    <row r="76" spans="1:16" x14ac:dyDescent="0.25">
      <c r="A76" s="1">
        <v>2</v>
      </c>
      <c r="B76" s="114" t="s">
        <v>73</v>
      </c>
      <c r="C76" s="115">
        <v>15881</v>
      </c>
      <c r="D76" s="116">
        <v>5.0400158740657508E-2</v>
      </c>
      <c r="E76" s="115">
        <v>16687</v>
      </c>
      <c r="F76" s="116">
        <f t="shared" si="3"/>
        <v>5.0752471506832153E-2</v>
      </c>
      <c r="G76" s="115">
        <v>468</v>
      </c>
      <c r="H76" s="116">
        <f t="shared" si="3"/>
        <v>-0.97195421585665487</v>
      </c>
      <c r="I76" s="115">
        <v>11801</v>
      </c>
      <c r="J76" s="116">
        <f t="shared" si="3"/>
        <v>24.215811965811966</v>
      </c>
      <c r="K76" s="115">
        <v>15953</v>
      </c>
      <c r="L76" s="116">
        <f t="shared" si="3"/>
        <v>0.35183459028895858</v>
      </c>
      <c r="M76" s="115">
        <v>17151</v>
      </c>
      <c r="N76" s="116">
        <v>7.5095593305334329E-2</v>
      </c>
      <c r="O76" s="116">
        <v>7.9969775203072802E-2</v>
      </c>
    </row>
    <row r="77" spans="1:16" x14ac:dyDescent="0.25">
      <c r="A77" s="1">
        <v>3</v>
      </c>
      <c r="B77" s="114" t="s">
        <v>75</v>
      </c>
      <c r="C77" s="115">
        <v>17845</v>
      </c>
      <c r="D77" s="116">
        <v>-1.8750687341911321E-2</v>
      </c>
      <c r="E77" s="115">
        <v>7213</v>
      </c>
      <c r="F77" s="116">
        <f t="shared" si="3"/>
        <v>-0.59579714205659851</v>
      </c>
      <c r="G77" s="115">
        <v>531</v>
      </c>
      <c r="H77" s="116">
        <f t="shared" si="3"/>
        <v>-0.92638291972826836</v>
      </c>
      <c r="I77" s="115">
        <v>15819</v>
      </c>
      <c r="J77" s="116">
        <f t="shared" si="3"/>
        <v>28.790960451977401</v>
      </c>
      <c r="K77" s="115">
        <v>19030</v>
      </c>
      <c r="L77" s="116">
        <f t="shared" si="3"/>
        <v>0.20298375371388833</v>
      </c>
      <c r="M77" s="115">
        <v>20080</v>
      </c>
      <c r="N77" s="116">
        <v>5.5176037834997471E-2</v>
      </c>
      <c r="O77" s="116">
        <v>0.12524516671336516</v>
      </c>
    </row>
    <row r="78" spans="1:16" x14ac:dyDescent="0.25">
      <c r="A78" s="1">
        <v>4</v>
      </c>
      <c r="B78" s="114" t="s">
        <v>77</v>
      </c>
      <c r="C78" s="115">
        <v>13831</v>
      </c>
      <c r="D78" s="116">
        <v>-0.14364435638660145</v>
      </c>
      <c r="E78" s="115">
        <v>0</v>
      </c>
      <c r="F78" s="116">
        <f t="shared" si="3"/>
        <v>-1</v>
      </c>
      <c r="G78" s="115">
        <v>682</v>
      </c>
      <c r="H78" s="116" t="str">
        <f t="shared" si="3"/>
        <v>-</v>
      </c>
      <c r="I78" s="115">
        <v>18290</v>
      </c>
      <c r="J78" s="116">
        <f t="shared" si="3"/>
        <v>25.818181818181817</v>
      </c>
      <c r="K78" s="115">
        <v>18213</v>
      </c>
      <c r="L78" s="116">
        <f t="shared" si="3"/>
        <v>-4.2099507927829682E-3</v>
      </c>
      <c r="M78" s="115">
        <v>17245</v>
      </c>
      <c r="N78" s="116">
        <v>-5.3148849722725489E-2</v>
      </c>
      <c r="O78" s="116">
        <v>0.2468368158484564</v>
      </c>
    </row>
    <row r="79" spans="1:16" x14ac:dyDescent="0.25">
      <c r="A79" s="1">
        <v>5</v>
      </c>
      <c r="B79" s="114" t="s">
        <v>79</v>
      </c>
      <c r="C79" s="115">
        <v>13451</v>
      </c>
      <c r="D79" s="116">
        <v>-0.13208155891082718</v>
      </c>
      <c r="E79" s="115">
        <v>0</v>
      </c>
      <c r="F79" s="116">
        <f t="shared" si="3"/>
        <v>-1</v>
      </c>
      <c r="G79" s="115">
        <v>610</v>
      </c>
      <c r="H79" s="116" t="str">
        <f t="shared" si="3"/>
        <v>-</v>
      </c>
      <c r="I79" s="115">
        <v>13170</v>
      </c>
      <c r="J79" s="116">
        <f t="shared" si="3"/>
        <v>20.590163934426229</v>
      </c>
      <c r="K79" s="115">
        <v>13793</v>
      </c>
      <c r="L79" s="116">
        <f t="shared" si="3"/>
        <v>4.7304479878511829E-2</v>
      </c>
      <c r="M79" s="115">
        <v>16053</v>
      </c>
      <c r="N79" s="116">
        <v>0.16385122888421666</v>
      </c>
      <c r="O79" s="116">
        <v>0.19344286670136057</v>
      </c>
    </row>
    <row r="80" spans="1:16" x14ac:dyDescent="0.25">
      <c r="A80" s="1">
        <v>6</v>
      </c>
      <c r="B80" s="114" t="s">
        <v>81</v>
      </c>
      <c r="C80" s="115">
        <v>14646</v>
      </c>
      <c r="D80" s="116">
        <v>-0.11622013034033307</v>
      </c>
      <c r="E80" s="115">
        <v>0</v>
      </c>
      <c r="F80" s="116">
        <f t="shared" si="3"/>
        <v>-1</v>
      </c>
      <c r="G80" s="115">
        <v>1871</v>
      </c>
      <c r="H80" s="116" t="str">
        <f t="shared" si="3"/>
        <v>-</v>
      </c>
      <c r="I80" s="115">
        <v>15398</v>
      </c>
      <c r="J80" s="116">
        <f t="shared" si="3"/>
        <v>7.2298236237306259</v>
      </c>
      <c r="K80" s="115">
        <v>16687</v>
      </c>
      <c r="L80" s="116">
        <f t="shared" si="3"/>
        <v>8.3712170411741837E-2</v>
      </c>
      <c r="M80" s="115">
        <v>18218</v>
      </c>
      <c r="N80" s="116">
        <v>9.1748067357823482E-2</v>
      </c>
      <c r="O80" s="116">
        <v>0.24388911648231604</v>
      </c>
    </row>
    <row r="81" spans="1:16" x14ac:dyDescent="0.25">
      <c r="A81" s="1">
        <v>7</v>
      </c>
      <c r="B81" s="114" t="s">
        <v>83</v>
      </c>
      <c r="C81" s="115">
        <v>13126</v>
      </c>
      <c r="D81" s="116">
        <v>-0.26731789003628248</v>
      </c>
      <c r="E81" s="115">
        <v>0</v>
      </c>
      <c r="F81" s="116">
        <f t="shared" si="3"/>
        <v>-1</v>
      </c>
      <c r="G81" s="115">
        <v>2626</v>
      </c>
      <c r="H81" s="116" t="str">
        <f t="shared" si="3"/>
        <v>-</v>
      </c>
      <c r="I81" s="115">
        <v>16650</v>
      </c>
      <c r="J81" s="116">
        <f t="shared" si="3"/>
        <v>5.3404417364813401</v>
      </c>
      <c r="K81" s="115">
        <v>16655</v>
      </c>
      <c r="L81" s="116">
        <f t="shared" si="3"/>
        <v>3.0030030030037125E-4</v>
      </c>
      <c r="M81" s="115">
        <v>19253</v>
      </c>
      <c r="N81" s="116">
        <v>0.15598919243470433</v>
      </c>
      <c r="O81" s="116">
        <v>0.46678348316318763</v>
      </c>
    </row>
    <row r="82" spans="1:16" x14ac:dyDescent="0.25">
      <c r="A82" s="1">
        <v>8</v>
      </c>
      <c r="B82" s="114" t="s">
        <v>85</v>
      </c>
      <c r="C82" s="115">
        <v>13871</v>
      </c>
      <c r="D82" s="116">
        <v>-0.24342751172684629</v>
      </c>
      <c r="E82" s="115">
        <v>4106</v>
      </c>
      <c r="F82" s="116">
        <f t="shared" si="3"/>
        <v>-0.70398673491456998</v>
      </c>
      <c r="G82" s="115">
        <v>5393</v>
      </c>
      <c r="H82" s="116">
        <f t="shared" si="3"/>
        <v>0.31344374086702387</v>
      </c>
      <c r="I82" s="115">
        <v>17176</v>
      </c>
      <c r="J82" s="116">
        <f t="shared" si="3"/>
        <v>2.184869274986093</v>
      </c>
      <c r="K82" s="115">
        <v>14359</v>
      </c>
      <c r="L82" s="116">
        <f t="shared" si="3"/>
        <v>-0.16400791802515136</v>
      </c>
      <c r="M82" s="115">
        <v>19133</v>
      </c>
      <c r="N82" s="116">
        <v>0.33247440629570302</v>
      </c>
      <c r="O82" s="116">
        <v>0.37935260615672983</v>
      </c>
    </row>
    <row r="83" spans="1:16" x14ac:dyDescent="0.25">
      <c r="A83" s="1">
        <v>9</v>
      </c>
      <c r="B83" s="114" t="s">
        <v>87</v>
      </c>
      <c r="C83" s="115">
        <v>12304</v>
      </c>
      <c r="D83" s="116">
        <v>-0.23700855760883044</v>
      </c>
      <c r="E83" s="115">
        <v>2319</v>
      </c>
      <c r="F83" s="116">
        <f t="shared" si="3"/>
        <v>-0.8115247074122236</v>
      </c>
      <c r="G83" s="115">
        <v>5743</v>
      </c>
      <c r="H83" s="116">
        <f t="shared" si="3"/>
        <v>1.4764984907287624</v>
      </c>
      <c r="I83" s="115">
        <v>15332</v>
      </c>
      <c r="J83" s="116">
        <f t="shared" si="3"/>
        <v>1.6696848337106043</v>
      </c>
      <c r="K83" s="115">
        <v>15793</v>
      </c>
      <c r="L83" s="116">
        <f t="shared" si="3"/>
        <v>3.0067831985389981E-2</v>
      </c>
      <c r="M83" s="115">
        <v>17638</v>
      </c>
      <c r="N83" s="116">
        <v>0.116823909326917</v>
      </c>
      <c r="O83" s="116">
        <v>0.43351755526657998</v>
      </c>
    </row>
    <row r="84" spans="1:16" x14ac:dyDescent="0.25">
      <c r="A84" s="1">
        <v>10</v>
      </c>
      <c r="B84" s="114" t="s">
        <v>89</v>
      </c>
      <c r="C84" s="115">
        <v>14953</v>
      </c>
      <c r="D84" s="116">
        <v>-0.14991472427515629</v>
      </c>
      <c r="E84" s="115">
        <v>1514</v>
      </c>
      <c r="F84" s="116">
        <f t="shared" si="3"/>
        <v>-0.89874941483314386</v>
      </c>
      <c r="G84" s="115">
        <v>10420</v>
      </c>
      <c r="H84" s="116">
        <f t="shared" si="3"/>
        <v>5.8824306472919421</v>
      </c>
      <c r="I84" s="115">
        <v>16356</v>
      </c>
      <c r="J84" s="116">
        <f t="shared" si="3"/>
        <v>0.56967370441458742</v>
      </c>
      <c r="K84" s="115">
        <v>17892</v>
      </c>
      <c r="L84" s="116">
        <f t="shared" si="3"/>
        <v>9.3910491562729348E-2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16683</v>
      </c>
      <c r="D85" s="116">
        <v>1.6078932943541124E-2</v>
      </c>
      <c r="E85" s="115">
        <v>1765</v>
      </c>
      <c r="F85" s="116">
        <f t="shared" si="3"/>
        <v>-0.89420368039321463</v>
      </c>
      <c r="G85" s="115">
        <v>12252</v>
      </c>
      <c r="H85" s="116">
        <f t="shared" si="3"/>
        <v>5.9416430594900849</v>
      </c>
      <c r="I85" s="115">
        <v>15426</v>
      </c>
      <c r="J85" s="116">
        <f t="shared" si="3"/>
        <v>0.25905974534769838</v>
      </c>
      <c r="K85" s="115">
        <v>21300</v>
      </c>
      <c r="L85" s="116">
        <f t="shared" si="3"/>
        <v>0.38078568650330613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16755</v>
      </c>
      <c r="D86" s="116">
        <v>0.11454799441229291</v>
      </c>
      <c r="E86" s="115">
        <v>1627</v>
      </c>
      <c r="F86" s="116">
        <f t="shared" si="3"/>
        <v>-0.90289465831095195</v>
      </c>
      <c r="G86" s="115">
        <v>9598</v>
      </c>
      <c r="H86" s="116">
        <f t="shared" si="3"/>
        <v>4.8992009834050396</v>
      </c>
      <c r="I86" s="115">
        <v>15939</v>
      </c>
      <c r="J86" s="116">
        <f t="shared" si="3"/>
        <v>0.66065847051469051</v>
      </c>
      <c r="K86" s="115">
        <v>16647</v>
      </c>
      <c r="L86" s="116">
        <f t="shared" si="3"/>
        <v>4.4419348767174904E-2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177700</v>
      </c>
      <c r="D87" s="119">
        <v>-0.10433016295445041</v>
      </c>
      <c r="E87" s="118">
        <v>54285</v>
      </c>
      <c r="F87" s="119">
        <f t="shared" si="3"/>
        <v>-0.69451322453573439</v>
      </c>
      <c r="G87" s="118">
        <v>50672</v>
      </c>
      <c r="H87" s="119">
        <f t="shared" si="3"/>
        <v>-6.6556138896564421E-2</v>
      </c>
      <c r="I87" s="118">
        <v>179190</v>
      </c>
      <c r="J87" s="119">
        <f t="shared" si="3"/>
        <v>2.536272497631828</v>
      </c>
      <c r="K87" s="118">
        <v>201287</v>
      </c>
      <c r="L87" s="119">
        <f t="shared" si="3"/>
        <v>0.12331603326078455</v>
      </c>
      <c r="M87" s="118">
        <v>156885</v>
      </c>
      <c r="N87" s="119">
        <v>7.863291348110657E-2</v>
      </c>
      <c r="O87" s="119">
        <v>0.21325661786882577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46139</v>
      </c>
      <c r="D97" s="116">
        <v>-1.0763062541540691E-2</v>
      </c>
      <c r="E97" s="115">
        <v>42263</v>
      </c>
      <c r="F97" s="116">
        <f t="shared" ref="F97:L109" si="4">IFERROR(E97/C97-1,"-")</f>
        <v>-8.4007022258826614E-2</v>
      </c>
      <c r="G97" s="115">
        <v>5938</v>
      </c>
      <c r="H97" s="116">
        <f t="shared" si="4"/>
        <v>-0.85949885242410617</v>
      </c>
      <c r="I97" s="115">
        <v>32894</v>
      </c>
      <c r="J97" s="116">
        <f t="shared" si="4"/>
        <v>4.539575614685079</v>
      </c>
      <c r="K97" s="115">
        <v>38836</v>
      </c>
      <c r="L97" s="116">
        <f t="shared" si="4"/>
        <v>0.18064084635495825</v>
      </c>
      <c r="M97" s="115">
        <v>40090</v>
      </c>
      <c r="N97" s="116">
        <v>3.2289628180039109E-2</v>
      </c>
      <c r="O97" s="116">
        <v>-0.13110383840135242</v>
      </c>
    </row>
    <row r="98" spans="2:15" x14ac:dyDescent="0.25">
      <c r="B98" s="114" t="s">
        <v>73</v>
      </c>
      <c r="C98" s="115">
        <v>43997</v>
      </c>
      <c r="D98" s="116">
        <v>-7.9594137542277066E-3</v>
      </c>
      <c r="E98" s="115">
        <v>42755</v>
      </c>
      <c r="F98" s="116">
        <f t="shared" si="4"/>
        <v>-2.8229197445280407E-2</v>
      </c>
      <c r="G98" s="115">
        <v>7085</v>
      </c>
      <c r="H98" s="116">
        <f t="shared" si="4"/>
        <v>-0.83428838732312016</v>
      </c>
      <c r="I98" s="115">
        <v>36818</v>
      </c>
      <c r="J98" s="116">
        <f t="shared" si="4"/>
        <v>4.1966125617501762</v>
      </c>
      <c r="K98" s="115">
        <v>40393</v>
      </c>
      <c r="L98" s="116">
        <f t="shared" si="4"/>
        <v>9.7099244934542916E-2</v>
      </c>
      <c r="M98" s="115">
        <v>44543</v>
      </c>
      <c r="N98" s="116">
        <v>0.10274057386180768</v>
      </c>
      <c r="O98" s="116">
        <v>1.2409937041161889E-2</v>
      </c>
    </row>
    <row r="99" spans="2:15" x14ac:dyDescent="0.25">
      <c r="B99" s="114" t="s">
        <v>75</v>
      </c>
      <c r="C99" s="115">
        <v>54946</v>
      </c>
      <c r="D99" s="116">
        <v>1.368902664010041E-2</v>
      </c>
      <c r="E99" s="115">
        <v>17153</v>
      </c>
      <c r="F99" s="116">
        <f t="shared" si="4"/>
        <v>-0.68782076948276494</v>
      </c>
      <c r="G99" s="115">
        <v>9002</v>
      </c>
      <c r="H99" s="116">
        <f t="shared" si="4"/>
        <v>-0.47519384364251149</v>
      </c>
      <c r="I99" s="115">
        <v>44056</v>
      </c>
      <c r="J99" s="116">
        <f t="shared" si="4"/>
        <v>3.8940235503221503</v>
      </c>
      <c r="K99" s="115">
        <v>46614</v>
      </c>
      <c r="L99" s="116">
        <f t="shared" si="4"/>
        <v>5.8062465952424258E-2</v>
      </c>
      <c r="M99" s="115">
        <v>46997</v>
      </c>
      <c r="N99" s="116">
        <v>8.2164156691122425E-3</v>
      </c>
      <c r="O99" s="116">
        <v>-0.14466931168783892</v>
      </c>
    </row>
    <row r="100" spans="2:15" x14ac:dyDescent="0.25">
      <c r="B100" s="114" t="s">
        <v>77</v>
      </c>
      <c r="C100" s="115">
        <v>46857</v>
      </c>
      <c r="D100" s="116">
        <v>-1.6662819248284388E-2</v>
      </c>
      <c r="E100" s="115">
        <v>0</v>
      </c>
      <c r="F100" s="116">
        <f t="shared" si="4"/>
        <v>-1</v>
      </c>
      <c r="G100" s="115">
        <v>10441</v>
      </c>
      <c r="H100" s="116" t="str">
        <f t="shared" si="4"/>
        <v>-</v>
      </c>
      <c r="I100" s="115">
        <v>44266</v>
      </c>
      <c r="J100" s="116">
        <f t="shared" si="4"/>
        <v>3.239632219136098</v>
      </c>
      <c r="K100" s="115">
        <v>44213</v>
      </c>
      <c r="L100" s="116">
        <f t="shared" si="4"/>
        <v>-1.1973071883613073E-3</v>
      </c>
      <c r="M100" s="115">
        <v>45816</v>
      </c>
      <c r="N100" s="116">
        <v>3.6256304706760556E-2</v>
      </c>
      <c r="O100" s="116">
        <v>-2.221653114796085E-2</v>
      </c>
    </row>
    <row r="101" spans="2:15" x14ac:dyDescent="0.25">
      <c r="B101" s="114" t="s">
        <v>79</v>
      </c>
      <c r="C101" s="115">
        <v>47638</v>
      </c>
      <c r="D101" s="116">
        <v>2.2274678111587898E-2</v>
      </c>
      <c r="E101" s="115">
        <v>0</v>
      </c>
      <c r="F101" s="116">
        <f t="shared" si="4"/>
        <v>-1</v>
      </c>
      <c r="G101" s="115">
        <v>11343</v>
      </c>
      <c r="H101" s="116" t="str">
        <f t="shared" si="4"/>
        <v>-</v>
      </c>
      <c r="I101" s="115">
        <v>38064</v>
      </c>
      <c r="J101" s="116">
        <f t="shared" si="4"/>
        <v>2.355725998413118</v>
      </c>
      <c r="K101" s="115">
        <v>34250</v>
      </c>
      <c r="L101" s="116">
        <f t="shared" si="4"/>
        <v>-0.10019966372425393</v>
      </c>
      <c r="M101" s="115">
        <v>42177</v>
      </c>
      <c r="N101" s="116">
        <v>0.2314452554744526</v>
      </c>
      <c r="O101" s="116">
        <v>-0.11463537512070199</v>
      </c>
    </row>
    <row r="102" spans="2:15" x14ac:dyDescent="0.25">
      <c r="B102" s="114" t="s">
        <v>81</v>
      </c>
      <c r="C102" s="115">
        <v>48083</v>
      </c>
      <c r="D102" s="116">
        <v>-9.9906402096593072E-2</v>
      </c>
      <c r="E102" s="115">
        <v>0</v>
      </c>
      <c r="F102" s="116">
        <f t="shared" si="4"/>
        <v>-1</v>
      </c>
      <c r="G102" s="115">
        <v>13593</v>
      </c>
      <c r="H102" s="116" t="str">
        <f t="shared" si="4"/>
        <v>-</v>
      </c>
      <c r="I102" s="115">
        <v>37123</v>
      </c>
      <c r="J102" s="116">
        <f t="shared" si="4"/>
        <v>1.731038034282351</v>
      </c>
      <c r="K102" s="115">
        <v>42497</v>
      </c>
      <c r="L102" s="116">
        <f t="shared" si="4"/>
        <v>0.14476200738086908</v>
      </c>
      <c r="M102" s="115">
        <v>42496</v>
      </c>
      <c r="N102" s="116">
        <v>-2.3531072781635132E-5</v>
      </c>
      <c r="O102" s="116">
        <v>-0.11619491296300144</v>
      </c>
    </row>
    <row r="103" spans="2:15" x14ac:dyDescent="0.25">
      <c r="B103" s="114" t="s">
        <v>83</v>
      </c>
      <c r="C103" s="115">
        <v>50071</v>
      </c>
      <c r="D103" s="116">
        <v>-0.10120447324489756</v>
      </c>
      <c r="E103" s="115">
        <v>0</v>
      </c>
      <c r="F103" s="116">
        <f t="shared" si="4"/>
        <v>-1</v>
      </c>
      <c r="G103" s="115">
        <v>23514</v>
      </c>
      <c r="H103" s="116" t="str">
        <f t="shared" si="4"/>
        <v>-</v>
      </c>
      <c r="I103" s="115">
        <v>48616</v>
      </c>
      <c r="J103" s="116">
        <f t="shared" si="4"/>
        <v>1.0675342349238752</v>
      </c>
      <c r="K103" s="115">
        <v>42520</v>
      </c>
      <c r="L103" s="116">
        <f t="shared" si="4"/>
        <v>-0.12539081783774886</v>
      </c>
      <c r="M103" s="115">
        <v>44773</v>
      </c>
      <c r="N103" s="116">
        <v>5.2986829727187157E-2</v>
      </c>
      <c r="O103" s="116">
        <v>-0.10580975015478022</v>
      </c>
    </row>
    <row r="104" spans="2:15" x14ac:dyDescent="0.25">
      <c r="B104" s="114" t="s">
        <v>85</v>
      </c>
      <c r="C104" s="115">
        <v>55504</v>
      </c>
      <c r="D104" s="116">
        <v>-3.7658644843609146E-2</v>
      </c>
      <c r="E104" s="115">
        <v>16622</v>
      </c>
      <c r="F104" s="116">
        <f t="shared" si="4"/>
        <v>-0.70052608820985873</v>
      </c>
      <c r="G104" s="115">
        <v>24816</v>
      </c>
      <c r="H104" s="116">
        <f t="shared" si="4"/>
        <v>0.49296113584406198</v>
      </c>
      <c r="I104" s="115">
        <v>46323</v>
      </c>
      <c r="J104" s="116">
        <f t="shared" si="4"/>
        <v>0.86665860735009681</v>
      </c>
      <c r="K104" s="115">
        <v>47103</v>
      </c>
      <c r="L104" s="116">
        <f t="shared" si="4"/>
        <v>1.6838287675668751E-2</v>
      </c>
      <c r="M104" s="115">
        <v>47679</v>
      </c>
      <c r="N104" s="116">
        <v>1.2228520476402771E-2</v>
      </c>
      <c r="O104" s="116">
        <v>-0.14098083021043528</v>
      </c>
    </row>
    <row r="105" spans="2:15" x14ac:dyDescent="0.25">
      <c r="B105" s="114" t="s">
        <v>87</v>
      </c>
      <c r="C105" s="115">
        <v>42936</v>
      </c>
      <c r="D105" s="116">
        <v>-0.15889278508041604</v>
      </c>
      <c r="E105" s="115">
        <v>9395</v>
      </c>
      <c r="F105" s="116">
        <f t="shared" si="4"/>
        <v>-0.78118595118315626</v>
      </c>
      <c r="G105" s="115">
        <v>25068</v>
      </c>
      <c r="H105" s="116">
        <f t="shared" si="4"/>
        <v>1.668227780734433</v>
      </c>
      <c r="I105" s="115">
        <v>38894</v>
      </c>
      <c r="J105" s="116">
        <f t="shared" si="4"/>
        <v>0.55153981171214306</v>
      </c>
      <c r="K105" s="115">
        <v>40104</v>
      </c>
      <c r="L105" s="116">
        <f t="shared" si="4"/>
        <v>3.1110196945544288E-2</v>
      </c>
      <c r="M105" s="115">
        <v>39500</v>
      </c>
      <c r="N105" s="116">
        <v>-1.5060841811290637E-2</v>
      </c>
      <c r="O105" s="116">
        <v>-8.0026085336314501E-2</v>
      </c>
    </row>
    <row r="106" spans="2:15" x14ac:dyDescent="0.25">
      <c r="B106" s="114" t="s">
        <v>89</v>
      </c>
      <c r="C106" s="115">
        <v>44051</v>
      </c>
      <c r="D106" s="116">
        <v>-0.21543448447824465</v>
      </c>
      <c r="E106" s="115">
        <v>11947</v>
      </c>
      <c r="F106" s="116">
        <f t="shared" si="4"/>
        <v>-0.72879162788585949</v>
      </c>
      <c r="G106" s="115">
        <v>35433</v>
      </c>
      <c r="H106" s="116">
        <f t="shared" si="4"/>
        <v>1.9658491671549343</v>
      </c>
      <c r="I106" s="115">
        <v>41972</v>
      </c>
      <c r="J106" s="116">
        <f t="shared" si="4"/>
        <v>0.18454548020207162</v>
      </c>
      <c r="K106" s="115">
        <v>46013</v>
      </c>
      <c r="L106" s="116">
        <f t="shared" si="4"/>
        <v>9.6278471361860296E-2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43524</v>
      </c>
      <c r="D107" s="116">
        <v>-0.10046502015087322</v>
      </c>
      <c r="E107" s="115">
        <v>9017</v>
      </c>
      <c r="F107" s="116">
        <f t="shared" si="4"/>
        <v>-0.7928269460527525</v>
      </c>
      <c r="G107" s="115">
        <v>35792</v>
      </c>
      <c r="H107" s="116">
        <f t="shared" si="4"/>
        <v>2.9693911500499057</v>
      </c>
      <c r="I107" s="115">
        <v>41589</v>
      </c>
      <c r="J107" s="116">
        <f t="shared" si="4"/>
        <v>0.16196356727760386</v>
      </c>
      <c r="K107" s="115">
        <v>42977</v>
      </c>
      <c r="L107" s="116">
        <f t="shared" si="4"/>
        <v>3.3374209526557452E-2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45670</v>
      </c>
      <c r="D108" s="116">
        <v>-0.12262501680978999</v>
      </c>
      <c r="E108" s="115">
        <v>9171</v>
      </c>
      <c r="F108" s="116">
        <f t="shared" si="4"/>
        <v>-0.79918984015765271</v>
      </c>
      <c r="G108" s="115">
        <v>33484</v>
      </c>
      <c r="H108" s="116">
        <f t="shared" si="4"/>
        <v>2.6510740377276196</v>
      </c>
      <c r="I108" s="115">
        <v>40363</v>
      </c>
      <c r="J108" s="116">
        <f t="shared" si="4"/>
        <v>0.20544140485007767</v>
      </c>
      <c r="K108" s="115">
        <v>43945</v>
      </c>
      <c r="L108" s="116">
        <f t="shared" si="4"/>
        <v>8.8744642370487847E-2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569416</v>
      </c>
      <c r="D109" s="119">
        <v>-7.2435626984295065E-2</v>
      </c>
      <c r="E109" s="118">
        <v>169066</v>
      </c>
      <c r="F109" s="119">
        <f t="shared" si="4"/>
        <v>-0.70308877867850572</v>
      </c>
      <c r="G109" s="118">
        <v>235509</v>
      </c>
      <c r="H109" s="119">
        <f t="shared" si="4"/>
        <v>0.39300036672068894</v>
      </c>
      <c r="I109" s="118">
        <v>490978</v>
      </c>
      <c r="J109" s="119">
        <f t="shared" si="4"/>
        <v>1.0847525996883345</v>
      </c>
      <c r="K109" s="118">
        <v>509465</v>
      </c>
      <c r="L109" s="119">
        <f t="shared" si="4"/>
        <v>3.7653418279434137E-2</v>
      </c>
      <c r="M109" s="118">
        <v>394071</v>
      </c>
      <c r="N109" s="119">
        <v>4.6585929408015314E-2</v>
      </c>
      <c r="O109" s="119">
        <v>-9.6521777009475618E-2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62DD0-6AA6-4A90-8AD8-7DACB0331941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1319978</v>
      </c>
      <c r="D8" s="116">
        <f t="shared" ref="D8:D9" si="0">C8/C9-1</f>
        <v>6.1472334916186533E-2</v>
      </c>
    </row>
    <row r="9" spans="1:5" x14ac:dyDescent="0.25">
      <c r="A9" s="1"/>
      <c r="B9" s="114">
        <v>2022</v>
      </c>
      <c r="C9" s="115">
        <v>1243535</v>
      </c>
      <c r="D9" s="116">
        <f t="shared" si="0"/>
        <v>1.5261854555944239</v>
      </c>
    </row>
    <row r="10" spans="1:5" x14ac:dyDescent="0.25">
      <c r="A10" s="1"/>
      <c r="B10" s="114">
        <v>2021</v>
      </c>
      <c r="C10" s="115">
        <v>492258</v>
      </c>
      <c r="D10" s="116">
        <f>C10/C11-1</f>
        <v>0.31148143707788845</v>
      </c>
    </row>
    <row r="11" spans="1:5" x14ac:dyDescent="0.25">
      <c r="A11" s="1" t="s">
        <v>72</v>
      </c>
      <c r="B11" s="114">
        <v>2020</v>
      </c>
      <c r="C11" s="115">
        <v>375345</v>
      </c>
      <c r="D11" s="116">
        <f t="shared" ref="D11:D20" si="1">C11/C12-1</f>
        <v>-0.71114220212080703</v>
      </c>
    </row>
    <row r="12" spans="1:5" x14ac:dyDescent="0.25">
      <c r="A12" s="1" t="s">
        <v>74</v>
      </c>
      <c r="B12" s="114">
        <v>2019</v>
      </c>
      <c r="C12" s="115">
        <v>1299411</v>
      </c>
      <c r="D12" s="116">
        <f t="shared" si="1"/>
        <v>-1.7448199829714683E-2</v>
      </c>
    </row>
    <row r="13" spans="1:5" x14ac:dyDescent="0.25">
      <c r="A13" s="1" t="s">
        <v>76</v>
      </c>
      <c r="B13" s="114">
        <v>2018</v>
      </c>
      <c r="C13" s="115">
        <v>1322486</v>
      </c>
      <c r="D13" s="116">
        <f t="shared" si="1"/>
        <v>-2.8150497540772146E-2</v>
      </c>
    </row>
    <row r="14" spans="1:5" x14ac:dyDescent="0.25">
      <c r="A14" s="1" t="s">
        <v>78</v>
      </c>
      <c r="B14" s="114">
        <v>2017</v>
      </c>
      <c r="C14" s="115">
        <v>1360793</v>
      </c>
      <c r="D14" s="116">
        <f>C14/C15-1</f>
        <v>1.008156851450881E-2</v>
      </c>
    </row>
    <row r="15" spans="1:5" x14ac:dyDescent="0.25">
      <c r="A15" s="1" t="s">
        <v>80</v>
      </c>
      <c r="B15" s="114">
        <v>2016</v>
      </c>
      <c r="C15" s="115">
        <v>1347211</v>
      </c>
      <c r="D15" s="116">
        <f>C15/C16-1</f>
        <v>8.4840222506385565E-2</v>
      </c>
    </row>
    <row r="16" spans="1:5" x14ac:dyDescent="0.25">
      <c r="A16" s="1" t="s">
        <v>82</v>
      </c>
      <c r="B16" s="114">
        <v>2015</v>
      </c>
      <c r="C16" s="115">
        <v>1241852</v>
      </c>
      <c r="D16" s="116">
        <f t="shared" si="1"/>
        <v>2.8319416520653284E-2</v>
      </c>
    </row>
    <row r="17" spans="1:5" x14ac:dyDescent="0.25">
      <c r="A17" s="1" t="s">
        <v>84</v>
      </c>
      <c r="B17" s="114">
        <v>2014</v>
      </c>
      <c r="C17" s="115">
        <v>1207652</v>
      </c>
      <c r="D17" s="116">
        <f t="shared" si="1"/>
        <v>2.4086536504619893E-2</v>
      </c>
    </row>
    <row r="18" spans="1:5" x14ac:dyDescent="0.25">
      <c r="A18" s="1" t="s">
        <v>86</v>
      </c>
      <c r="B18" s="114">
        <v>2013</v>
      </c>
      <c r="C18" s="115">
        <v>1179248</v>
      </c>
      <c r="D18" s="116">
        <f t="shared" si="1"/>
        <v>3.3603907060072213E-2</v>
      </c>
    </row>
    <row r="19" spans="1:5" x14ac:dyDescent="0.25">
      <c r="A19" s="1" t="s">
        <v>88</v>
      </c>
      <c r="B19" s="114">
        <v>2012</v>
      </c>
      <c r="C19" s="115">
        <v>1140909</v>
      </c>
      <c r="D19" s="116">
        <f>C19/C20-1</f>
        <v>2.3783124612326567E-3</v>
      </c>
    </row>
    <row r="20" spans="1:5" x14ac:dyDescent="0.25">
      <c r="A20" s="1" t="s">
        <v>90</v>
      </c>
      <c r="B20" s="114">
        <v>2011</v>
      </c>
      <c r="C20" s="115">
        <v>1138202</v>
      </c>
      <c r="D20" s="116">
        <f t="shared" si="1"/>
        <v>0.10739105857720643</v>
      </c>
    </row>
    <row r="21" spans="1:5" x14ac:dyDescent="0.25">
      <c r="A21" s="1" t="s">
        <v>92</v>
      </c>
      <c r="B21" s="114">
        <v>2010</v>
      </c>
      <c r="C21" s="115">
        <v>1027823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810513</v>
      </c>
      <c r="D30" s="116">
        <f t="shared" ref="D30:D31" si="2">C30/C31-1</f>
        <v>7.7012106724141827E-2</v>
      </c>
    </row>
    <row r="31" spans="1:5" x14ac:dyDescent="0.25">
      <c r="B31" s="114">
        <v>2022</v>
      </c>
      <c r="C31" s="115">
        <v>752557</v>
      </c>
      <c r="D31" s="116">
        <f t="shared" si="2"/>
        <v>1.9311000237586127</v>
      </c>
    </row>
    <row r="32" spans="1:5" x14ac:dyDescent="0.25">
      <c r="B32" s="114">
        <v>2021</v>
      </c>
      <c r="C32" s="115">
        <v>256749</v>
      </c>
      <c r="D32" s="116">
        <f>C32/C33-1</f>
        <v>0.24466862841103554</v>
      </c>
    </row>
    <row r="33" spans="2:5" x14ac:dyDescent="0.25">
      <c r="B33" s="114">
        <v>2020</v>
      </c>
      <c r="C33" s="115">
        <v>206279</v>
      </c>
      <c r="D33" s="116">
        <f t="shared" ref="D33:D42" si="3">C33/C34-1</f>
        <v>-0.71742409194583523</v>
      </c>
    </row>
    <row r="34" spans="2:5" x14ac:dyDescent="0.25">
      <c r="B34" s="114">
        <v>2019</v>
      </c>
      <c r="C34" s="115">
        <v>729995</v>
      </c>
      <c r="D34" s="116">
        <f t="shared" si="3"/>
        <v>3.0188977466931499E-2</v>
      </c>
    </row>
    <row r="35" spans="2:5" x14ac:dyDescent="0.25">
      <c r="B35" s="114">
        <v>2018</v>
      </c>
      <c r="C35" s="115">
        <v>708603</v>
      </c>
      <c r="D35" s="116">
        <f t="shared" si="3"/>
        <v>-1.8596180214118574E-2</v>
      </c>
    </row>
    <row r="36" spans="2:5" x14ac:dyDescent="0.25">
      <c r="B36" s="114">
        <v>2017</v>
      </c>
      <c r="C36" s="115">
        <v>722030</v>
      </c>
      <c r="D36" s="116">
        <f>C36/C37-1</f>
        <v>-2.2733363471236778E-2</v>
      </c>
    </row>
    <row r="37" spans="2:5" x14ac:dyDescent="0.25">
      <c r="B37" s="114">
        <v>2016</v>
      </c>
      <c r="C37" s="115">
        <v>738826</v>
      </c>
      <c r="D37" s="116">
        <f>C37/C38-1</f>
        <v>9.4570009718633719E-2</v>
      </c>
    </row>
    <row r="38" spans="2:5" x14ac:dyDescent="0.25">
      <c r="B38" s="114">
        <v>2015</v>
      </c>
      <c r="C38" s="115">
        <v>674992</v>
      </c>
      <c r="D38" s="116">
        <f t="shared" si="3"/>
        <v>5.0406084024145592E-2</v>
      </c>
    </row>
    <row r="39" spans="2:5" x14ac:dyDescent="0.25">
      <c r="B39" s="114">
        <v>2014</v>
      </c>
      <c r="C39" s="115">
        <v>642601</v>
      </c>
      <c r="D39" s="116">
        <f t="shared" si="3"/>
        <v>3.0089928345863548E-2</v>
      </c>
    </row>
    <row r="40" spans="2:5" x14ac:dyDescent="0.25">
      <c r="B40" s="114">
        <v>2013</v>
      </c>
      <c r="C40" s="115">
        <v>623830</v>
      </c>
      <c r="D40" s="116">
        <f t="shared" si="3"/>
        <v>2.3516112466509309E-2</v>
      </c>
    </row>
    <row r="41" spans="2:5" x14ac:dyDescent="0.25">
      <c r="B41" s="114">
        <v>2012</v>
      </c>
      <c r="C41" s="115">
        <v>609497</v>
      </c>
      <c r="D41" s="116">
        <f>C41/C42-1</f>
        <v>-8.5223575648734062E-3</v>
      </c>
    </row>
    <row r="42" spans="2:5" x14ac:dyDescent="0.25">
      <c r="B42" s="114">
        <v>2011</v>
      </c>
      <c r="C42" s="115">
        <v>614736</v>
      </c>
      <c r="D42" s="116">
        <f t="shared" si="3"/>
        <v>9.2021444787488305E-2</v>
      </c>
    </row>
    <row r="43" spans="2:5" x14ac:dyDescent="0.25">
      <c r="B43" s="114">
        <v>2010</v>
      </c>
      <c r="C43" s="115">
        <v>562934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609226</v>
      </c>
      <c r="D52" s="116">
        <f t="shared" ref="D52:D53" si="4">C52/C53-1</f>
        <v>6.254109497058602E-2</v>
      </c>
    </row>
    <row r="53" spans="1:5" x14ac:dyDescent="0.25">
      <c r="A53" s="1"/>
      <c r="B53" s="114">
        <v>2022</v>
      </c>
      <c r="C53" s="115">
        <v>573367</v>
      </c>
      <c r="D53" s="116">
        <f t="shared" si="4"/>
        <v>1.7822949674150923</v>
      </c>
    </row>
    <row r="54" spans="1:5" x14ac:dyDescent="0.25">
      <c r="A54" s="1"/>
      <c r="B54" s="114">
        <v>2021</v>
      </c>
      <c r="C54" s="115">
        <v>206077</v>
      </c>
      <c r="D54" s="116">
        <f>C54/C55-1</f>
        <v>0.35582325618116495</v>
      </c>
    </row>
    <row r="55" spans="1:5" x14ac:dyDescent="0.25">
      <c r="A55" s="1">
        <v>2</v>
      </c>
      <c r="B55" s="114">
        <v>2020</v>
      </c>
      <c r="C55" s="115">
        <v>151994</v>
      </c>
      <c r="D55" s="116">
        <f t="shared" ref="D55:D64" si="5">C55/C56-1</f>
        <v>-0.72479562552621335</v>
      </c>
    </row>
    <row r="56" spans="1:5" x14ac:dyDescent="0.25">
      <c r="A56" s="1">
        <v>3</v>
      </c>
      <c r="B56" s="114">
        <v>2019</v>
      </c>
      <c r="C56" s="115">
        <v>552295</v>
      </c>
      <c r="D56" s="116">
        <f t="shared" si="5"/>
        <v>8.2498373199739738E-2</v>
      </c>
    </row>
    <row r="57" spans="1:5" x14ac:dyDescent="0.25">
      <c r="A57" s="1">
        <v>4</v>
      </c>
      <c r="B57" s="114">
        <v>2018</v>
      </c>
      <c r="C57" s="115">
        <v>510204</v>
      </c>
      <c r="D57" s="116">
        <f t="shared" si="5"/>
        <v>2.50132139720316E-3</v>
      </c>
    </row>
    <row r="58" spans="1:5" x14ac:dyDescent="0.25">
      <c r="A58" s="1">
        <v>5</v>
      </c>
      <c r="B58" s="114">
        <v>2017</v>
      </c>
      <c r="C58" s="115">
        <v>508931</v>
      </c>
      <c r="D58" s="116">
        <f>C58/C59-1</f>
        <v>-3.8475635561198263E-2</v>
      </c>
    </row>
    <row r="59" spans="1:5" x14ac:dyDescent="0.25">
      <c r="A59" s="1">
        <v>6</v>
      </c>
      <c r="B59" s="114">
        <v>2016</v>
      </c>
      <c r="C59" s="115">
        <v>529296</v>
      </c>
      <c r="D59" s="116">
        <f>C59/C60-1</f>
        <v>7.8771499672880996E-2</v>
      </c>
    </row>
    <row r="60" spans="1:5" x14ac:dyDescent="0.25">
      <c r="A60" s="1">
        <v>7</v>
      </c>
      <c r="B60" s="114">
        <v>2015</v>
      </c>
      <c r="C60" s="115">
        <v>490647</v>
      </c>
      <c r="D60" s="116">
        <f t="shared" si="5"/>
        <v>6.0333370071899539E-2</v>
      </c>
    </row>
    <row r="61" spans="1:5" x14ac:dyDescent="0.25">
      <c r="A61" s="1">
        <v>8</v>
      </c>
      <c r="B61" s="114">
        <v>2014</v>
      </c>
      <c r="C61" s="115">
        <v>462729</v>
      </c>
      <c r="D61" s="116">
        <f t="shared" si="5"/>
        <v>4.8836877214217145E-2</v>
      </c>
    </row>
    <row r="62" spans="1:5" x14ac:dyDescent="0.25">
      <c r="A62" s="1">
        <v>9</v>
      </c>
      <c r="B62" s="114">
        <v>2013</v>
      </c>
      <c r="C62" s="115">
        <v>441183</v>
      </c>
      <c r="D62" s="116">
        <f t="shared" si="5"/>
        <v>4.3183107916390906E-2</v>
      </c>
    </row>
    <row r="63" spans="1:5" x14ac:dyDescent="0.25">
      <c r="A63" s="1">
        <v>10</v>
      </c>
      <c r="B63" s="114">
        <v>2012</v>
      </c>
      <c r="C63" s="115">
        <v>422920</v>
      </c>
      <c r="D63" s="116">
        <f>C63/C64-1</f>
        <v>2.8149394298161434E-2</v>
      </c>
    </row>
    <row r="64" spans="1:5" x14ac:dyDescent="0.25">
      <c r="A64" s="1">
        <v>11</v>
      </c>
      <c r="B64" s="114">
        <v>2011</v>
      </c>
      <c r="C64" s="115">
        <v>411341</v>
      </c>
      <c r="D64" s="116">
        <f t="shared" si="5"/>
        <v>6.3058709208897445E-2</v>
      </c>
    </row>
    <row r="65" spans="1:5" x14ac:dyDescent="0.25">
      <c r="A65" s="1">
        <v>12</v>
      </c>
      <c r="B65" s="114">
        <v>2010</v>
      </c>
      <c r="C65" s="115">
        <v>386941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201287</v>
      </c>
      <c r="D74" s="116">
        <f t="shared" ref="D74:D75" si="6">C74/C75-1</f>
        <v>0.12331603326078455</v>
      </c>
    </row>
    <row r="75" spans="1:5" x14ac:dyDescent="0.25">
      <c r="A75" s="1"/>
      <c r="B75" s="114">
        <v>2022</v>
      </c>
      <c r="C75" s="115">
        <v>179190</v>
      </c>
      <c r="D75" s="116">
        <f t="shared" si="6"/>
        <v>2.536272497631828</v>
      </c>
    </row>
    <row r="76" spans="1:5" x14ac:dyDescent="0.25">
      <c r="A76" s="1"/>
      <c r="B76" s="114">
        <v>2021</v>
      </c>
      <c r="C76" s="115">
        <v>50672</v>
      </c>
      <c r="D76" s="116">
        <f>C76/C77-1</f>
        <v>-6.6556138896564421E-2</v>
      </c>
    </row>
    <row r="77" spans="1:5" x14ac:dyDescent="0.25">
      <c r="A77" s="1">
        <v>2</v>
      </c>
      <c r="B77" s="114">
        <v>2020</v>
      </c>
      <c r="C77" s="115">
        <v>54285</v>
      </c>
      <c r="D77" s="116">
        <f t="shared" ref="D77:D79" si="7">C77/C78-1</f>
        <v>-0.69451322453573439</v>
      </c>
    </row>
    <row r="78" spans="1:5" x14ac:dyDescent="0.25">
      <c r="A78" s="1">
        <v>3</v>
      </c>
      <c r="B78" s="114">
        <v>2019</v>
      </c>
      <c r="C78" s="115">
        <v>177700</v>
      </c>
      <c r="D78" s="116">
        <f t="shared" si="7"/>
        <v>-0.10433016295445041</v>
      </c>
    </row>
    <row r="79" spans="1:5" x14ac:dyDescent="0.25">
      <c r="A79" s="1">
        <v>4</v>
      </c>
      <c r="B79" s="114">
        <v>2018</v>
      </c>
      <c r="C79" s="115">
        <v>198399</v>
      </c>
      <c r="D79" s="116">
        <f t="shared" si="7"/>
        <v>-6.8982022440274293E-2</v>
      </c>
    </row>
    <row r="80" spans="1:5" x14ac:dyDescent="0.25">
      <c r="A80" s="1">
        <v>5</v>
      </c>
      <c r="B80" s="114">
        <v>2017</v>
      </c>
      <c r="C80" s="115">
        <v>213099</v>
      </c>
      <c r="D80" s="116">
        <f>C80/C81-1</f>
        <v>1.703336037798886E-2</v>
      </c>
    </row>
    <row r="81" spans="1:5" x14ac:dyDescent="0.25">
      <c r="A81" s="1">
        <v>6</v>
      </c>
      <c r="B81" s="114">
        <v>2016</v>
      </c>
      <c r="C81" s="115">
        <v>209530</v>
      </c>
      <c r="D81" s="116">
        <f>C81/C82-1</f>
        <v>0.13661883967560828</v>
      </c>
    </row>
    <row r="82" spans="1:5" x14ac:dyDescent="0.25">
      <c r="A82" s="1">
        <v>7</v>
      </c>
      <c r="B82" s="114">
        <v>2015</v>
      </c>
      <c r="C82" s="115">
        <v>184345</v>
      </c>
      <c r="D82" s="116">
        <f t="shared" ref="D82:D84" si="8">C82/C83-1</f>
        <v>2.4867683686176756E-2</v>
      </c>
    </row>
    <row r="83" spans="1:5" x14ac:dyDescent="0.25">
      <c r="A83" s="1">
        <v>8</v>
      </c>
      <c r="B83" s="114">
        <v>2014</v>
      </c>
      <c r="C83" s="115">
        <v>179872</v>
      </c>
      <c r="D83" s="116">
        <f t="shared" si="8"/>
        <v>-1.5193241608129293E-2</v>
      </c>
    </row>
    <row r="84" spans="1:5" x14ac:dyDescent="0.25">
      <c r="A84" s="1">
        <v>9</v>
      </c>
      <c r="B84" s="114">
        <v>2013</v>
      </c>
      <c r="C84" s="115">
        <v>182647</v>
      </c>
      <c r="D84" s="116">
        <f t="shared" si="8"/>
        <v>-2.1063689522288431E-2</v>
      </c>
    </row>
    <row r="85" spans="1:5" x14ac:dyDescent="0.25">
      <c r="A85" s="1">
        <v>10</v>
      </c>
      <c r="B85" s="114">
        <v>2012</v>
      </c>
      <c r="C85" s="115">
        <v>186577</v>
      </c>
      <c r="D85" s="116">
        <f>C85/C86-1</f>
        <v>-8.2686398387374349E-2</v>
      </c>
    </row>
    <row r="86" spans="1:5" x14ac:dyDescent="0.25">
      <c r="A86" s="1">
        <v>11</v>
      </c>
      <c r="B86" s="114">
        <v>2011</v>
      </c>
      <c r="C86" s="115">
        <v>203395</v>
      </c>
      <c r="D86" s="116">
        <f t="shared" ref="D86" si="9">C86/C87-1</f>
        <v>0.1556993744069366</v>
      </c>
    </row>
    <row r="87" spans="1:5" x14ac:dyDescent="0.25">
      <c r="A87" s="1">
        <v>12</v>
      </c>
      <c r="B87" s="114">
        <v>2010</v>
      </c>
      <c r="C87" s="115">
        <v>175993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509465</v>
      </c>
      <c r="D96" s="116">
        <f t="shared" ref="D96:D108" si="10">C96/C97-1</f>
        <v>3.7653418279434137E-2</v>
      </c>
    </row>
    <row r="97" spans="2:4" x14ac:dyDescent="0.25">
      <c r="B97" s="114">
        <v>2022</v>
      </c>
      <c r="C97" s="115">
        <v>490978</v>
      </c>
      <c r="D97" s="116">
        <f t="shared" si="10"/>
        <v>1.0847525996883345</v>
      </c>
    </row>
    <row r="98" spans="2:4" x14ac:dyDescent="0.25">
      <c r="B98" s="114">
        <v>2021</v>
      </c>
      <c r="C98" s="115">
        <v>235509</v>
      </c>
      <c r="D98" s="116">
        <f t="shared" si="10"/>
        <v>0.39300036672068894</v>
      </c>
    </row>
    <row r="99" spans="2:4" x14ac:dyDescent="0.25">
      <c r="B99" s="114">
        <v>2020</v>
      </c>
      <c r="C99" s="115">
        <v>169066</v>
      </c>
      <c r="D99" s="116">
        <f t="shared" si="10"/>
        <v>-0.70308877867850572</v>
      </c>
    </row>
    <row r="100" spans="2:4" x14ac:dyDescent="0.25">
      <c r="B100" s="114">
        <v>2019</v>
      </c>
      <c r="C100" s="115">
        <v>569416</v>
      </c>
      <c r="D100" s="116">
        <f t="shared" si="10"/>
        <v>-7.2435626984295065E-2</v>
      </c>
    </row>
    <row r="101" spans="2:4" x14ac:dyDescent="0.25">
      <c r="B101" s="114">
        <v>2018</v>
      </c>
      <c r="C101" s="115">
        <v>613883</v>
      </c>
      <c r="D101" s="116">
        <f t="shared" si="10"/>
        <v>-3.8950283595010959E-2</v>
      </c>
    </row>
    <row r="102" spans="2:4" x14ac:dyDescent="0.25">
      <c r="B102" s="114">
        <v>2017</v>
      </c>
      <c r="C102" s="115">
        <v>638763</v>
      </c>
      <c r="D102" s="116">
        <f t="shared" si="10"/>
        <v>4.9932197539387158E-2</v>
      </c>
    </row>
    <row r="103" spans="2:4" x14ac:dyDescent="0.25">
      <c r="B103" s="114">
        <v>2016</v>
      </c>
      <c r="C103" s="115">
        <v>608385</v>
      </c>
      <c r="D103" s="116">
        <f t="shared" si="10"/>
        <v>7.3254419080549082E-2</v>
      </c>
    </row>
    <row r="104" spans="2:4" x14ac:dyDescent="0.25">
      <c r="B104" s="114">
        <v>2015</v>
      </c>
      <c r="C104" s="115">
        <v>566860</v>
      </c>
      <c r="D104" s="116">
        <f t="shared" si="10"/>
        <v>3.2014809282701062E-3</v>
      </c>
    </row>
    <row r="105" spans="2:4" x14ac:dyDescent="0.25">
      <c r="B105" s="114">
        <v>2014</v>
      </c>
      <c r="C105" s="115">
        <v>565051</v>
      </c>
      <c r="D105" s="116">
        <f t="shared" si="10"/>
        <v>1.7343694298708412E-2</v>
      </c>
    </row>
    <row r="106" spans="2:4" x14ac:dyDescent="0.25">
      <c r="B106" s="114">
        <v>2013</v>
      </c>
      <c r="C106" s="115">
        <v>555418</v>
      </c>
      <c r="D106" s="116">
        <f t="shared" si="10"/>
        <v>4.5173989296440453E-2</v>
      </c>
    </row>
    <row r="107" spans="2:4" x14ac:dyDescent="0.25">
      <c r="B107" s="114">
        <v>2012</v>
      </c>
      <c r="C107" s="115">
        <v>531412</v>
      </c>
      <c r="D107" s="116">
        <f t="shared" si="10"/>
        <v>1.5179591415679372E-2</v>
      </c>
    </row>
    <row r="108" spans="2:4" x14ac:dyDescent="0.25">
      <c r="B108" s="114">
        <v>2011</v>
      </c>
      <c r="C108" s="115">
        <v>523466</v>
      </c>
      <c r="D108" s="116">
        <f t="shared" si="10"/>
        <v>0.12600212093639551</v>
      </c>
    </row>
    <row r="109" spans="2:4" x14ac:dyDescent="0.25">
      <c r="B109" s="114">
        <v>2010</v>
      </c>
      <c r="C109" s="115">
        <v>464889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9D28A-E05A-4D36-8E81-07EE9D64CE20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75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septiembre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septiembre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3620829</v>
      </c>
      <c r="D6" s="131">
        <v>1311192</v>
      </c>
      <c r="E6" s="131">
        <v>1311969</v>
      </c>
      <c r="F6" s="131">
        <v>3492085</v>
      </c>
      <c r="G6" s="131">
        <v>3849133</v>
      </c>
      <c r="H6" s="131">
        <v>4095618</v>
      </c>
      <c r="I6" s="132">
        <f>IFERROR(H6/G6-1,"-")</f>
        <v>6.4036498608907477E-2</v>
      </c>
      <c r="J6" s="131">
        <f>IFERROR(H6-G6,"-")</f>
        <v>246485</v>
      </c>
      <c r="K6" s="132">
        <f>IFERROR(H6/C6-1,"-")</f>
        <v>0.13112715347783621</v>
      </c>
      <c r="L6" s="131">
        <f>IFERROR(H6-C6,"-")</f>
        <v>474789</v>
      </c>
      <c r="M6" s="132">
        <f>IFERROR(H6/$H$6,"-")</f>
        <v>1</v>
      </c>
      <c r="N6" s="133">
        <f>H6/H6</f>
        <v>1</v>
      </c>
      <c r="O6" s="131">
        <v>382041</v>
      </c>
      <c r="P6" s="131">
        <v>109886</v>
      </c>
      <c r="Q6" s="131">
        <v>280035</v>
      </c>
      <c r="R6" s="131">
        <v>390968</v>
      </c>
      <c r="S6" s="131">
        <v>423998</v>
      </c>
      <c r="T6" s="131">
        <v>434954</v>
      </c>
      <c r="U6" s="132">
        <f>IFERROR(T6/S6-1,"-")</f>
        <v>2.5839744527096808E-2</v>
      </c>
      <c r="V6" s="131">
        <f t="shared" ref="V6:V57" si="0">T6-S6</f>
        <v>10956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2653036</v>
      </c>
      <c r="D7" s="135">
        <v>1002314</v>
      </c>
      <c r="E7" s="135">
        <v>1038412</v>
      </c>
      <c r="F7" s="135">
        <v>2770259</v>
      </c>
      <c r="G7" s="135">
        <v>3031978</v>
      </c>
      <c r="H7" s="135">
        <v>3198024</v>
      </c>
      <c r="I7" s="136">
        <f t="shared" ref="I7:I57" si="1">IFERROR(H7/G7-1,"-")</f>
        <v>5.4764909244064519E-2</v>
      </c>
      <c r="J7" s="135">
        <f t="shared" ref="J7:J57" si="2">IFERROR(H7-G7,"-")</f>
        <v>166046</v>
      </c>
      <c r="K7" s="136">
        <f t="shared" ref="K7:K57" si="3">IFERROR(H7/C7-1,"-")</f>
        <v>0.20542050692112723</v>
      </c>
      <c r="L7" s="135">
        <f t="shared" ref="L7:L57" si="4">IFERROR(H7-C7,"-")</f>
        <v>544988</v>
      </c>
      <c r="M7" s="136">
        <f t="shared" ref="M7:M57" si="5">IFERROR(H7/$H$6,"-")</f>
        <v>0.78084040064283344</v>
      </c>
      <c r="N7" s="136">
        <f>H7/H6</f>
        <v>0.78084040064283344</v>
      </c>
      <c r="O7" s="135">
        <v>286586</v>
      </c>
      <c r="P7" s="135">
        <v>87408</v>
      </c>
      <c r="Q7" s="135">
        <v>229668</v>
      </c>
      <c r="R7" s="135">
        <v>311856</v>
      </c>
      <c r="S7" s="135">
        <v>334033</v>
      </c>
      <c r="T7" s="135">
        <v>340570</v>
      </c>
      <c r="U7" s="136">
        <f t="shared" ref="U7:U57" si="6">IFERROR(T7/S7-1,"-")</f>
        <v>1.9569922732185052E-2</v>
      </c>
      <c r="V7" s="135">
        <f t="shared" si="0"/>
        <v>6537</v>
      </c>
      <c r="W7" s="136">
        <f t="shared" ref="W7:W57" si="7">IFERROR(R7/$R$6,"-")</f>
        <v>0.79765095864623192</v>
      </c>
      <c r="X7" s="136">
        <f>IFERROR(T7/T6,"-")</f>
        <v>0.78300234047738382</v>
      </c>
    </row>
    <row r="8" spans="1:24" x14ac:dyDescent="0.25">
      <c r="B8" s="97" t="s">
        <v>140</v>
      </c>
      <c r="C8" s="52">
        <v>2100189</v>
      </c>
      <c r="D8" s="52">
        <v>795657</v>
      </c>
      <c r="E8" s="52">
        <v>856378</v>
      </c>
      <c r="F8" s="52">
        <v>2279770</v>
      </c>
      <c r="G8" s="52">
        <v>2487865</v>
      </c>
      <c r="H8" s="52">
        <v>2634612</v>
      </c>
      <c r="I8" s="98">
        <f t="shared" si="1"/>
        <v>5.8985113742104245E-2</v>
      </c>
      <c r="J8" s="52">
        <f t="shared" si="2"/>
        <v>146747</v>
      </c>
      <c r="K8" s="98">
        <f t="shared" si="3"/>
        <v>0.25446424107544607</v>
      </c>
      <c r="L8" s="52">
        <f t="shared" si="4"/>
        <v>534423</v>
      </c>
      <c r="M8" s="98">
        <f t="shared" si="5"/>
        <v>0.64327581332048056</v>
      </c>
      <c r="N8" s="98">
        <f>H8/H6</f>
        <v>0.64327581332048056</v>
      </c>
      <c r="O8" s="52">
        <v>230379</v>
      </c>
      <c r="P8" s="52">
        <v>68556</v>
      </c>
      <c r="Q8" s="52">
        <v>191758</v>
      </c>
      <c r="R8" s="52">
        <v>256065</v>
      </c>
      <c r="S8" s="52">
        <v>277683</v>
      </c>
      <c r="T8" s="52">
        <v>281159</v>
      </c>
      <c r="U8" s="98">
        <f t="shared" si="6"/>
        <v>1.2517871097618594E-2</v>
      </c>
      <c r="V8" s="52">
        <f t="shared" si="0"/>
        <v>3476</v>
      </c>
      <c r="W8" s="98">
        <f t="shared" si="7"/>
        <v>0.65495130036217797</v>
      </c>
      <c r="X8" s="98">
        <f>IFERROR(T8/T6,"-")</f>
        <v>0.64641088482920028</v>
      </c>
    </row>
    <row r="9" spans="1:24" x14ac:dyDescent="0.25">
      <c r="B9" s="97" t="s">
        <v>142</v>
      </c>
      <c r="C9" s="52">
        <v>552847</v>
      </c>
      <c r="D9" s="52">
        <v>206657</v>
      </c>
      <c r="E9" s="52">
        <v>182034</v>
      </c>
      <c r="F9" s="52">
        <v>490489</v>
      </c>
      <c r="G9" s="52">
        <v>544113</v>
      </c>
      <c r="H9" s="52">
        <v>563412</v>
      </c>
      <c r="I9" s="98">
        <f t="shared" si="1"/>
        <v>3.5468735354604597E-2</v>
      </c>
      <c r="J9" s="52">
        <f t="shared" si="2"/>
        <v>19299</v>
      </c>
      <c r="K9" s="98">
        <f t="shared" si="3"/>
        <v>1.9110169721459958E-2</v>
      </c>
      <c r="L9" s="52">
        <f t="shared" si="4"/>
        <v>10565</v>
      </c>
      <c r="M9" s="98">
        <f t="shared" si="5"/>
        <v>0.13756458732235283</v>
      </c>
      <c r="N9" s="98">
        <f>H9/H6</f>
        <v>0.13756458732235283</v>
      </c>
      <c r="O9" s="52">
        <v>56207</v>
      </c>
      <c r="P9" s="52">
        <v>18852</v>
      </c>
      <c r="Q9" s="52">
        <v>37910</v>
      </c>
      <c r="R9" s="52">
        <v>55791</v>
      </c>
      <c r="S9" s="52">
        <v>56350</v>
      </c>
      <c r="T9" s="52">
        <v>59411</v>
      </c>
      <c r="U9" s="98">
        <f t="shared" si="6"/>
        <v>5.4321206743566997E-2</v>
      </c>
      <c r="V9" s="52">
        <f t="shared" si="0"/>
        <v>3061</v>
      </c>
      <c r="W9" s="98">
        <f t="shared" si="7"/>
        <v>0.14269965828405393</v>
      </c>
      <c r="X9" s="98">
        <f>IFERROR(T9/T6,"-")</f>
        <v>0.13659145564818348</v>
      </c>
    </row>
    <row r="10" spans="1:24" ht="16.5" thickBot="1" x14ac:dyDescent="0.3">
      <c r="B10" s="137" t="s">
        <v>63</v>
      </c>
      <c r="C10" s="138">
        <v>967793</v>
      </c>
      <c r="D10" s="138">
        <v>303151</v>
      </c>
      <c r="E10" s="138">
        <v>273557</v>
      </c>
      <c r="F10" s="138">
        <v>721826</v>
      </c>
      <c r="G10" s="138">
        <v>817155</v>
      </c>
      <c r="H10" s="138">
        <v>897594</v>
      </c>
      <c r="I10" s="139">
        <f t="shared" si="1"/>
        <v>9.8437872863777365E-2</v>
      </c>
      <c r="J10" s="138">
        <f t="shared" si="2"/>
        <v>80439</v>
      </c>
      <c r="K10" s="139">
        <f t="shared" si="3"/>
        <v>-7.2535139229153334E-2</v>
      </c>
      <c r="L10" s="138">
        <f t="shared" si="4"/>
        <v>-70199</v>
      </c>
      <c r="M10" s="139">
        <f t="shared" si="5"/>
        <v>0.21915959935716661</v>
      </c>
      <c r="N10" s="139">
        <f>H10/H6</f>
        <v>0.21915959935716661</v>
      </c>
      <c r="O10" s="138">
        <v>95455</v>
      </c>
      <c r="P10" s="138">
        <v>22478</v>
      </c>
      <c r="Q10" s="138">
        <v>50367</v>
      </c>
      <c r="R10" s="138">
        <v>79112</v>
      </c>
      <c r="S10" s="138">
        <v>89965</v>
      </c>
      <c r="T10" s="138">
        <v>94384</v>
      </c>
      <c r="U10" s="139">
        <f t="shared" si="6"/>
        <v>4.9119101872950655E-2</v>
      </c>
      <c r="V10" s="138">
        <f t="shared" si="0"/>
        <v>4419</v>
      </c>
      <c r="W10" s="139">
        <f t="shared" si="7"/>
        <v>0.20234904135376808</v>
      </c>
      <c r="X10" s="139">
        <f>IFERROR(T10/T6,"-")</f>
        <v>0.21699765952261618</v>
      </c>
    </row>
    <row r="11" spans="1:24" ht="15.75" x14ac:dyDescent="0.25">
      <c r="A11" s="140">
        <f>G11/$G$11</f>
        <v>1</v>
      </c>
      <c r="B11" s="130" t="s">
        <v>44</v>
      </c>
      <c r="C11" s="131">
        <v>1326830</v>
      </c>
      <c r="D11" s="131">
        <v>434246</v>
      </c>
      <c r="E11" s="131">
        <v>505565</v>
      </c>
      <c r="F11" s="131">
        <v>1298122</v>
      </c>
      <c r="G11" s="131">
        <v>1400057</v>
      </c>
      <c r="H11" s="131">
        <v>1449683</v>
      </c>
      <c r="I11" s="132">
        <f t="shared" si="1"/>
        <v>3.5445699710797474E-2</v>
      </c>
      <c r="J11" s="131">
        <f t="shared" si="2"/>
        <v>49626</v>
      </c>
      <c r="K11" s="132">
        <f t="shared" si="3"/>
        <v>9.2591364379762231E-2</v>
      </c>
      <c r="L11" s="131">
        <f t="shared" si="4"/>
        <v>122853</v>
      </c>
      <c r="M11" s="132">
        <f t="shared" si="5"/>
        <v>0.35395952454550206</v>
      </c>
      <c r="N11" s="133">
        <f>H11/H11</f>
        <v>1</v>
      </c>
      <c r="O11" s="131">
        <v>136766</v>
      </c>
      <c r="P11" s="131">
        <v>37281</v>
      </c>
      <c r="Q11" s="131">
        <v>105384</v>
      </c>
      <c r="R11" s="131">
        <v>140395</v>
      </c>
      <c r="S11" s="131">
        <v>153067</v>
      </c>
      <c r="T11" s="131">
        <v>148572</v>
      </c>
      <c r="U11" s="132">
        <f t="shared" si="6"/>
        <v>-2.936622524776733E-2</v>
      </c>
      <c r="V11" s="131">
        <f t="shared" si="0"/>
        <v>-4495</v>
      </c>
      <c r="W11" s="132">
        <f t="shared" si="7"/>
        <v>0.35909588508522439</v>
      </c>
      <c r="X11" s="133">
        <f>IFERROR(T11/T11,"-")</f>
        <v>1</v>
      </c>
    </row>
    <row r="12" spans="1:24" ht="15.75" x14ac:dyDescent="0.25">
      <c r="A12" s="140">
        <f>G12/$G$11</f>
        <v>0.81779098993826682</v>
      </c>
      <c r="B12" s="134" t="s">
        <v>60</v>
      </c>
      <c r="C12" s="135">
        <v>1023538</v>
      </c>
      <c r="D12" s="135">
        <v>352777</v>
      </c>
      <c r="E12" s="135">
        <v>425407</v>
      </c>
      <c r="F12" s="135">
        <v>1107347</v>
      </c>
      <c r="G12" s="135">
        <v>1144954</v>
      </c>
      <c r="H12" s="135">
        <v>1180192</v>
      </c>
      <c r="I12" s="136">
        <f t="shared" si="1"/>
        <v>3.077678229867753E-2</v>
      </c>
      <c r="J12" s="135">
        <f t="shared" si="2"/>
        <v>35238</v>
      </c>
      <c r="K12" s="136">
        <f t="shared" si="3"/>
        <v>0.15305147439567457</v>
      </c>
      <c r="L12" s="135">
        <f t="shared" si="4"/>
        <v>156654</v>
      </c>
      <c r="M12" s="136">
        <f t="shared" si="5"/>
        <v>0.2881596867676624</v>
      </c>
      <c r="N12" s="136">
        <f>H12/H11</f>
        <v>0.81410349710936802</v>
      </c>
      <c r="O12" s="135">
        <v>108328</v>
      </c>
      <c r="P12" s="135">
        <v>29045</v>
      </c>
      <c r="Q12" s="135">
        <v>92716</v>
      </c>
      <c r="R12" s="135">
        <v>116996</v>
      </c>
      <c r="S12" s="135">
        <v>125237</v>
      </c>
      <c r="T12" s="135">
        <v>121062</v>
      </c>
      <c r="U12" s="136">
        <f t="shared" si="6"/>
        <v>-3.3336793439638468E-2</v>
      </c>
      <c r="V12" s="135">
        <f t="shared" si="0"/>
        <v>-4175</v>
      </c>
      <c r="W12" s="136">
        <f t="shared" si="7"/>
        <v>0.2992469971967015</v>
      </c>
      <c r="X12" s="136">
        <f>IFERROR(T12/T11,"-")</f>
        <v>0.81483725062595913</v>
      </c>
    </row>
    <row r="13" spans="1:24" x14ac:dyDescent="0.25">
      <c r="A13" s="140">
        <f>G13/$G$11</f>
        <v>0.72941530237697461</v>
      </c>
      <c r="B13" s="97" t="s">
        <v>140</v>
      </c>
      <c r="C13" s="52">
        <v>858685</v>
      </c>
      <c r="D13" s="52">
        <v>313172</v>
      </c>
      <c r="E13" s="52">
        <v>398389</v>
      </c>
      <c r="F13" s="52">
        <v>987366</v>
      </c>
      <c r="G13" s="52">
        <v>1021223</v>
      </c>
      <c r="H13" s="52">
        <v>1064916</v>
      </c>
      <c r="I13" s="98">
        <f t="shared" si="1"/>
        <v>4.278497448647367E-2</v>
      </c>
      <c r="J13" s="52">
        <f t="shared" si="2"/>
        <v>43693</v>
      </c>
      <c r="K13" s="98">
        <f t="shared" si="3"/>
        <v>0.24017072616850177</v>
      </c>
      <c r="L13" s="52">
        <f t="shared" si="4"/>
        <v>206231</v>
      </c>
      <c r="M13" s="98">
        <f t="shared" si="5"/>
        <v>0.26001350711907212</v>
      </c>
      <c r="N13" s="98">
        <f>H13/H11</f>
        <v>0.73458542315802833</v>
      </c>
      <c r="O13" s="52">
        <v>92717</v>
      </c>
      <c r="P13" s="52">
        <v>28487</v>
      </c>
      <c r="Q13" s="52">
        <v>84214</v>
      </c>
      <c r="R13" s="52">
        <v>103802</v>
      </c>
      <c r="S13" s="52">
        <v>112485</v>
      </c>
      <c r="T13" s="52">
        <v>109297</v>
      </c>
      <c r="U13" s="98">
        <f t="shared" si="6"/>
        <v>-2.8341556651998001E-2</v>
      </c>
      <c r="V13" s="52">
        <f t="shared" si="0"/>
        <v>-3188</v>
      </c>
      <c r="W13" s="98">
        <f t="shared" si="7"/>
        <v>0.26549998976898365</v>
      </c>
      <c r="X13" s="98">
        <f>IFERROR(T13/T11,"-")</f>
        <v>0.73565005519209536</v>
      </c>
    </row>
    <row r="14" spans="1:24" x14ac:dyDescent="0.25">
      <c r="A14" s="140">
        <f>G14/$G$11</f>
        <v>8.8375687561292146E-2</v>
      </c>
      <c r="B14" s="97" t="s">
        <v>142</v>
      </c>
      <c r="C14" s="52">
        <v>164853</v>
      </c>
      <c r="D14" s="52">
        <v>39605</v>
      </c>
      <c r="E14" s="52">
        <v>27018</v>
      </c>
      <c r="F14" s="52">
        <v>119981</v>
      </c>
      <c r="G14" s="52">
        <v>123731</v>
      </c>
      <c r="H14" s="52">
        <v>115276</v>
      </c>
      <c r="I14" s="98">
        <f t="shared" si="1"/>
        <v>-6.8333723965699811E-2</v>
      </c>
      <c r="J14" s="52">
        <f t="shared" si="2"/>
        <v>-8455</v>
      </c>
      <c r="K14" s="98">
        <f t="shared" si="3"/>
        <v>-0.30073459385027879</v>
      </c>
      <c r="L14" s="52">
        <f t="shared" si="4"/>
        <v>-49577</v>
      </c>
      <c r="M14" s="98">
        <f t="shared" si="5"/>
        <v>2.8146179648590272E-2</v>
      </c>
      <c r="N14" s="98">
        <f>H14/H11</f>
        <v>7.951807395133971E-2</v>
      </c>
      <c r="O14" s="52">
        <v>15611</v>
      </c>
      <c r="P14" s="52">
        <v>558</v>
      </c>
      <c r="Q14" s="52">
        <v>8502</v>
      </c>
      <c r="R14" s="52">
        <v>13194</v>
      </c>
      <c r="S14" s="52">
        <v>12752</v>
      </c>
      <c r="T14" s="52">
        <v>11765</v>
      </c>
      <c r="U14" s="98">
        <f t="shared" si="6"/>
        <v>-7.7399623588456756E-2</v>
      </c>
      <c r="V14" s="52">
        <f t="shared" si="0"/>
        <v>-987</v>
      </c>
      <c r="W14" s="98">
        <f t="shared" si="7"/>
        <v>3.3747007427717871E-2</v>
      </c>
      <c r="X14" s="98">
        <f>IFERROR(T14/T11,"-")</f>
        <v>7.9187195433863711E-2</v>
      </c>
    </row>
    <row r="15" spans="1:24" ht="16.5" thickBot="1" x14ac:dyDescent="0.3">
      <c r="A15" s="140">
        <f>G15/$G$11</f>
        <v>0.18220901006173321</v>
      </c>
      <c r="B15" s="137" t="s">
        <v>63</v>
      </c>
      <c r="C15" s="138">
        <v>303292</v>
      </c>
      <c r="D15" s="138">
        <v>81469</v>
      </c>
      <c r="E15" s="138">
        <v>80158</v>
      </c>
      <c r="F15" s="138">
        <v>190775</v>
      </c>
      <c r="G15" s="138">
        <v>255103</v>
      </c>
      <c r="H15" s="138">
        <v>269491</v>
      </c>
      <c r="I15" s="139">
        <f t="shared" si="1"/>
        <v>5.6400747933187834E-2</v>
      </c>
      <c r="J15" s="138">
        <f t="shared" si="2"/>
        <v>14388</v>
      </c>
      <c r="K15" s="139">
        <f t="shared" si="3"/>
        <v>-0.11144705432388591</v>
      </c>
      <c r="L15" s="138">
        <f t="shared" si="4"/>
        <v>-33801</v>
      </c>
      <c r="M15" s="139">
        <f t="shared" si="5"/>
        <v>6.5799837777839626E-2</v>
      </c>
      <c r="N15" s="139">
        <f>H15/H11</f>
        <v>0.18589650289063195</v>
      </c>
      <c r="O15" s="138">
        <v>28438</v>
      </c>
      <c r="P15" s="138">
        <v>8236</v>
      </c>
      <c r="Q15" s="138">
        <v>12668</v>
      </c>
      <c r="R15" s="138">
        <v>23399</v>
      </c>
      <c r="S15" s="138">
        <v>27830</v>
      </c>
      <c r="T15" s="138">
        <v>27510</v>
      </c>
      <c r="U15" s="139">
        <f t="shared" si="6"/>
        <v>-1.1498383039885041E-2</v>
      </c>
      <c r="V15" s="138">
        <f t="shared" si="0"/>
        <v>-320</v>
      </c>
      <c r="W15" s="139">
        <f t="shared" si="7"/>
        <v>5.9848887888522849E-2</v>
      </c>
      <c r="X15" s="139">
        <f>IFERROR(T15/T11,"-")</f>
        <v>0.18516274937404087</v>
      </c>
    </row>
    <row r="16" spans="1:24" ht="15.75" x14ac:dyDescent="0.25">
      <c r="A16" s="79"/>
      <c r="B16" s="130" t="s">
        <v>45</v>
      </c>
      <c r="C16" s="131">
        <v>972864</v>
      </c>
      <c r="D16" s="131">
        <v>298260</v>
      </c>
      <c r="E16" s="131">
        <v>235520</v>
      </c>
      <c r="F16" s="131">
        <v>914043</v>
      </c>
      <c r="G16" s="131">
        <v>974839</v>
      </c>
      <c r="H16" s="131">
        <v>1033377</v>
      </c>
      <c r="I16" s="132">
        <f t="shared" si="1"/>
        <v>6.0048890124420495E-2</v>
      </c>
      <c r="J16" s="131">
        <f t="shared" si="2"/>
        <v>58538</v>
      </c>
      <c r="K16" s="132">
        <f t="shared" si="3"/>
        <v>6.2200883165581144E-2</v>
      </c>
      <c r="L16" s="131">
        <f t="shared" si="4"/>
        <v>60513</v>
      </c>
      <c r="M16" s="132">
        <f t="shared" si="5"/>
        <v>0.25231283776953806</v>
      </c>
      <c r="N16" s="133">
        <f>H16/H16</f>
        <v>1</v>
      </c>
      <c r="O16" s="131">
        <v>99309</v>
      </c>
      <c r="P16" s="131">
        <v>18180</v>
      </c>
      <c r="Q16" s="131">
        <v>59020</v>
      </c>
      <c r="R16" s="131">
        <v>103298</v>
      </c>
      <c r="S16" s="131">
        <v>107312</v>
      </c>
      <c r="T16" s="131">
        <v>111150</v>
      </c>
      <c r="U16" s="132">
        <f t="shared" si="6"/>
        <v>3.5764872521246494E-2</v>
      </c>
      <c r="V16" s="131">
        <f t="shared" si="0"/>
        <v>3838</v>
      </c>
      <c r="W16" s="132">
        <f t="shared" si="7"/>
        <v>0.26421088170898899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536693</v>
      </c>
      <c r="D17" s="135">
        <v>170072</v>
      </c>
      <c r="E17" s="135">
        <v>104720</v>
      </c>
      <c r="F17" s="135">
        <v>546989</v>
      </c>
      <c r="G17" s="135">
        <v>598309</v>
      </c>
      <c r="H17" s="135">
        <v>639306</v>
      </c>
      <c r="I17" s="136">
        <f t="shared" si="1"/>
        <v>6.8521449618842434E-2</v>
      </c>
      <c r="J17" s="135">
        <f t="shared" si="2"/>
        <v>40997</v>
      </c>
      <c r="K17" s="136">
        <f t="shared" si="3"/>
        <v>0.19119496620973253</v>
      </c>
      <c r="L17" s="135">
        <f t="shared" si="4"/>
        <v>102613</v>
      </c>
      <c r="M17" s="136">
        <f t="shared" si="5"/>
        <v>0.15609512410581261</v>
      </c>
      <c r="N17" s="136">
        <f>H17/H16</f>
        <v>0.61865708255554364</v>
      </c>
      <c r="O17" s="135">
        <v>56373</v>
      </c>
      <c r="P17" s="135">
        <v>8785</v>
      </c>
      <c r="Q17" s="135">
        <v>33952</v>
      </c>
      <c r="R17" s="135">
        <v>64404</v>
      </c>
      <c r="S17" s="135">
        <v>67208</v>
      </c>
      <c r="T17" s="135">
        <v>71650</v>
      </c>
      <c r="U17" s="136">
        <f t="shared" si="6"/>
        <v>6.6093322223544915E-2</v>
      </c>
      <c r="V17" s="135">
        <f t="shared" si="0"/>
        <v>4442</v>
      </c>
      <c r="W17" s="136">
        <f t="shared" si="7"/>
        <v>0.1647295942378916</v>
      </c>
      <c r="X17" s="136">
        <f>IFERROR(T17/T16,"-")</f>
        <v>0.64462438146648671</v>
      </c>
    </row>
    <row r="18" spans="2:24" x14ac:dyDescent="0.25">
      <c r="B18" s="97" t="s">
        <v>140</v>
      </c>
      <c r="C18" s="52">
        <v>407384</v>
      </c>
      <c r="D18" s="52">
        <v>124031</v>
      </c>
      <c r="E18" s="52">
        <v>86318</v>
      </c>
      <c r="F18" s="52">
        <v>415520</v>
      </c>
      <c r="G18" s="52">
        <v>452861</v>
      </c>
      <c r="H18" s="52">
        <v>482421</v>
      </c>
      <c r="I18" s="98">
        <f t="shared" si="1"/>
        <v>6.5273891988932631E-2</v>
      </c>
      <c r="J18" s="52">
        <f t="shared" si="2"/>
        <v>29560</v>
      </c>
      <c r="K18" s="98">
        <f t="shared" si="3"/>
        <v>0.18419230995817215</v>
      </c>
      <c r="L18" s="52">
        <f t="shared" si="4"/>
        <v>75037</v>
      </c>
      <c r="M18" s="98">
        <f t="shared" si="5"/>
        <v>0.11778954970898164</v>
      </c>
      <c r="N18" s="98">
        <f>H18/H16</f>
        <v>0.46683930453261491</v>
      </c>
      <c r="O18" s="52">
        <v>44069</v>
      </c>
      <c r="P18" s="52">
        <v>6466</v>
      </c>
      <c r="Q18" s="52">
        <v>28209</v>
      </c>
      <c r="R18" s="52">
        <v>49072</v>
      </c>
      <c r="S18" s="52">
        <v>51415</v>
      </c>
      <c r="T18" s="52">
        <v>54012</v>
      </c>
      <c r="U18" s="98">
        <f t="shared" si="6"/>
        <v>5.0510551395507086E-2</v>
      </c>
      <c r="V18" s="52">
        <f t="shared" si="0"/>
        <v>2597</v>
      </c>
      <c r="W18" s="98">
        <f t="shared" si="7"/>
        <v>0.12551410857154549</v>
      </c>
      <c r="X18" s="98">
        <f>IFERROR(T18/T16,"-")</f>
        <v>0.48593792172739542</v>
      </c>
    </row>
    <row r="19" spans="2:24" x14ac:dyDescent="0.25">
      <c r="B19" s="97" t="s">
        <v>142</v>
      </c>
      <c r="C19" s="52">
        <v>129309</v>
      </c>
      <c r="D19" s="52">
        <v>46041</v>
      </c>
      <c r="E19" s="52">
        <v>18402</v>
      </c>
      <c r="F19" s="52">
        <v>131469</v>
      </c>
      <c r="G19" s="52">
        <v>145448</v>
      </c>
      <c r="H19" s="52">
        <v>156885</v>
      </c>
      <c r="I19" s="98">
        <f t="shared" si="1"/>
        <v>7.863291348110657E-2</v>
      </c>
      <c r="J19" s="52">
        <f t="shared" si="2"/>
        <v>11437</v>
      </c>
      <c r="K19" s="98">
        <f t="shared" si="3"/>
        <v>0.21325661786882577</v>
      </c>
      <c r="L19" s="52">
        <f t="shared" si="4"/>
        <v>27576</v>
      </c>
      <c r="M19" s="98">
        <f t="shared" si="5"/>
        <v>3.8305574396830952E-2</v>
      </c>
      <c r="N19" s="98">
        <f>H19/H16</f>
        <v>0.1518177780229287</v>
      </c>
      <c r="O19" s="52">
        <v>12304</v>
      </c>
      <c r="P19" s="52">
        <v>2319</v>
      </c>
      <c r="Q19" s="52">
        <v>5743</v>
      </c>
      <c r="R19" s="52">
        <v>15332</v>
      </c>
      <c r="S19" s="52">
        <v>15793</v>
      </c>
      <c r="T19" s="52">
        <v>17638</v>
      </c>
      <c r="U19" s="98">
        <f t="shared" si="6"/>
        <v>0.116823909326917</v>
      </c>
      <c r="V19" s="52">
        <f t="shared" si="0"/>
        <v>1845</v>
      </c>
      <c r="W19" s="98">
        <f t="shared" si="7"/>
        <v>3.9215485666346098E-2</v>
      </c>
      <c r="X19" s="98">
        <f>IFERROR(T19/T16,"-")</f>
        <v>0.15868645973909132</v>
      </c>
    </row>
    <row r="20" spans="2:24" ht="16.5" thickBot="1" x14ac:dyDescent="0.3">
      <c r="B20" s="137" t="s">
        <v>63</v>
      </c>
      <c r="C20" s="138">
        <v>436171</v>
      </c>
      <c r="D20" s="138">
        <v>128188</v>
      </c>
      <c r="E20" s="138">
        <v>130800</v>
      </c>
      <c r="F20" s="138">
        <v>367054</v>
      </c>
      <c r="G20" s="138">
        <v>376530</v>
      </c>
      <c r="H20" s="138">
        <v>394071</v>
      </c>
      <c r="I20" s="139">
        <f t="shared" si="1"/>
        <v>4.6585929408015314E-2</v>
      </c>
      <c r="J20" s="138">
        <f t="shared" si="2"/>
        <v>17541</v>
      </c>
      <c r="K20" s="139">
        <f t="shared" si="3"/>
        <v>-9.6521777009475618E-2</v>
      </c>
      <c r="L20" s="138">
        <f t="shared" si="4"/>
        <v>-42100</v>
      </c>
      <c r="M20" s="139">
        <f t="shared" si="5"/>
        <v>9.6217713663725474E-2</v>
      </c>
      <c r="N20" s="139">
        <f>H20/H16</f>
        <v>0.38134291744445636</v>
      </c>
      <c r="O20" s="138">
        <v>42936</v>
      </c>
      <c r="P20" s="138">
        <v>9395</v>
      </c>
      <c r="Q20" s="138">
        <v>25068</v>
      </c>
      <c r="R20" s="138">
        <v>38894</v>
      </c>
      <c r="S20" s="138">
        <v>40104</v>
      </c>
      <c r="T20" s="138">
        <v>39500</v>
      </c>
      <c r="U20" s="139">
        <f t="shared" si="6"/>
        <v>-1.5060841811290637E-2</v>
      </c>
      <c r="V20" s="138">
        <f t="shared" si="0"/>
        <v>-604</v>
      </c>
      <c r="W20" s="139">
        <f t="shared" si="7"/>
        <v>9.9481287471097385E-2</v>
      </c>
      <c r="X20" s="139">
        <f>IFERROR(T20/T16,"-")</f>
        <v>0.35537561853351329</v>
      </c>
    </row>
    <row r="21" spans="2:24" ht="15.75" x14ac:dyDescent="0.25">
      <c r="B21" s="130" t="s">
        <v>46</v>
      </c>
      <c r="C21" s="131">
        <v>33380</v>
      </c>
      <c r="D21" s="131">
        <v>11345</v>
      </c>
      <c r="E21" s="131">
        <v>11501</v>
      </c>
      <c r="F21" s="131">
        <v>25651</v>
      </c>
      <c r="G21" s="131">
        <v>37060</v>
      </c>
      <c r="H21" s="131">
        <v>32035</v>
      </c>
      <c r="I21" s="132">
        <f t="shared" si="1"/>
        <v>-0.13559093362115493</v>
      </c>
      <c r="J21" s="131">
        <f t="shared" si="2"/>
        <v>-5025</v>
      </c>
      <c r="K21" s="132">
        <f t="shared" si="3"/>
        <v>-4.0293588975434447E-2</v>
      </c>
      <c r="L21" s="131">
        <f t="shared" si="4"/>
        <v>-1345</v>
      </c>
      <c r="M21" s="132">
        <f t="shared" si="5"/>
        <v>7.8217743939986584E-3</v>
      </c>
      <c r="N21" s="133">
        <f>H21/H21</f>
        <v>1</v>
      </c>
      <c r="O21" s="131">
        <v>3494</v>
      </c>
      <c r="P21" s="131">
        <v>220</v>
      </c>
      <c r="Q21" s="131">
        <v>2289</v>
      </c>
      <c r="R21" s="131">
        <v>3143</v>
      </c>
      <c r="S21" s="131">
        <v>3734</v>
      </c>
      <c r="T21" s="131">
        <v>3135</v>
      </c>
      <c r="U21" s="132">
        <f t="shared" si="6"/>
        <v>-0.16041778253883232</v>
      </c>
      <c r="V21" s="131">
        <f t="shared" si="0"/>
        <v>-599</v>
      </c>
      <c r="W21" s="132">
        <f t="shared" si="7"/>
        <v>8.039021096355712E-3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29035</v>
      </c>
      <c r="D22" s="135">
        <v>9467</v>
      </c>
      <c r="E22" s="135">
        <v>11501</v>
      </c>
      <c r="F22" s="135">
        <v>25651</v>
      </c>
      <c r="G22" s="135">
        <v>36596</v>
      </c>
      <c r="H22" s="135">
        <v>31559</v>
      </c>
      <c r="I22" s="136">
        <f t="shared" si="1"/>
        <v>-0.13763799322330306</v>
      </c>
      <c r="J22" s="135">
        <f t="shared" si="2"/>
        <v>-5037</v>
      </c>
      <c r="K22" s="136">
        <f t="shared" si="3"/>
        <v>8.6929567763044613E-2</v>
      </c>
      <c r="L22" s="135">
        <f t="shared" si="4"/>
        <v>2524</v>
      </c>
      <c r="M22" s="136">
        <f t="shared" si="5"/>
        <v>7.7055526174560221E-3</v>
      </c>
      <c r="N22" s="136">
        <f>H22/H21</f>
        <v>0.98514125175589196</v>
      </c>
      <c r="O22" s="135">
        <v>2946</v>
      </c>
      <c r="P22" s="135">
        <v>220</v>
      </c>
      <c r="Q22" s="135">
        <v>2289</v>
      </c>
      <c r="R22" s="135">
        <v>3143</v>
      </c>
      <c r="S22" s="135">
        <v>3673</v>
      </c>
      <c r="T22" s="135">
        <v>3065</v>
      </c>
      <c r="U22" s="136">
        <f t="shared" si="6"/>
        <v>-0.16553226245575825</v>
      </c>
      <c r="V22" s="135">
        <f t="shared" si="0"/>
        <v>-608</v>
      </c>
      <c r="W22" s="136">
        <f t="shared" si="7"/>
        <v>8.039021096355712E-3</v>
      </c>
      <c r="X22" s="136">
        <f>IFERROR(T22/T21,"-")</f>
        <v>0.97767145135566191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1275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220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4345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-4345</v>
      </c>
      <c r="M25" s="139">
        <f t="shared" si="5"/>
        <v>0</v>
      </c>
      <c r="N25" s="139">
        <f>H25/H21</f>
        <v>0</v>
      </c>
      <c r="O25" s="138">
        <v>548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103641</v>
      </c>
      <c r="D26" s="131">
        <v>36944</v>
      </c>
      <c r="E26" s="131">
        <v>34184</v>
      </c>
      <c r="F26" s="131">
        <v>117560</v>
      </c>
      <c r="G26" s="131">
        <v>137595</v>
      </c>
      <c r="H26" s="131">
        <v>175857</v>
      </c>
      <c r="I26" s="132">
        <f t="shared" si="1"/>
        <v>0.27807696500599577</v>
      </c>
      <c r="J26" s="131">
        <f t="shared" si="2"/>
        <v>38262</v>
      </c>
      <c r="K26" s="132">
        <f t="shared" si="3"/>
        <v>0.69678988045271661</v>
      </c>
      <c r="L26" s="131">
        <f t="shared" si="4"/>
        <v>72216</v>
      </c>
      <c r="M26" s="132">
        <f t="shared" si="5"/>
        <v>4.2937842347601757E-2</v>
      </c>
      <c r="N26" s="133">
        <f>H26/H26</f>
        <v>1</v>
      </c>
      <c r="O26" s="131">
        <v>11945</v>
      </c>
      <c r="P26" s="131">
        <v>6236</v>
      </c>
      <c r="Q26" s="131">
        <v>8360</v>
      </c>
      <c r="R26" s="131">
        <v>10763</v>
      </c>
      <c r="S26" s="131">
        <v>16386</v>
      </c>
      <c r="T26" s="131">
        <v>17100</v>
      </c>
      <c r="U26" s="132">
        <f t="shared" si="6"/>
        <v>4.3573782497253744E-2</v>
      </c>
      <c r="V26" s="131">
        <f t="shared" si="0"/>
        <v>714</v>
      </c>
      <c r="W26" s="132">
        <f t="shared" si="7"/>
        <v>2.7529107241513372E-2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102355</v>
      </c>
      <c r="D27" s="135">
        <v>36134</v>
      </c>
      <c r="E27" s="135">
        <v>32734</v>
      </c>
      <c r="F27" s="135">
        <v>110290</v>
      </c>
      <c r="G27" s="135">
        <v>131067</v>
      </c>
      <c r="H27" s="135">
        <v>146251</v>
      </c>
      <c r="I27" s="136">
        <f t="shared" si="1"/>
        <v>0.11584914585669925</v>
      </c>
      <c r="J27" s="135">
        <f t="shared" si="2"/>
        <v>15184</v>
      </c>
      <c r="K27" s="136">
        <f t="shared" si="3"/>
        <v>0.42886033901616916</v>
      </c>
      <c r="L27" s="135">
        <f t="shared" si="4"/>
        <v>43896</v>
      </c>
      <c r="M27" s="136">
        <f t="shared" si="5"/>
        <v>3.5709140842725078E-2</v>
      </c>
      <c r="N27" s="136">
        <f>H27/H26</f>
        <v>0.83164730434387035</v>
      </c>
      <c r="O27" s="135">
        <v>11734</v>
      </c>
      <c r="P27" s="135">
        <v>6206</v>
      </c>
      <c r="Q27" s="135">
        <v>7499</v>
      </c>
      <c r="R27" s="135">
        <v>10282</v>
      </c>
      <c r="S27" s="135">
        <v>15797</v>
      </c>
      <c r="T27" s="135">
        <v>14091</v>
      </c>
      <c r="U27" s="136">
        <f t="shared" si="6"/>
        <v>-0.1079951889599291</v>
      </c>
      <c r="V27" s="135">
        <f t="shared" si="0"/>
        <v>-1706</v>
      </c>
      <c r="W27" s="136">
        <f t="shared" si="7"/>
        <v>2.6298827525526387E-2</v>
      </c>
      <c r="X27" s="136">
        <f>IFERROR(T27/T26,"-")</f>
        <v>0.82403508771929823</v>
      </c>
    </row>
    <row r="28" spans="2:24" x14ac:dyDescent="0.25">
      <c r="B28" s="97" t="s">
        <v>140</v>
      </c>
      <c r="C28" s="52">
        <v>92457</v>
      </c>
      <c r="D28" s="52">
        <v>27988</v>
      </c>
      <c r="E28" s="52">
        <v>32734</v>
      </c>
      <c r="F28" s="52">
        <v>0</v>
      </c>
      <c r="G28" s="52">
        <v>69914</v>
      </c>
      <c r="H28" s="52">
        <v>0</v>
      </c>
      <c r="I28" s="98">
        <f t="shared" si="1"/>
        <v>-1</v>
      </c>
      <c r="J28" s="52">
        <f t="shared" si="2"/>
        <v>-69914</v>
      </c>
      <c r="K28" s="98">
        <f t="shared" si="3"/>
        <v>-1</v>
      </c>
      <c r="L28" s="52">
        <f t="shared" si="4"/>
        <v>-92457</v>
      </c>
      <c r="M28" s="98">
        <f t="shared" si="5"/>
        <v>0</v>
      </c>
      <c r="N28" s="98">
        <f>H28/H26</f>
        <v>0</v>
      </c>
      <c r="O28" s="52">
        <v>10701</v>
      </c>
      <c r="P28" s="52">
        <v>0</v>
      </c>
      <c r="Q28" s="52">
        <v>7499</v>
      </c>
      <c r="R28" s="52">
        <v>0</v>
      </c>
      <c r="S28" s="52">
        <v>15797</v>
      </c>
      <c r="T28" s="52">
        <v>0</v>
      </c>
      <c r="U28" s="98">
        <f t="shared" si="6"/>
        <v>-1</v>
      </c>
      <c r="V28" s="52">
        <f t="shared" si="0"/>
        <v>-15797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9898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-9898</v>
      </c>
      <c r="M29" s="98">
        <f t="shared" si="5"/>
        <v>0</v>
      </c>
      <c r="N29" s="98">
        <f>H29/H26</f>
        <v>0</v>
      </c>
      <c r="O29" s="52">
        <v>1033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596001</v>
      </c>
      <c r="D30" s="131">
        <v>181508</v>
      </c>
      <c r="E30" s="131">
        <v>210211</v>
      </c>
      <c r="F30" s="131">
        <v>523202</v>
      </c>
      <c r="G30" s="131">
        <v>598329</v>
      </c>
      <c r="H30" s="131">
        <v>691297</v>
      </c>
      <c r="I30" s="132">
        <f t="shared" si="1"/>
        <v>0.15537939829090686</v>
      </c>
      <c r="J30" s="131">
        <f t="shared" si="2"/>
        <v>92968</v>
      </c>
      <c r="K30" s="132">
        <f t="shared" si="3"/>
        <v>0.15989234917391082</v>
      </c>
      <c r="L30" s="131">
        <f t="shared" si="4"/>
        <v>95296</v>
      </c>
      <c r="M30" s="132">
        <f t="shared" si="5"/>
        <v>0.16878942323234247</v>
      </c>
      <c r="N30" s="133">
        <f>H30/H30</f>
        <v>1</v>
      </c>
      <c r="O30" s="131">
        <v>69073</v>
      </c>
      <c r="P30" s="131">
        <v>17561</v>
      </c>
      <c r="Q30" s="131">
        <v>48518</v>
      </c>
      <c r="R30" s="131">
        <v>62173</v>
      </c>
      <c r="S30" s="131">
        <v>71851</v>
      </c>
      <c r="T30" s="131">
        <v>77584</v>
      </c>
      <c r="U30" s="132">
        <f t="shared" si="6"/>
        <v>7.9790121223086707E-2</v>
      </c>
      <c r="V30" s="131">
        <f t="shared" si="0"/>
        <v>5733</v>
      </c>
      <c r="W30" s="132">
        <f t="shared" si="7"/>
        <v>0.15902324486914529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473735</v>
      </c>
      <c r="D31" s="135">
        <v>147476</v>
      </c>
      <c r="E31" s="135">
        <v>167563</v>
      </c>
      <c r="F31" s="135">
        <v>423670</v>
      </c>
      <c r="G31" s="135">
        <v>487148</v>
      </c>
      <c r="H31" s="135">
        <v>557192</v>
      </c>
      <c r="I31" s="136">
        <f t="shared" si="1"/>
        <v>0.14378381929105744</v>
      </c>
      <c r="J31" s="135">
        <f t="shared" si="2"/>
        <v>70044</v>
      </c>
      <c r="K31" s="136">
        <f t="shared" si="3"/>
        <v>0.17616811086366857</v>
      </c>
      <c r="L31" s="135">
        <f t="shared" si="4"/>
        <v>83457</v>
      </c>
      <c r="M31" s="136">
        <f t="shared" si="5"/>
        <v>0.13604589099862341</v>
      </c>
      <c r="N31" s="136">
        <f>H31/H30</f>
        <v>0.80600957330930123</v>
      </c>
      <c r="O31" s="135">
        <v>56624</v>
      </c>
      <c r="P31" s="135">
        <v>13941</v>
      </c>
      <c r="Q31" s="135">
        <v>40728</v>
      </c>
      <c r="R31" s="135">
        <v>51986</v>
      </c>
      <c r="S31" s="135">
        <v>58014</v>
      </c>
      <c r="T31" s="135">
        <v>60705</v>
      </c>
      <c r="U31" s="136">
        <f t="shared" si="6"/>
        <v>4.6385355259075389E-2</v>
      </c>
      <c r="V31" s="135">
        <f t="shared" si="0"/>
        <v>2691</v>
      </c>
      <c r="W31" s="136">
        <f t="shared" si="7"/>
        <v>0.13296740398191156</v>
      </c>
      <c r="X31" s="136">
        <f>IFERROR(T31/T30,"-")</f>
        <v>0.78244225613528562</v>
      </c>
    </row>
    <row r="32" spans="2:24" x14ac:dyDescent="0.25">
      <c r="B32" s="97" t="s">
        <v>140</v>
      </c>
      <c r="C32" s="52">
        <v>374546</v>
      </c>
      <c r="D32" s="52">
        <v>120222</v>
      </c>
      <c r="E32" s="52">
        <v>124348</v>
      </c>
      <c r="F32" s="52">
        <v>348211</v>
      </c>
      <c r="G32" s="52">
        <v>409555</v>
      </c>
      <c r="H32" s="52">
        <v>470041</v>
      </c>
      <c r="I32" s="98">
        <f t="shared" si="1"/>
        <v>0.14768712382952232</v>
      </c>
      <c r="J32" s="52">
        <f t="shared" si="2"/>
        <v>60486</v>
      </c>
      <c r="K32" s="98">
        <f t="shared" si="3"/>
        <v>0.25496200733688257</v>
      </c>
      <c r="L32" s="52">
        <f t="shared" si="4"/>
        <v>95495</v>
      </c>
      <c r="M32" s="98">
        <f t="shared" si="5"/>
        <v>0.1147668068652887</v>
      </c>
      <c r="N32" s="98">
        <f>H32/H30</f>
        <v>0.67994074905576041</v>
      </c>
      <c r="O32" s="52">
        <v>44948</v>
      </c>
      <c r="P32" s="52">
        <v>11726</v>
      </c>
      <c r="Q32" s="52">
        <v>31875</v>
      </c>
      <c r="R32" s="52">
        <v>44396</v>
      </c>
      <c r="S32" s="52">
        <v>49248</v>
      </c>
      <c r="T32" s="52">
        <v>51449</v>
      </c>
      <c r="U32" s="98">
        <f t="shared" si="6"/>
        <v>4.469217024041594E-2</v>
      </c>
      <c r="V32" s="52">
        <f t="shared" si="0"/>
        <v>2201</v>
      </c>
      <c r="W32" s="98">
        <f t="shared" si="7"/>
        <v>0.11355405045937264</v>
      </c>
      <c r="X32" s="98">
        <f>IFERROR(T32/T30,"-")</f>
        <v>0.66313930707362345</v>
      </c>
    </row>
    <row r="33" spans="2:24" x14ac:dyDescent="0.25">
      <c r="B33" s="97" t="s">
        <v>142</v>
      </c>
      <c r="C33" s="52">
        <v>99189</v>
      </c>
      <c r="D33" s="52">
        <v>27254</v>
      </c>
      <c r="E33" s="52">
        <v>43215</v>
      </c>
      <c r="F33" s="52">
        <v>75459</v>
      </c>
      <c r="G33" s="52">
        <v>77593</v>
      </c>
      <c r="H33" s="52">
        <v>87151</v>
      </c>
      <c r="I33" s="98">
        <f t="shared" si="1"/>
        <v>0.1231812148003042</v>
      </c>
      <c r="J33" s="52">
        <f t="shared" si="2"/>
        <v>9558</v>
      </c>
      <c r="K33" s="98">
        <f t="shared" si="3"/>
        <v>-0.12136426418252022</v>
      </c>
      <c r="L33" s="52">
        <f t="shared" si="4"/>
        <v>-12038</v>
      </c>
      <c r="M33" s="98">
        <f t="shared" si="5"/>
        <v>2.1279084133334701E-2</v>
      </c>
      <c r="N33" s="98">
        <f>H33/H30</f>
        <v>0.1260688242535408</v>
      </c>
      <c r="O33" s="52">
        <v>11676</v>
      </c>
      <c r="P33" s="52">
        <v>2215</v>
      </c>
      <c r="Q33" s="52">
        <v>8853</v>
      </c>
      <c r="R33" s="52">
        <v>7590</v>
      </c>
      <c r="S33" s="52">
        <v>8766</v>
      </c>
      <c r="T33" s="52">
        <v>9256</v>
      </c>
      <c r="U33" s="98">
        <f t="shared" si="6"/>
        <v>5.5897786903946978E-2</v>
      </c>
      <c r="V33" s="52">
        <f t="shared" si="0"/>
        <v>490</v>
      </c>
      <c r="W33" s="98">
        <f t="shared" si="7"/>
        <v>1.941335352253893E-2</v>
      </c>
      <c r="X33" s="98">
        <f>IFERROR(T33/T30,"-")</f>
        <v>0.11930294906166219</v>
      </c>
    </row>
    <row r="34" spans="2:24" ht="16.5" thickBot="1" x14ac:dyDescent="0.3">
      <c r="B34" s="137" t="s">
        <v>63</v>
      </c>
      <c r="C34" s="138">
        <v>122266</v>
      </c>
      <c r="D34" s="138">
        <v>34032</v>
      </c>
      <c r="E34" s="138">
        <v>42648</v>
      </c>
      <c r="F34" s="138">
        <v>99532</v>
      </c>
      <c r="G34" s="138">
        <v>111181</v>
      </c>
      <c r="H34" s="138">
        <v>134105</v>
      </c>
      <c r="I34" s="139">
        <f t="shared" si="1"/>
        <v>0.20618630881175748</v>
      </c>
      <c r="J34" s="138">
        <f t="shared" si="2"/>
        <v>22924</v>
      </c>
      <c r="K34" s="139">
        <f t="shared" si="3"/>
        <v>9.6829862758248453E-2</v>
      </c>
      <c r="L34" s="138">
        <f t="shared" si="4"/>
        <v>11839</v>
      </c>
      <c r="M34" s="139">
        <f t="shared" si="5"/>
        <v>3.2743532233719064E-2</v>
      </c>
      <c r="N34" s="139">
        <f>H34/H30</f>
        <v>0.1939904266906988</v>
      </c>
      <c r="O34" s="138">
        <v>12449</v>
      </c>
      <c r="P34" s="138">
        <v>3620</v>
      </c>
      <c r="Q34" s="138">
        <v>7790</v>
      </c>
      <c r="R34" s="138">
        <v>10187</v>
      </c>
      <c r="S34" s="138">
        <v>13837</v>
      </c>
      <c r="T34" s="138">
        <v>16879</v>
      </c>
      <c r="U34" s="139">
        <f t="shared" si="6"/>
        <v>0.21984534219845342</v>
      </c>
      <c r="V34" s="138">
        <f t="shared" si="0"/>
        <v>3042</v>
      </c>
      <c r="W34" s="139">
        <f t="shared" si="7"/>
        <v>2.6055840887233738E-2</v>
      </c>
      <c r="X34" s="139">
        <f>IFERROR(T34/T30,"-")</f>
        <v>0.21755774386471438</v>
      </c>
    </row>
    <row r="35" spans="2:24" ht="15.75" x14ac:dyDescent="0.25">
      <c r="B35" s="130" t="s">
        <v>49</v>
      </c>
      <c r="C35" s="131">
        <v>39423</v>
      </c>
      <c r="D35" s="131">
        <v>17295</v>
      </c>
      <c r="E35" s="131">
        <v>21073</v>
      </c>
      <c r="F35" s="131">
        <v>37456</v>
      </c>
      <c r="G35" s="131">
        <v>44189</v>
      </c>
      <c r="H35" s="131">
        <v>41777</v>
      </c>
      <c r="I35" s="132">
        <f t="shared" si="1"/>
        <v>-5.4583719930299424E-2</v>
      </c>
      <c r="J35" s="131">
        <f t="shared" si="2"/>
        <v>-2412</v>
      </c>
      <c r="K35" s="132">
        <f t="shared" si="3"/>
        <v>5.9711336022119088E-2</v>
      </c>
      <c r="L35" s="131">
        <f t="shared" si="4"/>
        <v>2354</v>
      </c>
      <c r="M35" s="132">
        <f t="shared" si="5"/>
        <v>1.0200414198785141E-2</v>
      </c>
      <c r="N35" s="133">
        <f>H35/H35</f>
        <v>1</v>
      </c>
      <c r="O35" s="131">
        <v>3835</v>
      </c>
      <c r="P35" s="131">
        <v>1764</v>
      </c>
      <c r="Q35" s="131">
        <v>3914</v>
      </c>
      <c r="R35" s="131">
        <v>4578</v>
      </c>
      <c r="S35" s="131">
        <v>4521</v>
      </c>
      <c r="T35" s="131">
        <v>5087</v>
      </c>
      <c r="U35" s="132">
        <f t="shared" si="6"/>
        <v>0.12519354125193538</v>
      </c>
      <c r="V35" s="131">
        <f t="shared" si="0"/>
        <v>566</v>
      </c>
      <c r="W35" s="132">
        <f t="shared" si="7"/>
        <v>1.1709398211618342E-2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39423</v>
      </c>
      <c r="D36" s="135">
        <v>17295</v>
      </c>
      <c r="E36" s="135">
        <v>21073</v>
      </c>
      <c r="F36" s="135">
        <v>37456</v>
      </c>
      <c r="G36" s="135">
        <v>44189</v>
      </c>
      <c r="H36" s="135">
        <v>41777</v>
      </c>
      <c r="I36" s="136">
        <f t="shared" si="1"/>
        <v>-5.4583719930299424E-2</v>
      </c>
      <c r="J36" s="135">
        <f t="shared" si="2"/>
        <v>-2412</v>
      </c>
      <c r="K36" s="136">
        <f t="shared" si="3"/>
        <v>5.9711336022119088E-2</v>
      </c>
      <c r="L36" s="135">
        <f t="shared" si="4"/>
        <v>2354</v>
      </c>
      <c r="M36" s="136">
        <f t="shared" si="5"/>
        <v>1.0200414198785141E-2</v>
      </c>
      <c r="N36" s="136">
        <f>H36/H35</f>
        <v>1</v>
      </c>
      <c r="O36" s="135">
        <v>3835</v>
      </c>
      <c r="P36" s="135">
        <v>1764</v>
      </c>
      <c r="Q36" s="135">
        <v>3914</v>
      </c>
      <c r="R36" s="135">
        <v>4578</v>
      </c>
      <c r="S36" s="135">
        <v>4521</v>
      </c>
      <c r="T36" s="135">
        <v>5087</v>
      </c>
      <c r="U36" s="136">
        <f t="shared" si="6"/>
        <v>0.12519354125193538</v>
      </c>
      <c r="V36" s="135">
        <f t="shared" si="0"/>
        <v>566</v>
      </c>
      <c r="W36" s="136">
        <f t="shared" si="7"/>
        <v>1.1709398211618342E-2</v>
      </c>
      <c r="X36" s="136">
        <f>IFERROR(T36/T35,"-")</f>
        <v>1</v>
      </c>
    </row>
    <row r="37" spans="2:24" x14ac:dyDescent="0.25">
      <c r="B37" s="97" t="s">
        <v>140</v>
      </c>
      <c r="C37" s="52">
        <v>29935</v>
      </c>
      <c r="D37" s="52">
        <v>8693</v>
      </c>
      <c r="E37" s="52">
        <v>0</v>
      </c>
      <c r="F37" s="52">
        <v>22120</v>
      </c>
      <c r="G37" s="52">
        <v>30713</v>
      </c>
      <c r="H37" s="52">
        <v>36372</v>
      </c>
      <c r="I37" s="98">
        <f t="shared" si="1"/>
        <v>0.18425422459544816</v>
      </c>
      <c r="J37" s="52">
        <f t="shared" si="2"/>
        <v>5659</v>
      </c>
      <c r="K37" s="98">
        <f t="shared" si="3"/>
        <v>0.21503257056956748</v>
      </c>
      <c r="L37" s="52">
        <f t="shared" si="4"/>
        <v>6437</v>
      </c>
      <c r="M37" s="98">
        <f t="shared" si="5"/>
        <v>8.880711042875581E-3</v>
      </c>
      <c r="N37" s="98">
        <f>H37/H35</f>
        <v>0.870622591378031</v>
      </c>
      <c r="O37" s="52">
        <v>2711</v>
      </c>
      <c r="P37" s="52">
        <v>0</v>
      </c>
      <c r="Q37" s="52">
        <v>0</v>
      </c>
      <c r="R37" s="52">
        <v>4017</v>
      </c>
      <c r="S37" s="52">
        <v>4039</v>
      </c>
      <c r="T37" s="52">
        <v>4491</v>
      </c>
      <c r="U37" s="98">
        <f t="shared" si="6"/>
        <v>0.11190888833869761</v>
      </c>
      <c r="V37" s="52">
        <f t="shared" si="0"/>
        <v>452</v>
      </c>
      <c r="W37" s="98">
        <f t="shared" si="7"/>
        <v>1.0274498168648073E-2</v>
      </c>
      <c r="X37" s="98">
        <f>IFERROR(T37/T35,"-")</f>
        <v>0.88283860821702376</v>
      </c>
    </row>
    <row r="38" spans="2:24" ht="15.75" thickBot="1" x14ac:dyDescent="0.3">
      <c r="B38" s="97" t="s">
        <v>142</v>
      </c>
      <c r="C38" s="52">
        <v>9488</v>
      </c>
      <c r="D38" s="52">
        <v>4061</v>
      </c>
      <c r="E38" s="52">
        <v>0</v>
      </c>
      <c r="F38" s="52">
        <v>2892</v>
      </c>
      <c r="G38" s="52">
        <v>4491</v>
      </c>
      <c r="H38" s="52">
        <v>5405</v>
      </c>
      <c r="I38" s="98">
        <f t="shared" si="1"/>
        <v>0.20351814740592289</v>
      </c>
      <c r="J38" s="52">
        <f t="shared" si="2"/>
        <v>914</v>
      </c>
      <c r="K38" s="98">
        <f t="shared" si="3"/>
        <v>-0.43033305227655982</v>
      </c>
      <c r="L38" s="52">
        <f t="shared" si="4"/>
        <v>-4083</v>
      </c>
      <c r="M38" s="98">
        <f t="shared" si="5"/>
        <v>1.31970315590956E-3</v>
      </c>
      <c r="N38" s="98">
        <f>H38/H35</f>
        <v>0.12937740862196903</v>
      </c>
      <c r="O38" s="52">
        <v>1124</v>
      </c>
      <c r="P38" s="52">
        <v>0</v>
      </c>
      <c r="Q38" s="52">
        <v>0</v>
      </c>
      <c r="R38" s="52">
        <v>561</v>
      </c>
      <c r="S38" s="52">
        <v>482</v>
      </c>
      <c r="T38" s="52">
        <v>596</v>
      </c>
      <c r="U38" s="98">
        <f t="shared" si="6"/>
        <v>0.23651452282157681</v>
      </c>
      <c r="V38" s="52">
        <f t="shared" si="0"/>
        <v>114</v>
      </c>
      <c r="W38" s="98">
        <f t="shared" si="7"/>
        <v>1.4349000429702686E-3</v>
      </c>
      <c r="X38" s="98">
        <f>IFERROR(T38/T35,"-")</f>
        <v>0.11716139178297622</v>
      </c>
    </row>
    <row r="39" spans="2:24" ht="15.75" x14ac:dyDescent="0.25">
      <c r="B39" s="130" t="s">
        <v>50</v>
      </c>
      <c r="C39" s="131">
        <v>107268</v>
      </c>
      <c r="D39" s="131">
        <v>59721</v>
      </c>
      <c r="E39" s="131">
        <v>69853</v>
      </c>
      <c r="F39" s="131">
        <v>146094</v>
      </c>
      <c r="G39" s="131">
        <v>187734</v>
      </c>
      <c r="H39" s="131">
        <v>181355</v>
      </c>
      <c r="I39" s="132">
        <f t="shared" si="1"/>
        <v>-3.3978927631649003E-2</v>
      </c>
      <c r="J39" s="131">
        <f t="shared" si="2"/>
        <v>-6379</v>
      </c>
      <c r="K39" s="132">
        <f t="shared" si="3"/>
        <v>0.69067196181526636</v>
      </c>
      <c r="L39" s="131">
        <f t="shared" si="4"/>
        <v>74087</v>
      </c>
      <c r="M39" s="132">
        <f t="shared" si="5"/>
        <v>4.4280252699348426E-2</v>
      </c>
      <c r="N39" s="133">
        <f>H39/H39</f>
        <v>1</v>
      </c>
      <c r="O39" s="131">
        <v>11463</v>
      </c>
      <c r="P39" s="131">
        <v>11710</v>
      </c>
      <c r="Q39" s="131">
        <v>13048</v>
      </c>
      <c r="R39" s="131">
        <v>17425</v>
      </c>
      <c r="S39" s="131">
        <v>18863</v>
      </c>
      <c r="T39" s="131">
        <v>20469</v>
      </c>
      <c r="U39" s="132">
        <f t="shared" si="6"/>
        <v>8.5140221597836963E-2</v>
      </c>
      <c r="V39" s="131">
        <f t="shared" si="0"/>
        <v>1606</v>
      </c>
      <c r="W39" s="132">
        <f t="shared" si="7"/>
        <v>4.4568864971046222E-2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63582</v>
      </c>
      <c r="D40" s="135">
        <v>45963</v>
      </c>
      <c r="E40" s="135">
        <v>62554</v>
      </c>
      <c r="F40" s="135">
        <v>124607</v>
      </c>
      <c r="G40" s="135">
        <v>163429</v>
      </c>
      <c r="H40" s="135">
        <v>157299</v>
      </c>
      <c r="I40" s="136">
        <f t="shared" si="1"/>
        <v>-3.7508642896915467E-2</v>
      </c>
      <c r="J40" s="135">
        <f t="shared" si="2"/>
        <v>-6130</v>
      </c>
      <c r="K40" s="136">
        <f t="shared" si="3"/>
        <v>1.4739548928942154</v>
      </c>
      <c r="L40" s="135">
        <f t="shared" si="4"/>
        <v>93717</v>
      </c>
      <c r="M40" s="136">
        <f t="shared" si="5"/>
        <v>3.8406658042815518E-2</v>
      </c>
      <c r="N40" s="136">
        <f>H40/H39</f>
        <v>0.86735408453034102</v>
      </c>
      <c r="O40" s="135">
        <v>6149</v>
      </c>
      <c r="P40" s="135">
        <v>11710</v>
      </c>
      <c r="Q40" s="135">
        <v>11302</v>
      </c>
      <c r="R40" s="135">
        <v>14794</v>
      </c>
      <c r="S40" s="135">
        <v>16071</v>
      </c>
      <c r="T40" s="135">
        <v>17837</v>
      </c>
      <c r="U40" s="136">
        <f t="shared" si="6"/>
        <v>0.10988737477443844</v>
      </c>
      <c r="V40" s="135">
        <f t="shared" si="0"/>
        <v>1766</v>
      </c>
      <c r="W40" s="136">
        <f t="shared" si="7"/>
        <v>3.7839413967383523E-2</v>
      </c>
      <c r="X40" s="136">
        <f>IFERROR(T40/T39,"-")</f>
        <v>0.87141531095803415</v>
      </c>
    </row>
    <row r="41" spans="2:24" x14ac:dyDescent="0.25">
      <c r="B41" s="97" t="s">
        <v>140</v>
      </c>
      <c r="C41" s="52">
        <v>63582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-63582</v>
      </c>
      <c r="M41" s="98">
        <f t="shared" si="5"/>
        <v>0</v>
      </c>
      <c r="N41" s="98">
        <f>H41/H39</f>
        <v>0</v>
      </c>
      <c r="O41" s="52">
        <v>6149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43686</v>
      </c>
      <c r="D43" s="138">
        <v>13758</v>
      </c>
      <c r="E43" s="138">
        <v>5374</v>
      </c>
      <c r="F43" s="138">
        <v>21487</v>
      </c>
      <c r="G43" s="138">
        <v>24305</v>
      </c>
      <c r="H43" s="138">
        <v>24056</v>
      </c>
      <c r="I43" s="139">
        <f t="shared" si="1"/>
        <v>-1.0244805595556516E-2</v>
      </c>
      <c r="J43" s="138">
        <f t="shared" si="2"/>
        <v>-249</v>
      </c>
      <c r="K43" s="139">
        <f t="shared" si="3"/>
        <v>-0.44934303895984984</v>
      </c>
      <c r="L43" s="138">
        <f t="shared" si="4"/>
        <v>-19630</v>
      </c>
      <c r="M43" s="139">
        <f t="shared" si="5"/>
        <v>5.873594656532909E-3</v>
      </c>
      <c r="N43" s="139">
        <f>H43/H39</f>
        <v>0.13264591546965895</v>
      </c>
      <c r="O43" s="138">
        <v>5314</v>
      </c>
      <c r="P43" s="138">
        <v>0</v>
      </c>
      <c r="Q43" s="138">
        <v>1746</v>
      </c>
      <c r="R43" s="138">
        <v>2631</v>
      </c>
      <c r="S43" s="138">
        <v>2792</v>
      </c>
      <c r="T43" s="138">
        <v>2632</v>
      </c>
      <c r="U43" s="139">
        <f t="shared" si="6"/>
        <v>-5.7306590257879653E-2</v>
      </c>
      <c r="V43" s="138">
        <f t="shared" si="0"/>
        <v>-160</v>
      </c>
      <c r="W43" s="139">
        <f t="shared" si="7"/>
        <v>6.7294510036627038E-3</v>
      </c>
      <c r="X43" s="139">
        <f>IFERROR(T43/T39,"-")</f>
        <v>0.1285846890419659</v>
      </c>
    </row>
    <row r="44" spans="2:24" ht="15.75" x14ac:dyDescent="0.25">
      <c r="B44" s="130" t="s">
        <v>51</v>
      </c>
      <c r="C44" s="131">
        <v>159130</v>
      </c>
      <c r="D44" s="131">
        <v>67052</v>
      </c>
      <c r="E44" s="131">
        <v>103599</v>
      </c>
      <c r="F44" s="131">
        <v>157983</v>
      </c>
      <c r="G44" s="131">
        <v>174312</v>
      </c>
      <c r="H44" s="131">
        <v>181820</v>
      </c>
      <c r="I44" s="132">
        <f t="shared" si="1"/>
        <v>4.307219239065585E-2</v>
      </c>
      <c r="J44" s="131">
        <f t="shared" si="2"/>
        <v>7508</v>
      </c>
      <c r="K44" s="132">
        <f t="shared" si="3"/>
        <v>0.14258782127820013</v>
      </c>
      <c r="L44" s="131">
        <f t="shared" si="4"/>
        <v>22690</v>
      </c>
      <c r="M44" s="132">
        <f t="shared" si="5"/>
        <v>4.4393788678533982E-2</v>
      </c>
      <c r="N44" s="133">
        <f>H44/H44</f>
        <v>1</v>
      </c>
      <c r="O44" s="131">
        <v>15992</v>
      </c>
      <c r="P44" s="131">
        <v>7423</v>
      </c>
      <c r="Q44" s="131">
        <v>16473</v>
      </c>
      <c r="R44" s="131">
        <v>19959</v>
      </c>
      <c r="S44" s="131">
        <v>15933</v>
      </c>
      <c r="T44" s="131">
        <v>19577</v>
      </c>
      <c r="U44" s="132">
        <f t="shared" si="6"/>
        <v>0.22870771355049269</v>
      </c>
      <c r="V44" s="131">
        <f t="shared" si="0"/>
        <v>3644</v>
      </c>
      <c r="W44" s="132">
        <f t="shared" si="7"/>
        <v>5.1050213828241695E-2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159130</v>
      </c>
      <c r="D45" s="135">
        <v>67052</v>
      </c>
      <c r="E45" s="135">
        <v>103599</v>
      </c>
      <c r="F45" s="135">
        <v>157983</v>
      </c>
      <c r="G45" s="135">
        <v>174312</v>
      </c>
      <c r="H45" s="135">
        <v>181820</v>
      </c>
      <c r="I45" s="136">
        <f t="shared" si="1"/>
        <v>4.307219239065585E-2</v>
      </c>
      <c r="J45" s="135">
        <f t="shared" si="2"/>
        <v>7508</v>
      </c>
      <c r="K45" s="136">
        <f t="shared" si="3"/>
        <v>0.14258782127820013</v>
      </c>
      <c r="L45" s="135">
        <f t="shared" si="4"/>
        <v>22690</v>
      </c>
      <c r="M45" s="136">
        <f t="shared" si="5"/>
        <v>4.4393788678533982E-2</v>
      </c>
      <c r="N45" s="136">
        <f>H45/H44</f>
        <v>1</v>
      </c>
      <c r="O45" s="135">
        <v>15992</v>
      </c>
      <c r="P45" s="135">
        <v>7423</v>
      </c>
      <c r="Q45" s="135">
        <v>16473</v>
      </c>
      <c r="R45" s="135">
        <v>19959</v>
      </c>
      <c r="S45" s="135">
        <v>15933</v>
      </c>
      <c r="T45" s="135">
        <v>19577</v>
      </c>
      <c r="U45" s="136">
        <f t="shared" si="6"/>
        <v>0.22870771355049269</v>
      </c>
      <c r="V45" s="135">
        <f t="shared" si="0"/>
        <v>3644</v>
      </c>
      <c r="W45" s="136">
        <f t="shared" si="7"/>
        <v>5.1050213828241695E-2</v>
      </c>
      <c r="X45" s="136">
        <f>IFERROR(T45/T44,"-")</f>
        <v>1</v>
      </c>
    </row>
    <row r="46" spans="2:24" x14ac:dyDescent="0.25">
      <c r="B46" s="97" t="s">
        <v>140</v>
      </c>
      <c r="C46" s="52">
        <v>80548</v>
      </c>
      <c r="D46" s="52">
        <v>33760</v>
      </c>
      <c r="E46" s="52">
        <v>64687</v>
      </c>
      <c r="F46" s="52">
        <v>95049</v>
      </c>
      <c r="G46" s="52">
        <v>104520</v>
      </c>
      <c r="H46" s="52">
        <v>106809</v>
      </c>
      <c r="I46" s="98">
        <f t="shared" si="1"/>
        <v>2.1900114810562643E-2</v>
      </c>
      <c r="J46" s="52">
        <f t="shared" si="2"/>
        <v>2289</v>
      </c>
      <c r="K46" s="98">
        <f t="shared" si="3"/>
        <v>0.32602919998013613</v>
      </c>
      <c r="L46" s="52">
        <f t="shared" si="4"/>
        <v>26261</v>
      </c>
      <c r="M46" s="98">
        <f t="shared" si="5"/>
        <v>2.607884817382871E-2</v>
      </c>
      <c r="N46" s="98">
        <f>H46/H44</f>
        <v>0.58744362556374441</v>
      </c>
      <c r="O46" s="52">
        <v>7748</v>
      </c>
      <c r="P46" s="52">
        <v>3927</v>
      </c>
      <c r="Q46" s="52">
        <v>10524</v>
      </c>
      <c r="R46" s="52">
        <v>11314</v>
      </c>
      <c r="S46" s="52">
        <v>9475</v>
      </c>
      <c r="T46" s="52">
        <v>12468</v>
      </c>
      <c r="U46" s="98">
        <f t="shared" si="6"/>
        <v>0.31588390501319252</v>
      </c>
      <c r="V46" s="52">
        <f t="shared" si="0"/>
        <v>2993</v>
      </c>
      <c r="W46" s="98">
        <f t="shared" si="7"/>
        <v>2.893842974361073E-2</v>
      </c>
      <c r="X46" s="98">
        <f>IFERROR(T46/T44,"-")</f>
        <v>0.63686979618940598</v>
      </c>
    </row>
    <row r="47" spans="2:24" ht="15.75" thickBot="1" x14ac:dyDescent="0.3">
      <c r="B47" s="97" t="s">
        <v>142</v>
      </c>
      <c r="C47" s="52">
        <v>78582</v>
      </c>
      <c r="D47" s="52">
        <v>33292</v>
      </c>
      <c r="E47" s="52">
        <v>38912</v>
      </c>
      <c r="F47" s="52">
        <v>62934</v>
      </c>
      <c r="G47" s="52">
        <v>69792</v>
      </c>
      <c r="H47" s="52">
        <v>75011</v>
      </c>
      <c r="I47" s="98">
        <f t="shared" si="1"/>
        <v>7.4779344337459808E-2</v>
      </c>
      <c r="J47" s="52">
        <f t="shared" si="2"/>
        <v>5219</v>
      </c>
      <c r="K47" s="98">
        <f t="shared" si="3"/>
        <v>-4.5442976763126364E-2</v>
      </c>
      <c r="L47" s="52">
        <f t="shared" si="4"/>
        <v>-3571</v>
      </c>
      <c r="M47" s="98">
        <f t="shared" si="5"/>
        <v>1.8314940504705272E-2</v>
      </c>
      <c r="N47" s="98">
        <f>H47/H44</f>
        <v>0.41255637443625565</v>
      </c>
      <c r="O47" s="52">
        <v>8244</v>
      </c>
      <c r="P47" s="52">
        <v>3496</v>
      </c>
      <c r="Q47" s="52">
        <v>5949</v>
      </c>
      <c r="R47" s="52">
        <v>8645</v>
      </c>
      <c r="S47" s="52">
        <v>6458</v>
      </c>
      <c r="T47" s="52">
        <v>7109</v>
      </c>
      <c r="U47" s="98">
        <f t="shared" si="6"/>
        <v>0.10080520284917927</v>
      </c>
      <c r="V47" s="52">
        <f t="shared" si="0"/>
        <v>651</v>
      </c>
      <c r="W47" s="98">
        <f t="shared" si="7"/>
        <v>2.2111784084630968E-2</v>
      </c>
      <c r="X47" s="98">
        <f>IFERROR(T47/T44,"-")</f>
        <v>0.36313020381059408</v>
      </c>
    </row>
    <row r="48" spans="2:24" ht="15.75" x14ac:dyDescent="0.25">
      <c r="B48" s="130" t="s">
        <v>52</v>
      </c>
      <c r="C48" s="131">
        <v>186886</v>
      </c>
      <c r="D48" s="131">
        <v>71319</v>
      </c>
      <c r="E48" s="131">
        <v>77584</v>
      </c>
      <c r="F48" s="131">
        <v>190426</v>
      </c>
      <c r="G48" s="131">
        <v>205238</v>
      </c>
      <c r="H48" s="131">
        <v>213816</v>
      </c>
      <c r="I48" s="132">
        <f t="shared" si="1"/>
        <v>4.1795379023377821E-2</v>
      </c>
      <c r="J48" s="131">
        <f t="shared" si="2"/>
        <v>8578</v>
      </c>
      <c r="K48" s="132">
        <f t="shared" si="3"/>
        <v>0.14409854135676303</v>
      </c>
      <c r="L48" s="131">
        <f t="shared" si="4"/>
        <v>26930</v>
      </c>
      <c r="M48" s="132">
        <f t="shared" si="5"/>
        <v>5.2206040700084826E-2</v>
      </c>
      <c r="N48" s="133">
        <f>H48/H48</f>
        <v>1</v>
      </c>
      <c r="O48" s="131">
        <v>22149</v>
      </c>
      <c r="P48" s="131">
        <v>5725</v>
      </c>
      <c r="Q48" s="131">
        <v>15267</v>
      </c>
      <c r="R48" s="131">
        <v>20130</v>
      </c>
      <c r="S48" s="131">
        <v>22106</v>
      </c>
      <c r="T48" s="131">
        <v>21182</v>
      </c>
      <c r="U48" s="132">
        <f t="shared" si="6"/>
        <v>-4.1798606713109532E-2</v>
      </c>
      <c r="V48" s="131">
        <f t="shared" si="0"/>
        <v>-924</v>
      </c>
      <c r="W48" s="132">
        <f t="shared" si="7"/>
        <v>5.1487589777168462E-2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133515</v>
      </c>
      <c r="D49" s="135">
        <v>55367</v>
      </c>
      <c r="E49" s="135">
        <v>64813</v>
      </c>
      <c r="F49" s="135">
        <v>157275</v>
      </c>
      <c r="G49" s="135">
        <v>168976</v>
      </c>
      <c r="H49" s="135">
        <v>176312</v>
      </c>
      <c r="I49" s="136">
        <f t="shared" si="1"/>
        <v>4.3414449389262311E-2</v>
      </c>
      <c r="J49" s="135">
        <f t="shared" si="2"/>
        <v>7336</v>
      </c>
      <c r="K49" s="136">
        <f t="shared" si="3"/>
        <v>0.32054076321012626</v>
      </c>
      <c r="L49" s="135">
        <f t="shared" si="4"/>
        <v>42797</v>
      </c>
      <c r="M49" s="136">
        <f t="shared" si="5"/>
        <v>4.3048936692826334E-2</v>
      </c>
      <c r="N49" s="136">
        <f>H49/H48</f>
        <v>0.82459684962771729</v>
      </c>
      <c r="O49" s="135">
        <v>16985</v>
      </c>
      <c r="P49" s="135">
        <v>4549</v>
      </c>
      <c r="Q49" s="135">
        <v>13091</v>
      </c>
      <c r="R49" s="135">
        <v>16918</v>
      </c>
      <c r="S49" s="135">
        <v>18135</v>
      </c>
      <c r="T49" s="135">
        <v>17254</v>
      </c>
      <c r="U49" s="136">
        <f t="shared" si="6"/>
        <v>-4.8580093741384056E-2</v>
      </c>
      <c r="V49" s="135">
        <f t="shared" si="0"/>
        <v>-881</v>
      </c>
      <c r="W49" s="136">
        <f t="shared" si="7"/>
        <v>4.3272083648789671E-2</v>
      </c>
      <c r="X49" s="136">
        <f>IFERROR(T49/T48,"-")</f>
        <v>0.81455953167783968</v>
      </c>
    </row>
    <row r="50" spans="2:24" x14ac:dyDescent="0.25">
      <c r="B50" s="97" t="s">
        <v>140</v>
      </c>
      <c r="C50" s="52">
        <v>111607</v>
      </c>
      <c r="D50" s="52">
        <v>40956</v>
      </c>
      <c r="E50" s="52">
        <v>25030</v>
      </c>
      <c r="F50" s="52">
        <v>120299</v>
      </c>
      <c r="G50" s="52">
        <v>132879</v>
      </c>
      <c r="H50" s="52">
        <v>136256</v>
      </c>
      <c r="I50" s="98">
        <f t="shared" si="1"/>
        <v>2.5414098540777808E-2</v>
      </c>
      <c r="J50" s="52">
        <f t="shared" si="2"/>
        <v>3377</v>
      </c>
      <c r="K50" s="98">
        <f t="shared" si="3"/>
        <v>0.22085532269481312</v>
      </c>
      <c r="L50" s="52">
        <f t="shared" si="4"/>
        <v>24649</v>
      </c>
      <c r="M50" s="98">
        <f t="shared" si="5"/>
        <v>3.3268727698725811E-2</v>
      </c>
      <c r="N50" s="98">
        <f>H50/H48</f>
        <v>0.63725820331499983</v>
      </c>
      <c r="O50" s="52">
        <v>14643</v>
      </c>
      <c r="P50" s="52">
        <v>0</v>
      </c>
      <c r="Q50" s="52">
        <v>9556</v>
      </c>
      <c r="R50" s="52">
        <v>12977</v>
      </c>
      <c r="S50" s="52">
        <v>14015</v>
      </c>
      <c r="T50" s="52">
        <v>12989</v>
      </c>
      <c r="U50" s="98">
        <f t="shared" si="6"/>
        <v>-7.3207277916518043E-2</v>
      </c>
      <c r="V50" s="52">
        <f t="shared" si="0"/>
        <v>-1026</v>
      </c>
      <c r="W50" s="98">
        <f t="shared" si="7"/>
        <v>3.3191974790775715E-2</v>
      </c>
      <c r="X50" s="98">
        <f>IFERROR(T50/T48,"-")</f>
        <v>0.61320932867529032</v>
      </c>
    </row>
    <row r="51" spans="2:24" x14ac:dyDescent="0.25">
      <c r="B51" s="97" t="s">
        <v>142</v>
      </c>
      <c r="C51" s="52">
        <v>21908</v>
      </c>
      <c r="D51" s="52">
        <v>9862</v>
      </c>
      <c r="E51" s="52">
        <v>12187</v>
      </c>
      <c r="F51" s="52">
        <v>36976</v>
      </c>
      <c r="G51" s="52">
        <v>36097</v>
      </c>
      <c r="H51" s="52">
        <v>40056</v>
      </c>
      <c r="I51" s="98">
        <f t="shared" si="1"/>
        <v>0.10967670443527155</v>
      </c>
      <c r="J51" s="52">
        <f t="shared" si="2"/>
        <v>3959</v>
      </c>
      <c r="K51" s="98">
        <f t="shared" si="3"/>
        <v>0.82837319700566003</v>
      </c>
      <c r="L51" s="52">
        <f t="shared" si="4"/>
        <v>18148</v>
      </c>
      <c r="M51" s="98">
        <f t="shared" si="5"/>
        <v>9.7802089941005244E-3</v>
      </c>
      <c r="N51" s="98">
        <f>H51/H48</f>
        <v>0.18733864631271749</v>
      </c>
      <c r="O51" s="52">
        <v>2342</v>
      </c>
      <c r="P51" s="52">
        <v>0</v>
      </c>
      <c r="Q51" s="52">
        <v>3535</v>
      </c>
      <c r="R51" s="52">
        <v>3941</v>
      </c>
      <c r="S51" s="52">
        <v>4120</v>
      </c>
      <c r="T51" s="52">
        <v>4265</v>
      </c>
      <c r="U51" s="98">
        <f t="shared" si="6"/>
        <v>3.5194174757281482E-2</v>
      </c>
      <c r="V51" s="52">
        <f t="shared" si="0"/>
        <v>145</v>
      </c>
      <c r="W51" s="98">
        <f t="shared" si="7"/>
        <v>1.0080108858013956E-2</v>
      </c>
      <c r="X51" s="98">
        <f>IFERROR(T51/T48,"-")</f>
        <v>0.20135020300254933</v>
      </c>
    </row>
    <row r="52" spans="2:24" ht="16.5" thickBot="1" x14ac:dyDescent="0.3">
      <c r="B52" s="137" t="s">
        <v>63</v>
      </c>
      <c r="C52" s="138">
        <v>53371</v>
      </c>
      <c r="D52" s="138">
        <v>15952</v>
      </c>
      <c r="E52" s="138">
        <v>12771</v>
      </c>
      <c r="F52" s="138">
        <v>33151</v>
      </c>
      <c r="G52" s="138">
        <v>36262</v>
      </c>
      <c r="H52" s="138">
        <v>37504</v>
      </c>
      <c r="I52" s="139">
        <f t="shared" si="1"/>
        <v>3.4250730792565243E-2</v>
      </c>
      <c r="J52" s="138">
        <f t="shared" si="2"/>
        <v>1242</v>
      </c>
      <c r="K52" s="139">
        <f t="shared" si="3"/>
        <v>-0.29729628449907253</v>
      </c>
      <c r="L52" s="138">
        <f t="shared" si="4"/>
        <v>-15867</v>
      </c>
      <c r="M52" s="139">
        <f t="shared" si="5"/>
        <v>9.1571040072584899E-3</v>
      </c>
      <c r="N52" s="139">
        <f>H52/H48</f>
        <v>0.17540315037228271</v>
      </c>
      <c r="O52" s="138">
        <v>5164</v>
      </c>
      <c r="P52" s="138">
        <v>1176</v>
      </c>
      <c r="Q52" s="138">
        <v>2176</v>
      </c>
      <c r="R52" s="138">
        <v>3212</v>
      </c>
      <c r="S52" s="138">
        <v>3971</v>
      </c>
      <c r="T52" s="138">
        <v>3928</v>
      </c>
      <c r="U52" s="139">
        <f t="shared" si="6"/>
        <v>-1.0828506673381977E-2</v>
      </c>
      <c r="V52" s="138">
        <f t="shared" si="0"/>
        <v>-43</v>
      </c>
      <c r="W52" s="139">
        <f t="shared" si="7"/>
        <v>8.2155061283787929E-3</v>
      </c>
      <c r="X52" s="139">
        <f>IFERROR(T52/T48,"-")</f>
        <v>0.18544046832216032</v>
      </c>
    </row>
    <row r="53" spans="2:24" ht="15.75" x14ac:dyDescent="0.25">
      <c r="B53" s="130" t="s">
        <v>53</v>
      </c>
      <c r="C53" s="131">
        <f t="shared" ref="C53:H56" si="8">C6-C11-C16-C21-C26-C30-C35-C39-C44-C48</f>
        <v>95406</v>
      </c>
      <c r="D53" s="131">
        <f t="shared" si="8"/>
        <v>133502</v>
      </c>
      <c r="E53" s="131">
        <f t="shared" si="8"/>
        <v>42879</v>
      </c>
      <c r="F53" s="131">
        <f t="shared" si="8"/>
        <v>81548</v>
      </c>
      <c r="G53" s="131">
        <f t="shared" si="8"/>
        <v>89780</v>
      </c>
      <c r="H53" s="131">
        <f t="shared" si="8"/>
        <v>94601</v>
      </c>
      <c r="I53" s="132">
        <f t="shared" si="1"/>
        <v>5.3697928269102357E-2</v>
      </c>
      <c r="J53" s="131">
        <f t="shared" si="2"/>
        <v>4821</v>
      </c>
      <c r="K53" s="132">
        <f t="shared" si="3"/>
        <v>-8.4376244680628432E-3</v>
      </c>
      <c r="L53" s="131">
        <f t="shared" si="4"/>
        <v>-805</v>
      </c>
      <c r="M53" s="132">
        <f t="shared" si="5"/>
        <v>2.309810143426462E-2</v>
      </c>
      <c r="N53" s="133">
        <f>H53/H53</f>
        <v>1</v>
      </c>
      <c r="O53" s="131">
        <v>8015</v>
      </c>
      <c r="P53" s="131">
        <v>3786</v>
      </c>
      <c r="Q53" s="131">
        <v>7762</v>
      </c>
      <c r="R53" s="131">
        <v>9104</v>
      </c>
      <c r="S53" s="131">
        <v>10225</v>
      </c>
      <c r="T53" s="131">
        <v>11098</v>
      </c>
      <c r="U53" s="132">
        <f t="shared" si="6"/>
        <v>8.5378973105134426E-2</v>
      </c>
      <c r="V53" s="131">
        <f t="shared" si="0"/>
        <v>873</v>
      </c>
      <c r="W53" s="132">
        <f t="shared" si="7"/>
        <v>2.3285793210697552E-2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92030</v>
      </c>
      <c r="D54" s="135">
        <f t="shared" si="8"/>
        <v>100711</v>
      </c>
      <c r="E54" s="135">
        <f t="shared" si="8"/>
        <v>44448</v>
      </c>
      <c r="F54" s="135">
        <f t="shared" si="8"/>
        <v>78991</v>
      </c>
      <c r="G54" s="135">
        <f t="shared" si="8"/>
        <v>82998</v>
      </c>
      <c r="H54" s="135">
        <f t="shared" si="8"/>
        <v>86316</v>
      </c>
      <c r="I54" s="136">
        <f t="shared" si="1"/>
        <v>3.9976866912455611E-2</v>
      </c>
      <c r="J54" s="135">
        <f t="shared" si="2"/>
        <v>3318</v>
      </c>
      <c r="K54" s="136">
        <f t="shared" si="3"/>
        <v>-6.2088449418667868E-2</v>
      </c>
      <c r="L54" s="135">
        <f t="shared" si="4"/>
        <v>-5714</v>
      </c>
      <c r="M54" s="136">
        <f t="shared" si="5"/>
        <v>2.1075207697592892E-2</v>
      </c>
      <c r="N54" s="136">
        <f>H54/H53</f>
        <v>0.91242164459149477</v>
      </c>
      <c r="O54" s="135">
        <v>7620</v>
      </c>
      <c r="P54" s="135">
        <v>3765</v>
      </c>
      <c r="Q54" s="135">
        <v>7704</v>
      </c>
      <c r="R54" s="135">
        <v>8796</v>
      </c>
      <c r="S54" s="135">
        <v>9444</v>
      </c>
      <c r="T54" s="135">
        <v>10242</v>
      </c>
      <c r="U54" s="136">
        <f t="shared" si="6"/>
        <v>8.4498094027954274E-2</v>
      </c>
      <c r="V54" s="135">
        <f t="shared" si="0"/>
        <v>798</v>
      </c>
      <c r="W54" s="136">
        <f t="shared" si="7"/>
        <v>2.2498004951811913E-2</v>
      </c>
      <c r="X54" s="136">
        <f>IFERROR(T54/T53,"-")</f>
        <v>0.92286898540277529</v>
      </c>
    </row>
    <row r="55" spans="2:24" x14ac:dyDescent="0.25">
      <c r="B55" s="97" t="s">
        <v>140</v>
      </c>
      <c r="C55" s="52">
        <f t="shared" si="8"/>
        <v>81445</v>
      </c>
      <c r="D55" s="52">
        <f t="shared" si="8"/>
        <v>104208</v>
      </c>
      <c r="E55" s="52">
        <f t="shared" si="8"/>
        <v>124872</v>
      </c>
      <c r="F55" s="52">
        <f t="shared" si="8"/>
        <v>291205</v>
      </c>
      <c r="G55" s="52">
        <f t="shared" si="8"/>
        <v>266200</v>
      </c>
      <c r="H55" s="52">
        <f t="shared" si="8"/>
        <v>337797</v>
      </c>
      <c r="I55" s="98">
        <f t="shared" si="1"/>
        <v>0.26895942900075132</v>
      </c>
      <c r="J55" s="52">
        <f t="shared" si="2"/>
        <v>71597</v>
      </c>
      <c r="K55" s="98">
        <f t="shared" si="3"/>
        <v>3.1475474246423971</v>
      </c>
      <c r="L55" s="52">
        <f t="shared" si="4"/>
        <v>256352</v>
      </c>
      <c r="M55" s="98">
        <f t="shared" si="5"/>
        <v>8.2477662711707977E-2</v>
      </c>
      <c r="N55" s="98">
        <f>H55/H53</f>
        <v>3.5707550660141014</v>
      </c>
      <c r="O55" s="52">
        <v>5660</v>
      </c>
      <c r="P55" s="52">
        <v>2145</v>
      </c>
      <c r="Q55" s="52">
        <v>5920</v>
      </c>
      <c r="R55" s="52">
        <v>6631</v>
      </c>
      <c r="S55" s="52">
        <v>6908</v>
      </c>
      <c r="T55" s="52">
        <v>7159</v>
      </c>
      <c r="U55" s="98">
        <f t="shared" si="6"/>
        <v>3.6334684423856345E-2</v>
      </c>
      <c r="V55" s="52">
        <f t="shared" si="0"/>
        <v>251</v>
      </c>
      <c r="W55" s="98">
        <f t="shared" si="7"/>
        <v>1.696046735282683E-2</v>
      </c>
      <c r="X55" s="98">
        <f>IFERROR(T55/T53,"-")</f>
        <v>0.6450711839971166</v>
      </c>
    </row>
    <row r="56" spans="2:24" x14ac:dyDescent="0.25">
      <c r="B56" s="97" t="s">
        <v>142</v>
      </c>
      <c r="C56" s="52">
        <f t="shared" si="8"/>
        <v>39620</v>
      </c>
      <c r="D56" s="52">
        <f t="shared" si="8"/>
        <v>43327</v>
      </c>
      <c r="E56" s="52">
        <f t="shared" si="8"/>
        <v>38837</v>
      </c>
      <c r="F56" s="52">
        <f t="shared" si="8"/>
        <v>60778</v>
      </c>
      <c r="G56" s="52">
        <f t="shared" si="8"/>
        <v>86961</v>
      </c>
      <c r="H56" s="52">
        <f t="shared" si="8"/>
        <v>83628</v>
      </c>
      <c r="I56" s="98">
        <f t="shared" si="1"/>
        <v>-3.8327526132404199E-2</v>
      </c>
      <c r="J56" s="52">
        <f t="shared" si="2"/>
        <v>-3333</v>
      </c>
      <c r="K56" s="98">
        <f t="shared" si="3"/>
        <v>1.1107521453811207</v>
      </c>
      <c r="L56" s="52">
        <f t="shared" si="4"/>
        <v>44008</v>
      </c>
      <c r="M56" s="98">
        <f t="shared" si="5"/>
        <v>2.0418896488881531E-2</v>
      </c>
      <c r="N56" s="98">
        <f>H56/H53</f>
        <v>0.88400756863035279</v>
      </c>
      <c r="O56" s="52">
        <v>1960</v>
      </c>
      <c r="P56" s="52">
        <v>1620</v>
      </c>
      <c r="Q56" s="52">
        <v>1784</v>
      </c>
      <c r="R56" s="52">
        <v>2165</v>
      </c>
      <c r="S56" s="52">
        <v>2536</v>
      </c>
      <c r="T56" s="52">
        <v>3083</v>
      </c>
      <c r="U56" s="98">
        <f t="shared" si="6"/>
        <v>0.21569400630914837</v>
      </c>
      <c r="V56" s="52">
        <f t="shared" si="0"/>
        <v>547</v>
      </c>
      <c r="W56" s="98">
        <f t="shared" si="7"/>
        <v>5.5375375989850832E-3</v>
      </c>
      <c r="X56" s="98">
        <f>IFERROR(T56/T53,"-")</f>
        <v>0.27779780140565868</v>
      </c>
    </row>
    <row r="57" spans="2:24" ht="15.75" x14ac:dyDescent="0.25">
      <c r="B57" s="137" t="s">
        <v>63</v>
      </c>
      <c r="C57" s="138">
        <f>C53-C54</f>
        <v>3376</v>
      </c>
      <c r="D57" s="138">
        <f t="shared" ref="D57:H57" si="9">D53-D54</f>
        <v>32791</v>
      </c>
      <c r="E57" s="138">
        <f t="shared" si="9"/>
        <v>-1569</v>
      </c>
      <c r="F57" s="138">
        <f t="shared" si="9"/>
        <v>2557</v>
      </c>
      <c r="G57" s="138">
        <f t="shared" si="9"/>
        <v>6782</v>
      </c>
      <c r="H57" s="138">
        <f t="shared" si="9"/>
        <v>8285</v>
      </c>
      <c r="I57" s="139">
        <f t="shared" si="1"/>
        <v>0.22161604246534949</v>
      </c>
      <c r="J57" s="138">
        <f t="shared" si="2"/>
        <v>1503</v>
      </c>
      <c r="K57" s="139">
        <f t="shared" si="3"/>
        <v>1.4540876777251186</v>
      </c>
      <c r="L57" s="138">
        <f t="shared" si="4"/>
        <v>4909</v>
      </c>
      <c r="M57" s="139">
        <f t="shared" si="5"/>
        <v>2.0228937366717306E-3</v>
      </c>
      <c r="N57" s="139">
        <f>H57/H53</f>
        <v>8.7578355408505199E-2</v>
      </c>
      <c r="O57" s="138">
        <v>606</v>
      </c>
      <c r="P57" s="138">
        <v>51</v>
      </c>
      <c r="Q57" s="138">
        <v>919</v>
      </c>
      <c r="R57" s="138">
        <v>789</v>
      </c>
      <c r="S57" s="138">
        <v>1370</v>
      </c>
      <c r="T57" s="138">
        <v>3865</v>
      </c>
      <c r="U57" s="139">
        <f t="shared" si="6"/>
        <v>1.8211678832116789</v>
      </c>
      <c r="V57" s="138">
        <f t="shared" si="0"/>
        <v>2495</v>
      </c>
      <c r="W57" s="139">
        <f t="shared" si="7"/>
        <v>2.0180679748726237E-3</v>
      </c>
      <c r="X57" s="139">
        <f>IFERROR(T57/T53,"-")</f>
        <v>0.34826094791854389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267D8-092B-497B-8CAC-521D8F6408AE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45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1322486</v>
      </c>
      <c r="R8" s="155">
        <v>1299411</v>
      </c>
      <c r="S8" s="155">
        <v>375345</v>
      </c>
      <c r="T8" s="155">
        <v>492258</v>
      </c>
      <c r="U8" s="155">
        <v>1243535</v>
      </c>
      <c r="V8" s="155">
        <v>1319978</v>
      </c>
      <c r="W8" s="156">
        <f>IFERROR(V8/U8-1,"-")</f>
        <v>6.1472334916186533E-2</v>
      </c>
      <c r="X8" s="156">
        <f>IFERROR(V8/S8-1,"-")</f>
        <v>2.5167059638465945</v>
      </c>
      <c r="Y8" s="155">
        <f>V8-U8</f>
        <v>76443</v>
      </c>
      <c r="Z8" s="155">
        <f>V8-S8</f>
        <v>944633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132322</v>
      </c>
      <c r="R9" s="158">
        <v>127819</v>
      </c>
      <c r="S9" s="158">
        <v>51760</v>
      </c>
      <c r="T9" s="158">
        <v>83468</v>
      </c>
      <c r="U9" s="158">
        <v>123951</v>
      </c>
      <c r="V9" s="158">
        <v>118966</v>
      </c>
      <c r="W9" s="159">
        <f>IFERROR(V9/U9-1,"-")</f>
        <v>-4.0217505304515511E-2</v>
      </c>
      <c r="X9" s="160">
        <f t="shared" ref="X9:X20" si="3">IFERROR(V9/S9-1,"-")</f>
        <v>1.2984157650695516</v>
      </c>
      <c r="Y9" s="158">
        <f t="shared" ref="Y9:Y19" si="4">V9-U9</f>
        <v>-4985</v>
      </c>
      <c r="Z9" s="158">
        <f t="shared" ref="Z9:Z20" si="5">V9-S9</f>
        <v>67206</v>
      </c>
      <c r="AA9" s="159">
        <f>V9/V$8</f>
        <v>9.0127259696752518E-2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42034</v>
      </c>
      <c r="R10" s="163">
        <v>51328</v>
      </c>
      <c r="S10" s="163">
        <v>24912</v>
      </c>
      <c r="T10" s="163">
        <v>43482</v>
      </c>
      <c r="U10" s="163">
        <v>48094</v>
      </c>
      <c r="V10" s="163">
        <v>51902</v>
      </c>
      <c r="W10" s="164">
        <f>IFERROR(V10/U10-1,"-")</f>
        <v>7.9178275876408799E-2</v>
      </c>
      <c r="X10" s="165">
        <f t="shared" si="3"/>
        <v>1.083413615928067</v>
      </c>
      <c r="Y10" s="163">
        <f t="shared" si="4"/>
        <v>3808</v>
      </c>
      <c r="Z10" s="163">
        <f t="shared" si="5"/>
        <v>26990</v>
      </c>
      <c r="AA10" s="164">
        <f>V10/V$8</f>
        <v>3.9320352308902115E-2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90288</v>
      </c>
      <c r="R11" s="163">
        <v>76491</v>
      </c>
      <c r="S11" s="163">
        <v>26848</v>
      </c>
      <c r="T11" s="163">
        <v>39986</v>
      </c>
      <c r="U11" s="163">
        <v>75857</v>
      </c>
      <c r="V11" s="163">
        <v>67064</v>
      </c>
      <c r="W11" s="164">
        <f>IFERROR(V11/U11-1,"-")</f>
        <v>-0.1159154725338466</v>
      </c>
      <c r="X11" s="165">
        <f t="shared" si="3"/>
        <v>1.4979141835518472</v>
      </c>
      <c r="Y11" s="163">
        <f t="shared" si="4"/>
        <v>-8793</v>
      </c>
      <c r="Z11" s="163">
        <f t="shared" si="5"/>
        <v>40216</v>
      </c>
      <c r="AA11" s="164">
        <f>V11/V$8</f>
        <v>5.0806907387850403E-2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1190164</v>
      </c>
      <c r="R12" s="158">
        <v>1171592</v>
      </c>
      <c r="S12" s="158">
        <v>323585</v>
      </c>
      <c r="T12" s="158">
        <v>408790</v>
      </c>
      <c r="U12" s="158">
        <v>1119584</v>
      </c>
      <c r="V12" s="158">
        <v>1201012</v>
      </c>
      <c r="W12" s="159">
        <f>IFERROR(V12/U12-1,"-")</f>
        <v>7.2730585646097135E-2</v>
      </c>
      <c r="X12" s="160">
        <f t="shared" si="3"/>
        <v>2.7115811919588362</v>
      </c>
      <c r="Y12" s="158">
        <f t="shared" si="4"/>
        <v>81428</v>
      </c>
      <c r="Z12" s="158">
        <f t="shared" si="5"/>
        <v>877427</v>
      </c>
      <c r="AA12" s="159">
        <f>V12/V$8</f>
        <v>0.9098727403032475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614177</v>
      </c>
      <c r="R13" s="163">
        <v>640459</v>
      </c>
      <c r="S13" s="163">
        <v>146501</v>
      </c>
      <c r="T13" s="163">
        <v>142606</v>
      </c>
      <c r="U13" s="163">
        <v>581865</v>
      </c>
      <c r="V13" s="163">
        <v>634691</v>
      </c>
      <c r="W13" s="164">
        <f t="shared" ref="W13:W20" si="8">IFERROR(V13/U13-1,"-")</f>
        <v>9.0787381952858404E-2</v>
      </c>
      <c r="X13" s="165">
        <f t="shared" si="3"/>
        <v>3.3323322025105631</v>
      </c>
      <c r="Y13" s="163">
        <f t="shared" si="4"/>
        <v>52826</v>
      </c>
      <c r="Z13" s="163">
        <f t="shared" si="5"/>
        <v>488190</v>
      </c>
      <c r="AA13" s="164">
        <f t="shared" ref="AA13:AA20" si="9">V13/V$8</f>
        <v>0.4808345290603328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72717</v>
      </c>
      <c r="R14" s="163">
        <v>52401</v>
      </c>
      <c r="S14" s="163">
        <v>16159</v>
      </c>
      <c r="T14" s="163">
        <v>21846</v>
      </c>
      <c r="U14" s="163">
        <v>39072</v>
      </c>
      <c r="V14" s="163">
        <v>45133</v>
      </c>
      <c r="W14" s="164">
        <f t="shared" si="8"/>
        <v>0.15512387387387383</v>
      </c>
      <c r="X14" s="165">
        <f t="shared" si="3"/>
        <v>1.7930565010211028</v>
      </c>
      <c r="Y14" s="163">
        <f t="shared" si="4"/>
        <v>6061</v>
      </c>
      <c r="Z14" s="163">
        <f t="shared" si="5"/>
        <v>28974</v>
      </c>
      <c r="AA14" s="164">
        <f t="shared" si="9"/>
        <v>3.4192236537275621E-2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23684</v>
      </c>
      <c r="R15" s="163">
        <v>24405</v>
      </c>
      <c r="S15" s="163">
        <v>9702</v>
      </c>
      <c r="T15" s="163">
        <v>19919</v>
      </c>
      <c r="U15" s="163">
        <v>27268</v>
      </c>
      <c r="V15" s="163">
        <v>28898</v>
      </c>
      <c r="W15" s="164">
        <f t="shared" si="8"/>
        <v>5.9777028018189737E-2</v>
      </c>
      <c r="X15" s="165">
        <f t="shared" si="3"/>
        <v>1.9785611214182643</v>
      </c>
      <c r="Y15" s="163">
        <f t="shared" si="4"/>
        <v>1630</v>
      </c>
      <c r="Z15" s="163">
        <f t="shared" si="5"/>
        <v>19196</v>
      </c>
      <c r="AA15" s="164">
        <f t="shared" si="9"/>
        <v>2.1892789122242948E-2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55932</v>
      </c>
      <c r="R16" s="163">
        <v>53890</v>
      </c>
      <c r="S16" s="163">
        <v>15410</v>
      </c>
      <c r="T16" s="163">
        <v>30677</v>
      </c>
      <c r="U16" s="163">
        <v>57015</v>
      </c>
      <c r="V16" s="163">
        <v>55478</v>
      </c>
      <c r="W16" s="164">
        <f t="shared" si="8"/>
        <v>-2.6957818118039101E-2</v>
      </c>
      <c r="X16" s="165">
        <f t="shared" si="3"/>
        <v>2.6001297858533419</v>
      </c>
      <c r="Y16" s="163">
        <f t="shared" si="4"/>
        <v>-1537</v>
      </c>
      <c r="Z16" s="163">
        <f t="shared" si="5"/>
        <v>40068</v>
      </c>
      <c r="AA16" s="164">
        <f t="shared" si="9"/>
        <v>4.2029488370260715E-2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41910</v>
      </c>
      <c r="R17" s="163">
        <v>41202</v>
      </c>
      <c r="S17" s="163">
        <v>15534</v>
      </c>
      <c r="T17" s="163">
        <v>22807</v>
      </c>
      <c r="U17" s="163">
        <v>38767</v>
      </c>
      <c r="V17" s="163">
        <v>44187</v>
      </c>
      <c r="W17" s="164">
        <f t="shared" si="8"/>
        <v>0.13980963190342299</v>
      </c>
      <c r="X17" s="165">
        <f t="shared" si="3"/>
        <v>1.8445345693317883</v>
      </c>
      <c r="Y17" s="163">
        <f t="shared" si="4"/>
        <v>5420</v>
      </c>
      <c r="Z17" s="163">
        <f t="shared" si="5"/>
        <v>28653</v>
      </c>
      <c r="AA17" s="164">
        <f t="shared" si="9"/>
        <v>3.3475557925965432E-2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28055</v>
      </c>
      <c r="R18" s="163">
        <v>26919</v>
      </c>
      <c r="S18" s="163">
        <v>9750</v>
      </c>
      <c r="T18" s="163">
        <v>10533</v>
      </c>
      <c r="U18" s="163">
        <v>22457</v>
      </c>
      <c r="V18" s="163">
        <v>23505</v>
      </c>
      <c r="W18" s="164">
        <f t="shared" si="8"/>
        <v>4.6666963530302308E-2</v>
      </c>
      <c r="X18" s="165">
        <f t="shared" si="3"/>
        <v>1.4107692307692306</v>
      </c>
      <c r="Y18" s="163">
        <f t="shared" si="4"/>
        <v>1048</v>
      </c>
      <c r="Z18" s="163">
        <f t="shared" si="5"/>
        <v>13755</v>
      </c>
      <c r="AA18" s="164">
        <f t="shared" si="9"/>
        <v>1.7807114967067633E-2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50198</v>
      </c>
      <c r="R19" s="163">
        <v>42509</v>
      </c>
      <c r="S19" s="163">
        <v>16737</v>
      </c>
      <c r="T19" s="163">
        <v>10472</v>
      </c>
      <c r="U19" s="163">
        <v>22560</v>
      </c>
      <c r="V19" s="163">
        <v>26526</v>
      </c>
      <c r="W19" s="164">
        <f t="shared" si="8"/>
        <v>0.17579787234042543</v>
      </c>
      <c r="X19" s="165">
        <f t="shared" si="3"/>
        <v>0.58487184083169019</v>
      </c>
      <c r="Y19" s="163">
        <f t="shared" si="4"/>
        <v>3966</v>
      </c>
      <c r="Z19" s="163">
        <f t="shared" si="5"/>
        <v>9789</v>
      </c>
      <c r="AA19" s="164">
        <f t="shared" si="9"/>
        <v>2.0095789475279135E-2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303491</v>
      </c>
      <c r="R20" s="169">
        <f t="shared" si="11"/>
        <v>289807</v>
      </c>
      <c r="S20" s="169">
        <f t="shared" si="11"/>
        <v>93792</v>
      </c>
      <c r="T20" s="169">
        <f t="shared" si="11"/>
        <v>149930</v>
      </c>
      <c r="U20" s="169">
        <f t="shared" si="11"/>
        <v>330580</v>
      </c>
      <c r="V20" s="169">
        <f t="shared" si="11"/>
        <v>342594</v>
      </c>
      <c r="W20" s="170">
        <f t="shared" si="8"/>
        <v>3.6342186460160963E-2</v>
      </c>
      <c r="X20" s="171">
        <f t="shared" si="3"/>
        <v>2.6526995905834188</v>
      </c>
      <c r="Y20" s="169">
        <f>V20-U20</f>
        <v>12014</v>
      </c>
      <c r="Z20" s="169">
        <f t="shared" si="5"/>
        <v>248802</v>
      </c>
      <c r="AA20" s="170">
        <f t="shared" si="9"/>
        <v>0.25954523484482317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0C260-1C0F-417E-A6C9-97EF5D9AEF4B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45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461475</v>
      </c>
      <c r="D11" s="176">
        <v>123422</v>
      </c>
      <c r="E11" s="176">
        <v>325738</v>
      </c>
      <c r="F11" s="176">
        <v>465229</v>
      </c>
      <c r="G11" s="176">
        <v>499749</v>
      </c>
      <c r="H11" s="176">
        <v>518511</v>
      </c>
      <c r="I11" s="177">
        <f t="shared" ref="I11:I23" si="0">IFERROR(H11/G11-1,"-")</f>
        <v>3.7542846508947569E-2</v>
      </c>
      <c r="J11" s="177">
        <f t="shared" ref="J11:J23" si="1">IFERROR(H11/C11-1,"-")</f>
        <v>0.12359499431171783</v>
      </c>
      <c r="K11" s="177">
        <f>H11/H11</f>
        <v>1</v>
      </c>
      <c r="L11" s="79"/>
      <c r="M11" s="79"/>
      <c r="N11" s="154" t="s">
        <v>68</v>
      </c>
      <c r="O11" s="176">
        <v>122832</v>
      </c>
      <c r="P11" s="176">
        <v>68931</v>
      </c>
      <c r="Q11" s="176">
        <v>125170</v>
      </c>
      <c r="R11" s="176">
        <v>128953</v>
      </c>
      <c r="S11" s="176">
        <v>134918</v>
      </c>
      <c r="T11" s="177">
        <f t="shared" ref="T11:T23" si="2">IFERROR(S11/R11-1,"-")</f>
        <v>4.6257163462656958E-2</v>
      </c>
      <c r="U11" s="177">
        <f t="shared" ref="U11:U23" si="3">IFERROR(S11/O11-1,"-")</f>
        <v>9.8394555164777797E-2</v>
      </c>
      <c r="V11" s="177">
        <f>S11/S11</f>
        <v>1</v>
      </c>
    </row>
    <row r="12" spans="1:22" x14ac:dyDescent="0.25">
      <c r="B12" s="157" t="s">
        <v>97</v>
      </c>
      <c r="C12" s="158">
        <v>107730</v>
      </c>
      <c r="D12" s="158">
        <v>78206</v>
      </c>
      <c r="E12" s="158">
        <v>107944</v>
      </c>
      <c r="F12" s="158">
        <v>106792</v>
      </c>
      <c r="G12" s="158">
        <v>113306</v>
      </c>
      <c r="H12" s="158">
        <v>112486</v>
      </c>
      <c r="I12" s="159">
        <f t="shared" si="0"/>
        <v>-7.2370395212962846E-3</v>
      </c>
      <c r="J12" s="160">
        <f t="shared" si="1"/>
        <v>4.4147405550914343E-2</v>
      </c>
      <c r="K12" s="159">
        <f>H12/H11</f>
        <v>0.21694043135054031</v>
      </c>
      <c r="L12" s="79"/>
      <c r="M12" s="79"/>
      <c r="N12" s="157" t="s">
        <v>97</v>
      </c>
      <c r="O12" s="158">
        <v>10774</v>
      </c>
      <c r="P12" s="158">
        <v>9669</v>
      </c>
      <c r="Q12" s="158">
        <v>12300</v>
      </c>
      <c r="R12" s="158">
        <v>12391</v>
      </c>
      <c r="S12" s="158">
        <v>12285</v>
      </c>
      <c r="T12" s="159">
        <f t="shared" si="2"/>
        <v>-8.5545960777984043E-3</v>
      </c>
      <c r="U12" s="160">
        <f t="shared" si="3"/>
        <v>0.14024503434193436</v>
      </c>
      <c r="V12" s="159">
        <f>S12/S11</f>
        <v>9.1055307668361521E-2</v>
      </c>
    </row>
    <row r="13" spans="1:22" x14ac:dyDescent="0.25">
      <c r="B13" s="162" t="s">
        <v>103</v>
      </c>
      <c r="C13" s="163">
        <v>40072</v>
      </c>
      <c r="D13" s="163">
        <v>33289</v>
      </c>
      <c r="E13" s="163">
        <v>46433</v>
      </c>
      <c r="F13" s="163">
        <v>39705</v>
      </c>
      <c r="G13" s="163">
        <v>48831</v>
      </c>
      <c r="H13" s="163">
        <v>44712</v>
      </c>
      <c r="I13" s="164">
        <f t="shared" si="0"/>
        <v>-8.4352153345211067E-2</v>
      </c>
      <c r="J13" s="165">
        <f t="shared" si="1"/>
        <v>0.11579157516470362</v>
      </c>
      <c r="K13" s="164">
        <f>H13/H11</f>
        <v>8.6231536071558756E-2</v>
      </c>
      <c r="L13" s="79"/>
      <c r="M13" s="79"/>
      <c r="N13" s="162" t="s">
        <v>103</v>
      </c>
      <c r="O13" s="163">
        <v>3385</v>
      </c>
      <c r="P13" s="163">
        <v>2943</v>
      </c>
      <c r="Q13" s="163">
        <v>4194</v>
      </c>
      <c r="R13" s="163">
        <v>5378</v>
      </c>
      <c r="S13" s="163">
        <v>5410</v>
      </c>
      <c r="T13" s="164">
        <f t="shared" si="2"/>
        <v>5.9501673484567696E-3</v>
      </c>
      <c r="U13" s="165">
        <f t="shared" si="3"/>
        <v>0.5982274741506648</v>
      </c>
      <c r="V13" s="164">
        <f>S13/S11</f>
        <v>4.0098430157577192E-2</v>
      </c>
    </row>
    <row r="14" spans="1:22" x14ac:dyDescent="0.25">
      <c r="B14" s="162" t="s">
        <v>100</v>
      </c>
      <c r="C14" s="163">
        <v>67658</v>
      </c>
      <c r="D14" s="163">
        <v>44917</v>
      </c>
      <c r="E14" s="163">
        <v>61511</v>
      </c>
      <c r="F14" s="163">
        <v>67087</v>
      </c>
      <c r="G14" s="163">
        <v>64475</v>
      </c>
      <c r="H14" s="163">
        <v>67774</v>
      </c>
      <c r="I14" s="164">
        <f t="shared" si="0"/>
        <v>5.1167119038386888E-2</v>
      </c>
      <c r="J14" s="165">
        <f t="shared" si="1"/>
        <v>1.7145053060982907E-3</v>
      </c>
      <c r="K14" s="164">
        <f>H14/H11</f>
        <v>0.13070889527898155</v>
      </c>
      <c r="L14" s="79"/>
      <c r="M14" s="79"/>
      <c r="N14" s="162" t="s">
        <v>100</v>
      </c>
      <c r="O14" s="163">
        <v>7389</v>
      </c>
      <c r="P14" s="163">
        <v>6726</v>
      </c>
      <c r="Q14" s="163">
        <v>8106</v>
      </c>
      <c r="R14" s="163">
        <v>7013</v>
      </c>
      <c r="S14" s="163">
        <v>6875</v>
      </c>
      <c r="T14" s="164">
        <f t="shared" si="2"/>
        <v>-1.9677741337516097E-2</v>
      </c>
      <c r="U14" s="165">
        <f t="shared" si="3"/>
        <v>-6.9562863716335133E-2</v>
      </c>
      <c r="V14" s="164">
        <f>S14/S11</f>
        <v>5.0956877510784329E-2</v>
      </c>
    </row>
    <row r="15" spans="1:22" x14ac:dyDescent="0.25">
      <c r="B15" s="157" t="s">
        <v>107</v>
      </c>
      <c r="C15" s="158">
        <v>353745</v>
      </c>
      <c r="D15" s="158">
        <v>45216</v>
      </c>
      <c r="E15" s="158">
        <v>217794</v>
      </c>
      <c r="F15" s="158">
        <v>358437</v>
      </c>
      <c r="G15" s="158">
        <v>386443</v>
      </c>
      <c r="H15" s="158">
        <v>406025</v>
      </c>
      <c r="I15" s="159">
        <f t="shared" si="0"/>
        <v>5.067241481926188E-2</v>
      </c>
      <c r="J15" s="160">
        <f t="shared" si="1"/>
        <v>0.14779007477137496</v>
      </c>
      <c r="K15" s="159">
        <f>H15/H11</f>
        <v>0.78305956864945969</v>
      </c>
      <c r="L15" s="79"/>
      <c r="M15" s="79"/>
      <c r="N15" s="157" t="s">
        <v>107</v>
      </c>
      <c r="O15" s="158">
        <v>112058</v>
      </c>
      <c r="P15" s="158">
        <v>59262</v>
      </c>
      <c r="Q15" s="158">
        <v>112870</v>
      </c>
      <c r="R15" s="158">
        <v>116562</v>
      </c>
      <c r="S15" s="158">
        <v>122633</v>
      </c>
      <c r="T15" s="159">
        <f t="shared" si="2"/>
        <v>5.2083869528662952E-2</v>
      </c>
      <c r="U15" s="160">
        <f t="shared" si="3"/>
        <v>9.4370772278641324E-2</v>
      </c>
      <c r="V15" s="159">
        <f>S15/S11</f>
        <v>0.90894469233163844</v>
      </c>
    </row>
    <row r="16" spans="1:22" x14ac:dyDescent="0.25">
      <c r="B16" s="162" t="s">
        <v>110</v>
      </c>
      <c r="C16" s="163">
        <v>178903</v>
      </c>
      <c r="D16" s="163">
        <v>12290</v>
      </c>
      <c r="E16" s="163">
        <v>77013</v>
      </c>
      <c r="F16" s="163">
        <v>190060</v>
      </c>
      <c r="G16" s="163">
        <v>208939</v>
      </c>
      <c r="H16" s="163">
        <v>216324</v>
      </c>
      <c r="I16" s="164">
        <f t="shared" si="0"/>
        <v>3.5345244305754253E-2</v>
      </c>
      <c r="J16" s="165">
        <f t="shared" si="1"/>
        <v>0.20916921460232629</v>
      </c>
      <c r="K16" s="164">
        <f>H16/H11</f>
        <v>0.41720233514814536</v>
      </c>
      <c r="L16" s="79"/>
      <c r="M16" s="79"/>
      <c r="N16" s="162" t="s">
        <v>110</v>
      </c>
      <c r="O16" s="163">
        <v>72039</v>
      </c>
      <c r="P16" s="163">
        <v>27108</v>
      </c>
      <c r="Q16" s="163">
        <v>68258</v>
      </c>
      <c r="R16" s="163">
        <v>72064</v>
      </c>
      <c r="S16" s="163">
        <v>76519</v>
      </c>
      <c r="T16" s="164">
        <f t="shared" si="2"/>
        <v>6.1820048845470765E-2</v>
      </c>
      <c r="U16" s="165">
        <f t="shared" si="3"/>
        <v>6.2188536764807845E-2</v>
      </c>
      <c r="V16" s="164">
        <f>S16/S11</f>
        <v>0.56715189967239366</v>
      </c>
    </row>
    <row r="17" spans="1:22" x14ac:dyDescent="0.25">
      <c r="B17" s="162" t="s">
        <v>113</v>
      </c>
      <c r="C17" s="163">
        <v>49048</v>
      </c>
      <c r="D17" s="163">
        <v>3983</v>
      </c>
      <c r="E17" s="163">
        <v>35334</v>
      </c>
      <c r="F17" s="163">
        <v>35336</v>
      </c>
      <c r="G17" s="163">
        <v>38233</v>
      </c>
      <c r="H17" s="163">
        <v>37362</v>
      </c>
      <c r="I17" s="164">
        <f t="shared" si="0"/>
        <v>-2.2781366882012932E-2</v>
      </c>
      <c r="J17" s="165">
        <f t="shared" si="1"/>
        <v>-0.23825640189202413</v>
      </c>
      <c r="K17" s="164">
        <f>H17/H11</f>
        <v>7.2056330531078419E-2</v>
      </c>
      <c r="L17" s="79"/>
      <c r="M17" s="79"/>
      <c r="N17" s="162" t="s">
        <v>113</v>
      </c>
      <c r="O17" s="163">
        <v>4749</v>
      </c>
      <c r="P17" s="163">
        <v>3104</v>
      </c>
      <c r="Q17" s="163">
        <v>3215</v>
      </c>
      <c r="R17" s="163">
        <v>3854</v>
      </c>
      <c r="S17" s="163">
        <v>3441</v>
      </c>
      <c r="T17" s="164">
        <f t="shared" si="2"/>
        <v>-0.10716139076284381</v>
      </c>
      <c r="U17" s="165">
        <f t="shared" si="3"/>
        <v>-0.27542640555906506</v>
      </c>
      <c r="V17" s="164">
        <f>S17/S11</f>
        <v>2.5504380438488565E-2</v>
      </c>
    </row>
    <row r="18" spans="1:22" x14ac:dyDescent="0.25">
      <c r="B18" s="162" t="s">
        <v>116</v>
      </c>
      <c r="C18" s="163">
        <v>14012</v>
      </c>
      <c r="D18" s="163">
        <v>2626</v>
      </c>
      <c r="E18" s="163">
        <v>11705</v>
      </c>
      <c r="F18" s="163">
        <v>16234</v>
      </c>
      <c r="G18" s="163">
        <v>18305</v>
      </c>
      <c r="H18" s="163">
        <v>17983</v>
      </c>
      <c r="I18" s="164">
        <f t="shared" si="0"/>
        <v>-1.7590822179732291E-2</v>
      </c>
      <c r="J18" s="165">
        <f t="shared" si="1"/>
        <v>0.2833999429060805</v>
      </c>
      <c r="K18" s="164">
        <f>H18/H11</f>
        <v>3.4682002889041892E-2</v>
      </c>
      <c r="L18" s="79"/>
      <c r="M18" s="79"/>
      <c r="N18" s="162" t="s">
        <v>116</v>
      </c>
      <c r="O18" s="163">
        <v>1883</v>
      </c>
      <c r="P18" s="163">
        <v>1620</v>
      </c>
      <c r="Q18" s="163">
        <v>2240</v>
      </c>
      <c r="R18" s="163">
        <v>2611</v>
      </c>
      <c r="S18" s="163">
        <v>2354</v>
      </c>
      <c r="T18" s="164">
        <f t="shared" si="2"/>
        <v>-9.8429720413634625E-2</v>
      </c>
      <c r="U18" s="165">
        <f t="shared" si="3"/>
        <v>0.2501327668613913</v>
      </c>
      <c r="V18" s="164">
        <f>S18/S11</f>
        <v>1.7447634859692553E-2</v>
      </c>
    </row>
    <row r="19" spans="1:22" x14ac:dyDescent="0.25">
      <c r="B19" s="162" t="s">
        <v>123</v>
      </c>
      <c r="C19" s="163">
        <v>12530</v>
      </c>
      <c r="D19" s="163">
        <v>626</v>
      </c>
      <c r="E19" s="163">
        <v>16171</v>
      </c>
      <c r="F19" s="163">
        <v>17018</v>
      </c>
      <c r="G19" s="163">
        <v>17333</v>
      </c>
      <c r="H19" s="163">
        <v>16397</v>
      </c>
      <c r="I19" s="164">
        <f t="shared" si="0"/>
        <v>-5.4001038481509278E-2</v>
      </c>
      <c r="J19" s="165">
        <f t="shared" si="1"/>
        <v>0.3086193136472466</v>
      </c>
      <c r="K19" s="164">
        <f>H19/H11</f>
        <v>3.1623244251327357E-2</v>
      </c>
      <c r="L19" s="79"/>
      <c r="M19" s="79"/>
      <c r="N19" s="162" t="s">
        <v>123</v>
      </c>
      <c r="O19" s="163">
        <v>4925</v>
      </c>
      <c r="P19" s="163">
        <v>5580</v>
      </c>
      <c r="Q19" s="163">
        <v>6502</v>
      </c>
      <c r="R19" s="163">
        <v>6405</v>
      </c>
      <c r="S19" s="163">
        <v>5630</v>
      </c>
      <c r="T19" s="164">
        <f t="shared" si="2"/>
        <v>-0.12099921935987512</v>
      </c>
      <c r="U19" s="165">
        <f t="shared" si="3"/>
        <v>0.14314720812182746</v>
      </c>
      <c r="V19" s="164">
        <f>S19/S11</f>
        <v>4.1729050237922297E-2</v>
      </c>
    </row>
    <row r="20" spans="1:22" x14ac:dyDescent="0.25">
      <c r="B20" s="162" t="s">
        <v>119</v>
      </c>
      <c r="C20" s="163">
        <v>12175</v>
      </c>
      <c r="D20" s="163">
        <v>9333</v>
      </c>
      <c r="E20" s="163">
        <v>14403</v>
      </c>
      <c r="F20" s="163">
        <v>12868</v>
      </c>
      <c r="G20" s="163">
        <v>13370</v>
      </c>
      <c r="H20" s="163">
        <v>13293</v>
      </c>
      <c r="I20" s="164">
        <f t="shared" si="0"/>
        <v>-5.7591623036649109E-3</v>
      </c>
      <c r="J20" s="165">
        <f t="shared" si="1"/>
        <v>9.1827515400410675E-2</v>
      </c>
      <c r="K20" s="164">
        <f>H20/H11</f>
        <v>2.5636871734640153E-2</v>
      </c>
      <c r="L20" s="79"/>
      <c r="M20" s="79"/>
      <c r="N20" s="162" t="s">
        <v>119</v>
      </c>
      <c r="O20" s="163">
        <v>4362</v>
      </c>
      <c r="P20" s="163">
        <v>3905</v>
      </c>
      <c r="Q20" s="163">
        <v>4026</v>
      </c>
      <c r="R20" s="163">
        <v>4643</v>
      </c>
      <c r="S20" s="163">
        <v>3835</v>
      </c>
      <c r="T20" s="164">
        <f t="shared" si="2"/>
        <v>-0.17402541460262766</v>
      </c>
      <c r="U20" s="165">
        <f t="shared" si="3"/>
        <v>-0.12081613938560298</v>
      </c>
      <c r="V20" s="164">
        <f>S20/S11</f>
        <v>2.8424672764197512E-2</v>
      </c>
    </row>
    <row r="21" spans="1:22" x14ac:dyDescent="0.25">
      <c r="B21" s="162" t="s">
        <v>128</v>
      </c>
      <c r="C21" s="163">
        <v>2171</v>
      </c>
      <c r="D21" s="163">
        <v>53</v>
      </c>
      <c r="E21" s="163">
        <v>1052</v>
      </c>
      <c r="F21" s="163">
        <v>1557</v>
      </c>
      <c r="G21" s="163">
        <v>1535</v>
      </c>
      <c r="H21" s="163">
        <v>1846</v>
      </c>
      <c r="I21" s="164">
        <f t="shared" si="0"/>
        <v>0.20260586319218232</v>
      </c>
      <c r="J21" s="165">
        <f t="shared" si="1"/>
        <v>-0.14970059880239517</v>
      </c>
      <c r="K21" s="164">
        <f>H21/H11</f>
        <v>3.5601944799628165E-3</v>
      </c>
      <c r="L21" s="79"/>
      <c r="M21" s="79"/>
      <c r="N21" s="162" t="s">
        <v>128</v>
      </c>
      <c r="O21" s="163">
        <v>730</v>
      </c>
      <c r="P21" s="163">
        <v>646</v>
      </c>
      <c r="Q21" s="163">
        <v>625</v>
      </c>
      <c r="R21" s="163">
        <v>539</v>
      </c>
      <c r="S21" s="163">
        <v>547</v>
      </c>
      <c r="T21" s="164">
        <f t="shared" si="2"/>
        <v>1.4842300556586308E-2</v>
      </c>
      <c r="U21" s="165">
        <f t="shared" si="3"/>
        <v>-0.25068493150684934</v>
      </c>
      <c r="V21" s="164">
        <f>S21/S11</f>
        <v>4.0543144724944037E-3</v>
      </c>
    </row>
    <row r="22" spans="1:22" x14ac:dyDescent="0.25">
      <c r="A22" s="167"/>
      <c r="B22" s="162" t="s">
        <v>131</v>
      </c>
      <c r="C22" s="163">
        <v>1515</v>
      </c>
      <c r="D22" s="163">
        <v>136</v>
      </c>
      <c r="E22" s="163">
        <v>320</v>
      </c>
      <c r="F22" s="163">
        <v>821</v>
      </c>
      <c r="G22" s="163">
        <v>1131</v>
      </c>
      <c r="H22" s="163">
        <v>638</v>
      </c>
      <c r="I22" s="164">
        <f t="shared" si="0"/>
        <v>-0.4358974358974359</v>
      </c>
      <c r="J22" s="165">
        <f t="shared" si="1"/>
        <v>-0.5788778877887788</v>
      </c>
      <c r="K22" s="164">
        <f>H22/H11</f>
        <v>1.2304464129015585E-3</v>
      </c>
      <c r="L22" s="79"/>
      <c r="M22" s="79"/>
      <c r="N22" s="162" t="s">
        <v>131</v>
      </c>
      <c r="O22" s="163">
        <v>454</v>
      </c>
      <c r="P22" s="163">
        <v>92</v>
      </c>
      <c r="Q22" s="163">
        <v>134</v>
      </c>
      <c r="R22" s="163">
        <v>422</v>
      </c>
      <c r="S22" s="163">
        <v>113</v>
      </c>
      <c r="T22" s="164">
        <f t="shared" si="2"/>
        <v>-0.73222748815165883</v>
      </c>
      <c r="U22" s="165">
        <f t="shared" si="3"/>
        <v>-0.75110132158590304</v>
      </c>
      <c r="V22" s="164">
        <f>S22/S11</f>
        <v>8.375457685408915E-4</v>
      </c>
    </row>
    <row r="23" spans="1:22" x14ac:dyDescent="0.25">
      <c r="B23" s="168" t="s">
        <v>145</v>
      </c>
      <c r="C23" s="169">
        <f t="shared" ref="C23:H23" si="4">C15-SUM(C16:C22)</f>
        <v>83391</v>
      </c>
      <c r="D23" s="169">
        <f t="shared" si="4"/>
        <v>16169</v>
      </c>
      <c r="E23" s="169">
        <f t="shared" si="4"/>
        <v>61796</v>
      </c>
      <c r="F23" s="169">
        <f t="shared" si="4"/>
        <v>84543</v>
      </c>
      <c r="G23" s="169">
        <f t="shared" si="4"/>
        <v>87597</v>
      </c>
      <c r="H23" s="169">
        <f t="shared" si="4"/>
        <v>102182</v>
      </c>
      <c r="I23" s="170">
        <f t="shared" si="0"/>
        <v>0.16650113588364901</v>
      </c>
      <c r="J23" s="171">
        <f t="shared" si="1"/>
        <v>0.2253360674413305</v>
      </c>
      <c r="K23" s="170">
        <f>H23/H11</f>
        <v>0.19706814320236216</v>
      </c>
      <c r="L23" s="125"/>
      <c r="M23" s="125"/>
      <c r="N23" s="168" t="s">
        <v>145</v>
      </c>
      <c r="O23" s="169">
        <f>O15-SUM(O16:O22)</f>
        <v>22916</v>
      </c>
      <c r="P23" s="169">
        <f>P15-SUM(P16:P22)</f>
        <v>17207</v>
      </c>
      <c r="Q23" s="169">
        <f>Q15-SUM(Q16:Q22)</f>
        <v>27870</v>
      </c>
      <c r="R23" s="169">
        <f>R15-SUM(R16:R22)</f>
        <v>26024</v>
      </c>
      <c r="S23" s="169">
        <f>S15-SUM(S16:S22)</f>
        <v>30194</v>
      </c>
      <c r="T23" s="170">
        <f t="shared" si="2"/>
        <v>0.16023670458038741</v>
      </c>
      <c r="U23" s="171">
        <f t="shared" si="3"/>
        <v>0.31759469366381565</v>
      </c>
      <c r="V23" s="170">
        <f>S23/S11</f>
        <v>0.22379519411790866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168508</v>
      </c>
      <c r="D25" s="176">
        <v>42210</v>
      </c>
      <c r="E25" s="176">
        <v>126117</v>
      </c>
      <c r="F25" s="176">
        <v>171345</v>
      </c>
      <c r="G25" s="176">
        <v>183654</v>
      </c>
      <c r="H25" s="176">
        <v>181999</v>
      </c>
      <c r="I25" s="177">
        <f t="shared" ref="I25:I37" si="5">IFERROR(H25/G25-1,"-")</f>
        <v>-9.0115107756977286E-3</v>
      </c>
      <c r="J25" s="177">
        <f t="shared" ref="J25:J37" si="6">IFERROR(H25/C25-1,"-")</f>
        <v>8.0061480760557302E-2</v>
      </c>
      <c r="K25" s="177">
        <f>H25/H25</f>
        <v>1</v>
      </c>
    </row>
    <row r="26" spans="1:22" x14ac:dyDescent="0.25">
      <c r="B26" s="157" t="s">
        <v>97</v>
      </c>
      <c r="C26" s="158">
        <v>26790</v>
      </c>
      <c r="D26" s="158">
        <v>26343</v>
      </c>
      <c r="E26" s="158">
        <v>30586</v>
      </c>
      <c r="F26" s="158">
        <v>22949</v>
      </c>
      <c r="G26" s="158">
        <v>20260</v>
      </c>
      <c r="H26" s="158">
        <v>18598</v>
      </c>
      <c r="I26" s="159">
        <f t="shared" si="5"/>
        <v>-8.2033563672260557E-2</v>
      </c>
      <c r="J26" s="160">
        <f t="shared" si="6"/>
        <v>-0.30578574094811495</v>
      </c>
      <c r="K26" s="159">
        <f>H26/H25</f>
        <v>0.1021873746559047</v>
      </c>
    </row>
    <row r="27" spans="1:22" x14ac:dyDescent="0.25">
      <c r="B27" s="162" t="s">
        <v>103</v>
      </c>
      <c r="C27" s="163">
        <v>13995</v>
      </c>
      <c r="D27" s="163">
        <v>16000</v>
      </c>
      <c r="E27" s="163">
        <v>12846</v>
      </c>
      <c r="F27" s="163">
        <v>8758</v>
      </c>
      <c r="G27" s="163">
        <v>7870</v>
      </c>
      <c r="H27" s="163">
        <v>6503</v>
      </c>
      <c r="I27" s="164">
        <f t="shared" si="5"/>
        <v>-0.17369758576874206</v>
      </c>
      <c r="J27" s="165">
        <f t="shared" si="6"/>
        <v>-0.53533404787424077</v>
      </c>
      <c r="K27" s="164">
        <f>H27/H25</f>
        <v>3.5730965554755793E-2</v>
      </c>
    </row>
    <row r="28" spans="1:22" x14ac:dyDescent="0.25">
      <c r="B28" s="162" t="s">
        <v>100</v>
      </c>
      <c r="C28" s="163">
        <v>12795</v>
      </c>
      <c r="D28" s="163">
        <v>10343</v>
      </c>
      <c r="E28" s="163">
        <v>17740</v>
      </c>
      <c r="F28" s="163">
        <v>14191</v>
      </c>
      <c r="G28" s="163">
        <v>12390</v>
      </c>
      <c r="H28" s="163">
        <v>12095</v>
      </c>
      <c r="I28" s="164">
        <f t="shared" si="5"/>
        <v>-2.3809523809523836E-2</v>
      </c>
      <c r="J28" s="165">
        <f t="shared" si="6"/>
        <v>-5.4708870652598662E-2</v>
      </c>
      <c r="K28" s="164">
        <f>H28/H25</f>
        <v>6.6456409101148903E-2</v>
      </c>
    </row>
    <row r="29" spans="1:22" x14ac:dyDescent="0.25">
      <c r="B29" s="157" t="s">
        <v>107</v>
      </c>
      <c r="C29" s="158">
        <v>141718</v>
      </c>
      <c r="D29" s="158">
        <v>15867</v>
      </c>
      <c r="E29" s="158">
        <v>95531</v>
      </c>
      <c r="F29" s="158">
        <v>148396</v>
      </c>
      <c r="G29" s="158">
        <v>163394</v>
      </c>
      <c r="H29" s="158">
        <v>163401</v>
      </c>
      <c r="I29" s="159">
        <f t="shared" si="5"/>
        <v>4.2841230400103569E-5</v>
      </c>
      <c r="J29" s="160">
        <f t="shared" si="6"/>
        <v>0.15300103021493383</v>
      </c>
      <c r="K29" s="159">
        <f>H29/H25</f>
        <v>0.89781262534409534</v>
      </c>
    </row>
    <row r="30" spans="1:22" x14ac:dyDescent="0.25">
      <c r="B30" s="162" t="s">
        <v>110</v>
      </c>
      <c r="C30" s="163">
        <v>74067</v>
      </c>
      <c r="D30" s="163">
        <v>4386</v>
      </c>
      <c r="E30" s="163">
        <v>35490</v>
      </c>
      <c r="F30" s="163">
        <v>85087</v>
      </c>
      <c r="G30" s="163">
        <v>95823</v>
      </c>
      <c r="H30" s="163">
        <v>94224</v>
      </c>
      <c r="I30" s="164">
        <f t="shared" si="5"/>
        <v>-1.6687016687016665E-2</v>
      </c>
      <c r="J30" s="165">
        <f t="shared" si="6"/>
        <v>0.272145489894285</v>
      </c>
      <c r="K30" s="164">
        <f>H30/H25</f>
        <v>0.51771713031390287</v>
      </c>
    </row>
    <row r="31" spans="1:22" x14ac:dyDescent="0.25">
      <c r="B31" s="162" t="s">
        <v>113</v>
      </c>
      <c r="C31" s="163">
        <v>21292</v>
      </c>
      <c r="D31" s="163">
        <v>1726</v>
      </c>
      <c r="E31" s="163">
        <v>19804</v>
      </c>
      <c r="F31" s="163">
        <v>16493</v>
      </c>
      <c r="G31" s="163">
        <v>17384</v>
      </c>
      <c r="H31" s="163">
        <v>16729</v>
      </c>
      <c r="I31" s="164">
        <f t="shared" si="5"/>
        <v>-3.7678324896456505E-2</v>
      </c>
      <c r="J31" s="165">
        <f t="shared" si="6"/>
        <v>-0.21430584256997931</v>
      </c>
      <c r="K31" s="164">
        <f>H31/H25</f>
        <v>9.1918087462019016E-2</v>
      </c>
    </row>
    <row r="32" spans="1:22" x14ac:dyDescent="0.25">
      <c r="B32" s="162" t="s">
        <v>116</v>
      </c>
      <c r="C32" s="163">
        <v>4039</v>
      </c>
      <c r="D32" s="163">
        <v>950</v>
      </c>
      <c r="E32" s="163">
        <v>3611</v>
      </c>
      <c r="F32" s="163">
        <v>5012</v>
      </c>
      <c r="G32" s="163">
        <v>5882</v>
      </c>
      <c r="H32" s="163">
        <v>3614</v>
      </c>
      <c r="I32" s="164">
        <f t="shared" si="5"/>
        <v>-0.38558313498809926</v>
      </c>
      <c r="J32" s="165">
        <f t="shared" si="6"/>
        <v>-0.10522406536271356</v>
      </c>
      <c r="K32" s="164">
        <f>H32/H25</f>
        <v>1.9857251962922873E-2</v>
      </c>
    </row>
    <row r="33" spans="2:11" x14ac:dyDescent="0.25">
      <c r="B33" s="162" t="s">
        <v>123</v>
      </c>
      <c r="C33" s="163">
        <v>5729</v>
      </c>
      <c r="D33" s="163">
        <v>256</v>
      </c>
      <c r="E33" s="163">
        <v>7659</v>
      </c>
      <c r="F33" s="163">
        <v>7424</v>
      </c>
      <c r="G33" s="163">
        <v>7152</v>
      </c>
      <c r="H33" s="163">
        <v>6638</v>
      </c>
      <c r="I33" s="164">
        <f t="shared" si="5"/>
        <v>-7.1868008948545836E-2</v>
      </c>
      <c r="J33" s="165">
        <f t="shared" si="6"/>
        <v>0.15866643393262359</v>
      </c>
      <c r="K33" s="164">
        <f>H33/H25</f>
        <v>3.6472727872131162E-2</v>
      </c>
    </row>
    <row r="34" spans="2:11" x14ac:dyDescent="0.25">
      <c r="B34" s="162" t="s">
        <v>119</v>
      </c>
      <c r="C34" s="163">
        <v>5623</v>
      </c>
      <c r="D34" s="163">
        <v>4260</v>
      </c>
      <c r="E34" s="163">
        <v>7782</v>
      </c>
      <c r="F34" s="163">
        <v>6516</v>
      </c>
      <c r="G34" s="163">
        <v>6621</v>
      </c>
      <c r="H34" s="163">
        <v>6812</v>
      </c>
      <c r="I34" s="164">
        <f t="shared" si="5"/>
        <v>2.8847606101797263E-2</v>
      </c>
      <c r="J34" s="165">
        <f t="shared" si="6"/>
        <v>0.21145296105281886</v>
      </c>
      <c r="K34" s="164">
        <f>H34/H25</f>
        <v>3.7428777081192757E-2</v>
      </c>
    </row>
    <row r="35" spans="2:11" x14ac:dyDescent="0.25">
      <c r="B35" s="162" t="s">
        <v>128</v>
      </c>
      <c r="C35" s="163">
        <v>1033</v>
      </c>
      <c r="D35" s="163">
        <v>1</v>
      </c>
      <c r="E35" s="163">
        <v>220</v>
      </c>
      <c r="F35" s="163">
        <v>564</v>
      </c>
      <c r="G35" s="163">
        <v>734</v>
      </c>
      <c r="H35" s="163">
        <v>961</v>
      </c>
      <c r="I35" s="164">
        <f t="shared" si="5"/>
        <v>0.30926430517711179</v>
      </c>
      <c r="J35" s="165">
        <f t="shared" si="6"/>
        <v>-6.9699903194578861E-2</v>
      </c>
      <c r="K35" s="164">
        <f>H35/H25</f>
        <v>5.2802487925757832E-3</v>
      </c>
    </row>
    <row r="36" spans="2:11" x14ac:dyDescent="0.25">
      <c r="B36" s="162" t="s">
        <v>131</v>
      </c>
      <c r="C36" s="163">
        <v>717</v>
      </c>
      <c r="D36" s="163">
        <v>20</v>
      </c>
      <c r="E36" s="163">
        <v>65</v>
      </c>
      <c r="F36" s="163">
        <v>431</v>
      </c>
      <c r="G36" s="163">
        <v>464</v>
      </c>
      <c r="H36" s="163">
        <v>235</v>
      </c>
      <c r="I36" s="164">
        <f t="shared" si="5"/>
        <v>-0.49353448275862066</v>
      </c>
      <c r="J36" s="165">
        <f t="shared" si="6"/>
        <v>-0.6722454672245467</v>
      </c>
      <c r="K36" s="164">
        <f>H36/H25</f>
        <v>1.2912158858015704E-3</v>
      </c>
    </row>
    <row r="37" spans="2:11" x14ac:dyDescent="0.25">
      <c r="B37" s="168" t="s">
        <v>145</v>
      </c>
      <c r="C37" s="169">
        <f t="shared" ref="C37:H37" si="7">C29-SUM(C30:C36)</f>
        <v>29218</v>
      </c>
      <c r="D37" s="169">
        <f t="shared" si="7"/>
        <v>4268</v>
      </c>
      <c r="E37" s="169">
        <f t="shared" si="7"/>
        <v>20900</v>
      </c>
      <c r="F37" s="169">
        <f t="shared" si="7"/>
        <v>26869</v>
      </c>
      <c r="G37" s="169">
        <f t="shared" si="7"/>
        <v>29334</v>
      </c>
      <c r="H37" s="169">
        <f t="shared" si="7"/>
        <v>34188</v>
      </c>
      <c r="I37" s="170">
        <f t="shared" si="5"/>
        <v>0.1654735119656372</v>
      </c>
      <c r="J37" s="171">
        <f t="shared" si="6"/>
        <v>0.17010062290368944</v>
      </c>
      <c r="K37" s="170">
        <f>H37/H25</f>
        <v>0.1878471859735493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122832</v>
      </c>
      <c r="D39" s="176">
        <v>21556</v>
      </c>
      <c r="E39" s="176">
        <v>68931</v>
      </c>
      <c r="F39" s="176">
        <v>125170</v>
      </c>
      <c r="G39" s="176">
        <v>128953</v>
      </c>
      <c r="H39" s="176">
        <v>134918</v>
      </c>
      <c r="I39" s="177">
        <f t="shared" ref="I39:I51" si="8">IFERROR(H39/G39-1,"-")</f>
        <v>4.6257163462656958E-2</v>
      </c>
      <c r="J39" s="177">
        <f t="shared" ref="J39:J51" si="9">IFERROR(H39/C39-1,"-")</f>
        <v>9.8394555164777797E-2</v>
      </c>
      <c r="K39" s="177">
        <f>H39/H39</f>
        <v>1</v>
      </c>
    </row>
    <row r="40" spans="2:11" x14ac:dyDescent="0.25">
      <c r="B40" s="157" t="s">
        <v>97</v>
      </c>
      <c r="C40" s="158">
        <v>10774</v>
      </c>
      <c r="D40" s="158">
        <v>7921</v>
      </c>
      <c r="E40" s="158">
        <v>9669</v>
      </c>
      <c r="F40" s="158">
        <v>12300</v>
      </c>
      <c r="G40" s="158">
        <v>12391</v>
      </c>
      <c r="H40" s="158">
        <v>12285</v>
      </c>
      <c r="I40" s="159">
        <f t="shared" si="8"/>
        <v>-8.5545960777984043E-3</v>
      </c>
      <c r="J40" s="160">
        <f t="shared" si="9"/>
        <v>0.14024503434193436</v>
      </c>
      <c r="K40" s="159">
        <f>H40/H39</f>
        <v>9.1055307668361521E-2</v>
      </c>
    </row>
    <row r="41" spans="2:11" x14ac:dyDescent="0.25">
      <c r="B41" s="162" t="s">
        <v>103</v>
      </c>
      <c r="C41" s="163">
        <v>3385</v>
      </c>
      <c r="D41" s="163">
        <v>4371</v>
      </c>
      <c r="E41" s="163">
        <v>2943</v>
      </c>
      <c r="F41" s="163">
        <v>4194</v>
      </c>
      <c r="G41" s="163">
        <v>5378</v>
      </c>
      <c r="H41" s="163">
        <v>5410</v>
      </c>
      <c r="I41" s="164">
        <f t="shared" si="8"/>
        <v>5.9501673484567696E-3</v>
      </c>
      <c r="J41" s="165">
        <f t="shared" si="9"/>
        <v>0.5982274741506648</v>
      </c>
      <c r="K41" s="164">
        <f>H41/H39</f>
        <v>4.0098430157577192E-2</v>
      </c>
    </row>
    <row r="42" spans="2:11" x14ac:dyDescent="0.25">
      <c r="B42" s="162" t="s">
        <v>100</v>
      </c>
      <c r="C42" s="163">
        <v>7389</v>
      </c>
      <c r="D42" s="163">
        <v>3550</v>
      </c>
      <c r="E42" s="163">
        <v>6726</v>
      </c>
      <c r="F42" s="163">
        <v>8106</v>
      </c>
      <c r="G42" s="163">
        <v>7013</v>
      </c>
      <c r="H42" s="163">
        <v>6875</v>
      </c>
      <c r="I42" s="164">
        <f t="shared" si="8"/>
        <v>-1.9677741337516097E-2</v>
      </c>
      <c r="J42" s="165">
        <f t="shared" si="9"/>
        <v>-6.9562863716335133E-2</v>
      </c>
      <c r="K42" s="164">
        <f>H42/H39</f>
        <v>5.0956877510784329E-2</v>
      </c>
    </row>
    <row r="43" spans="2:11" x14ac:dyDescent="0.25">
      <c r="B43" s="157" t="s">
        <v>107</v>
      </c>
      <c r="C43" s="158">
        <v>112058</v>
      </c>
      <c r="D43" s="158">
        <v>13635</v>
      </c>
      <c r="E43" s="158">
        <v>59262</v>
      </c>
      <c r="F43" s="158">
        <v>112870</v>
      </c>
      <c r="G43" s="158">
        <v>116562</v>
      </c>
      <c r="H43" s="158">
        <v>122633</v>
      </c>
      <c r="I43" s="159">
        <f t="shared" si="8"/>
        <v>5.2083869528662952E-2</v>
      </c>
      <c r="J43" s="160">
        <f t="shared" si="9"/>
        <v>9.4370772278641324E-2</v>
      </c>
      <c r="K43" s="159">
        <f>H43/H39</f>
        <v>0.90894469233163844</v>
      </c>
    </row>
    <row r="44" spans="2:11" x14ac:dyDescent="0.25">
      <c r="B44" s="162" t="s">
        <v>110</v>
      </c>
      <c r="C44" s="163">
        <v>72039</v>
      </c>
      <c r="D44" s="163">
        <v>5429</v>
      </c>
      <c r="E44" s="163">
        <v>27108</v>
      </c>
      <c r="F44" s="163">
        <v>68258</v>
      </c>
      <c r="G44" s="163">
        <v>72064</v>
      </c>
      <c r="H44" s="163">
        <v>76519</v>
      </c>
      <c r="I44" s="164">
        <f t="shared" si="8"/>
        <v>6.1820048845470765E-2</v>
      </c>
      <c r="J44" s="165">
        <f t="shared" si="9"/>
        <v>6.2188536764807845E-2</v>
      </c>
      <c r="K44" s="164">
        <f>H44/H39</f>
        <v>0.56715189967239366</v>
      </c>
    </row>
    <row r="45" spans="2:11" x14ac:dyDescent="0.25">
      <c r="B45" s="162" t="s">
        <v>113</v>
      </c>
      <c r="C45" s="163">
        <v>4749</v>
      </c>
      <c r="D45" s="163">
        <v>517</v>
      </c>
      <c r="E45" s="163">
        <v>3104</v>
      </c>
      <c r="F45" s="163">
        <v>3215</v>
      </c>
      <c r="G45" s="163">
        <v>3854</v>
      </c>
      <c r="H45" s="163">
        <v>3441</v>
      </c>
      <c r="I45" s="164">
        <f t="shared" si="8"/>
        <v>-0.10716139076284381</v>
      </c>
      <c r="J45" s="165">
        <f t="shared" si="9"/>
        <v>-0.27542640555906506</v>
      </c>
      <c r="K45" s="164">
        <f>H45/H39</f>
        <v>2.5504380438488565E-2</v>
      </c>
    </row>
    <row r="46" spans="2:11" x14ac:dyDescent="0.25">
      <c r="B46" s="162" t="s">
        <v>116</v>
      </c>
      <c r="C46" s="163">
        <v>1883</v>
      </c>
      <c r="D46" s="163">
        <v>424</v>
      </c>
      <c r="E46" s="163">
        <v>1620</v>
      </c>
      <c r="F46" s="163">
        <v>2240</v>
      </c>
      <c r="G46" s="163">
        <v>2611</v>
      </c>
      <c r="H46" s="163">
        <v>2354</v>
      </c>
      <c r="I46" s="164">
        <f t="shared" si="8"/>
        <v>-9.8429720413634625E-2</v>
      </c>
      <c r="J46" s="165">
        <f t="shared" si="9"/>
        <v>0.2501327668613913</v>
      </c>
      <c r="K46" s="164">
        <f>H46/H39</f>
        <v>1.7447634859692553E-2</v>
      </c>
    </row>
    <row r="47" spans="2:11" x14ac:dyDescent="0.25">
      <c r="B47" s="162" t="s">
        <v>123</v>
      </c>
      <c r="C47" s="163">
        <v>4925</v>
      </c>
      <c r="D47" s="163">
        <v>193</v>
      </c>
      <c r="E47" s="163">
        <v>5580</v>
      </c>
      <c r="F47" s="163">
        <v>6502</v>
      </c>
      <c r="G47" s="163">
        <v>6405</v>
      </c>
      <c r="H47" s="163">
        <v>5630</v>
      </c>
      <c r="I47" s="164">
        <f t="shared" si="8"/>
        <v>-0.12099921935987512</v>
      </c>
      <c r="J47" s="165">
        <f t="shared" si="9"/>
        <v>0.14314720812182746</v>
      </c>
      <c r="K47" s="164">
        <f>H47/H39</f>
        <v>4.1729050237922297E-2</v>
      </c>
    </row>
    <row r="48" spans="2:11" x14ac:dyDescent="0.25">
      <c r="B48" s="162" t="s">
        <v>119</v>
      </c>
      <c r="C48" s="163">
        <v>4362</v>
      </c>
      <c r="D48" s="163">
        <v>2567</v>
      </c>
      <c r="E48" s="163">
        <v>3905</v>
      </c>
      <c r="F48" s="163">
        <v>4026</v>
      </c>
      <c r="G48" s="163">
        <v>4643</v>
      </c>
      <c r="H48" s="163">
        <v>3835</v>
      </c>
      <c r="I48" s="164">
        <f t="shared" si="8"/>
        <v>-0.17402541460262766</v>
      </c>
      <c r="J48" s="165">
        <f t="shared" si="9"/>
        <v>-0.12081613938560298</v>
      </c>
      <c r="K48" s="164">
        <f>H48/H39</f>
        <v>2.8424672764197512E-2</v>
      </c>
    </row>
    <row r="49" spans="2:11" x14ac:dyDescent="0.25">
      <c r="B49" s="162" t="s">
        <v>128</v>
      </c>
      <c r="C49" s="163">
        <v>730</v>
      </c>
      <c r="D49" s="163">
        <v>9</v>
      </c>
      <c r="E49" s="163">
        <v>646</v>
      </c>
      <c r="F49" s="163">
        <v>625</v>
      </c>
      <c r="G49" s="163">
        <v>539</v>
      </c>
      <c r="H49" s="163">
        <v>547</v>
      </c>
      <c r="I49" s="164">
        <f t="shared" si="8"/>
        <v>1.4842300556586308E-2</v>
      </c>
      <c r="J49" s="165">
        <f t="shared" si="9"/>
        <v>-0.25068493150684934</v>
      </c>
      <c r="K49" s="164">
        <f>H49/H39</f>
        <v>4.0543144724944037E-3</v>
      </c>
    </row>
    <row r="50" spans="2:11" x14ac:dyDescent="0.25">
      <c r="B50" s="162" t="s">
        <v>131</v>
      </c>
      <c r="C50" s="163">
        <v>454</v>
      </c>
      <c r="D50" s="163">
        <v>35</v>
      </c>
      <c r="E50" s="163">
        <v>92</v>
      </c>
      <c r="F50" s="163">
        <v>134</v>
      </c>
      <c r="G50" s="163">
        <v>422</v>
      </c>
      <c r="H50" s="163">
        <v>113</v>
      </c>
      <c r="I50" s="164">
        <f t="shared" si="8"/>
        <v>-0.73222748815165883</v>
      </c>
      <c r="J50" s="165">
        <f t="shared" si="9"/>
        <v>-0.75110132158590304</v>
      </c>
      <c r="K50" s="164">
        <f>H50/H39</f>
        <v>8.375457685408915E-4</v>
      </c>
    </row>
    <row r="51" spans="2:11" x14ac:dyDescent="0.25">
      <c r="B51" s="168" t="s">
        <v>145</v>
      </c>
      <c r="C51" s="169">
        <f t="shared" ref="C51:H51" si="10">C43-SUM(C44:C50)</f>
        <v>22916</v>
      </c>
      <c r="D51" s="169">
        <f t="shared" si="10"/>
        <v>4461</v>
      </c>
      <c r="E51" s="169">
        <f t="shared" si="10"/>
        <v>17207</v>
      </c>
      <c r="F51" s="169">
        <f t="shared" si="10"/>
        <v>27870</v>
      </c>
      <c r="G51" s="169">
        <f t="shared" si="10"/>
        <v>26024</v>
      </c>
      <c r="H51" s="169">
        <f t="shared" si="10"/>
        <v>30194</v>
      </c>
      <c r="I51" s="170">
        <f t="shared" si="8"/>
        <v>0.16023670458038741</v>
      </c>
      <c r="J51" s="171">
        <f t="shared" si="9"/>
        <v>0.31759469366381565</v>
      </c>
      <c r="K51" s="170">
        <f>H51/H39</f>
        <v>0.22379519411790866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3964</v>
      </c>
      <c r="D53" s="176">
        <v>243</v>
      </c>
      <c r="E53" s="176">
        <v>2558</v>
      </c>
      <c r="F53" s="176">
        <v>3499</v>
      </c>
      <c r="G53" s="176">
        <v>4023</v>
      </c>
      <c r="H53" s="176">
        <v>3471</v>
      </c>
      <c r="I53" s="177">
        <f t="shared" ref="I53:I65" si="11">IFERROR(H53/G53-1,"-")</f>
        <v>-0.13721103653989564</v>
      </c>
      <c r="J53" s="177">
        <f t="shared" ref="J53:J65" si="12">IFERROR(H53/C53-1,"-")</f>
        <v>-0.12436932391523714</v>
      </c>
      <c r="K53" s="177">
        <f>H53/H53</f>
        <v>1</v>
      </c>
    </row>
    <row r="54" spans="2:11" x14ac:dyDescent="0.25">
      <c r="B54" s="157" t="s">
        <v>97</v>
      </c>
      <c r="C54" s="158">
        <v>1162</v>
      </c>
      <c r="D54" s="158">
        <v>124</v>
      </c>
      <c r="E54" s="158">
        <v>695</v>
      </c>
      <c r="F54" s="158">
        <v>563</v>
      </c>
      <c r="G54" s="158">
        <v>1757</v>
      </c>
      <c r="H54" s="158">
        <v>908</v>
      </c>
      <c r="I54" s="159">
        <f t="shared" si="11"/>
        <v>-0.48321001707455891</v>
      </c>
      <c r="J54" s="160">
        <f t="shared" si="12"/>
        <v>-0.21858864027538727</v>
      </c>
      <c r="K54" s="159">
        <f>H54/H53</f>
        <v>0.26159608182080091</v>
      </c>
    </row>
    <row r="55" spans="2:11" x14ac:dyDescent="0.25">
      <c r="B55" s="162" t="s">
        <v>103</v>
      </c>
      <c r="C55" s="163">
        <v>757</v>
      </c>
      <c r="D55" s="163">
        <v>83</v>
      </c>
      <c r="E55" s="163">
        <v>333</v>
      </c>
      <c r="F55" s="163">
        <v>284</v>
      </c>
      <c r="G55" s="163">
        <v>1401</v>
      </c>
      <c r="H55" s="163">
        <v>691</v>
      </c>
      <c r="I55" s="164">
        <f t="shared" si="11"/>
        <v>-0.50678087080656675</v>
      </c>
      <c r="J55" s="165">
        <f t="shared" si="12"/>
        <v>-8.7186261558784728E-2</v>
      </c>
      <c r="K55" s="164">
        <f>H55/H53</f>
        <v>0.19907807548256987</v>
      </c>
    </row>
    <row r="56" spans="2:11" x14ac:dyDescent="0.25">
      <c r="B56" s="162" t="s">
        <v>100</v>
      </c>
      <c r="C56" s="163">
        <v>405</v>
      </c>
      <c r="D56" s="163">
        <v>41</v>
      </c>
      <c r="E56" s="163">
        <v>362</v>
      </c>
      <c r="F56" s="163">
        <v>279</v>
      </c>
      <c r="G56" s="163">
        <v>356</v>
      </c>
      <c r="H56" s="163">
        <v>217</v>
      </c>
      <c r="I56" s="164">
        <f t="shared" si="11"/>
        <v>-0.3904494382022472</v>
      </c>
      <c r="J56" s="165">
        <f t="shared" si="12"/>
        <v>-0.46419753086419757</v>
      </c>
      <c r="K56" s="164">
        <f>H56/H53</f>
        <v>6.2518006338231055E-2</v>
      </c>
    </row>
    <row r="57" spans="2:11" x14ac:dyDescent="0.25">
      <c r="B57" s="157" t="s">
        <v>107</v>
      </c>
      <c r="C57" s="158">
        <v>2802</v>
      </c>
      <c r="D57" s="158">
        <v>119</v>
      </c>
      <c r="E57" s="158">
        <v>1863</v>
      </c>
      <c r="F57" s="158">
        <v>2936</v>
      </c>
      <c r="G57" s="158">
        <v>2266</v>
      </c>
      <c r="H57" s="158">
        <v>2563</v>
      </c>
      <c r="I57" s="159">
        <f t="shared" si="11"/>
        <v>0.13106796116504849</v>
      </c>
      <c r="J57" s="160">
        <f t="shared" si="12"/>
        <v>-8.5296216987865825E-2</v>
      </c>
      <c r="K57" s="159">
        <f>H57/H53</f>
        <v>0.73840391817919904</v>
      </c>
    </row>
    <row r="58" spans="2:11" x14ac:dyDescent="0.25">
      <c r="B58" s="162" t="s">
        <v>110</v>
      </c>
      <c r="C58" s="163">
        <v>1100</v>
      </c>
      <c r="D58" s="163">
        <v>23</v>
      </c>
      <c r="E58" s="163">
        <v>696</v>
      </c>
      <c r="F58" s="163">
        <v>956</v>
      </c>
      <c r="G58" s="163">
        <v>940</v>
      </c>
      <c r="H58" s="163">
        <v>1013</v>
      </c>
      <c r="I58" s="164">
        <f t="shared" si="11"/>
        <v>7.7659574468085024E-2</v>
      </c>
      <c r="J58" s="165">
        <f t="shared" si="12"/>
        <v>-7.9090909090909101E-2</v>
      </c>
      <c r="K58" s="164">
        <f>H58/H53</f>
        <v>0.29184673004897727</v>
      </c>
    </row>
    <row r="59" spans="2:11" x14ac:dyDescent="0.25">
      <c r="B59" s="162" t="s">
        <v>113</v>
      </c>
      <c r="C59" s="163">
        <v>791</v>
      </c>
      <c r="D59" s="163">
        <v>44</v>
      </c>
      <c r="E59" s="163">
        <v>488</v>
      </c>
      <c r="F59" s="163">
        <v>525</v>
      </c>
      <c r="G59" s="163">
        <v>404</v>
      </c>
      <c r="H59" s="163">
        <v>401</v>
      </c>
      <c r="I59" s="164">
        <f t="shared" si="11"/>
        <v>-7.4257425742574323E-3</v>
      </c>
      <c r="J59" s="165">
        <f t="shared" si="12"/>
        <v>-0.49304677623261695</v>
      </c>
      <c r="K59" s="164">
        <f>H59/H53</f>
        <v>0.11552866609046385</v>
      </c>
    </row>
    <row r="60" spans="2:11" x14ac:dyDescent="0.25">
      <c r="B60" s="162" t="s">
        <v>116</v>
      </c>
      <c r="C60" s="163">
        <v>110</v>
      </c>
      <c r="D60" s="163">
        <v>12</v>
      </c>
      <c r="E60" s="163">
        <v>106</v>
      </c>
      <c r="F60" s="163">
        <v>307</v>
      </c>
      <c r="G60" s="163">
        <v>177</v>
      </c>
      <c r="H60" s="163">
        <v>210</v>
      </c>
      <c r="I60" s="164">
        <f t="shared" si="11"/>
        <v>0.18644067796610164</v>
      </c>
      <c r="J60" s="165">
        <f t="shared" si="12"/>
        <v>0.90909090909090917</v>
      </c>
      <c r="K60" s="164">
        <f>H60/H53</f>
        <v>6.0501296456352639E-2</v>
      </c>
    </row>
    <row r="61" spans="2:11" x14ac:dyDescent="0.25">
      <c r="B61" s="162" t="s">
        <v>123</v>
      </c>
      <c r="C61" s="163">
        <v>45</v>
      </c>
      <c r="D61" s="163">
        <v>0</v>
      </c>
      <c r="E61" s="163">
        <v>58</v>
      </c>
      <c r="F61" s="163">
        <v>52</v>
      </c>
      <c r="G61" s="163">
        <v>36</v>
      </c>
      <c r="H61" s="163">
        <v>88</v>
      </c>
      <c r="I61" s="164">
        <f t="shared" si="11"/>
        <v>1.4444444444444446</v>
      </c>
      <c r="J61" s="165">
        <f t="shared" si="12"/>
        <v>0.95555555555555549</v>
      </c>
      <c r="K61" s="164">
        <f>H61/H53</f>
        <v>2.5352924229328725E-2</v>
      </c>
    </row>
    <row r="62" spans="2:11" x14ac:dyDescent="0.25">
      <c r="B62" s="162" t="s">
        <v>119</v>
      </c>
      <c r="C62" s="163">
        <v>48</v>
      </c>
      <c r="D62" s="163">
        <v>10</v>
      </c>
      <c r="E62" s="163">
        <v>25</v>
      </c>
      <c r="F62" s="163">
        <v>57</v>
      </c>
      <c r="G62" s="163">
        <v>18</v>
      </c>
      <c r="H62" s="163">
        <v>70</v>
      </c>
      <c r="I62" s="164">
        <f t="shared" si="11"/>
        <v>2.8888888888888888</v>
      </c>
      <c r="J62" s="165">
        <f t="shared" si="12"/>
        <v>0.45833333333333326</v>
      </c>
      <c r="K62" s="164">
        <f>H62/H53</f>
        <v>2.0167098818784212E-2</v>
      </c>
    </row>
    <row r="63" spans="2:11" x14ac:dyDescent="0.25">
      <c r="B63" s="162" t="s">
        <v>128</v>
      </c>
      <c r="C63" s="163">
        <v>2</v>
      </c>
      <c r="D63" s="163">
        <v>0</v>
      </c>
      <c r="E63" s="163">
        <v>0</v>
      </c>
      <c r="F63" s="163">
        <v>3</v>
      </c>
      <c r="G63" s="163">
        <v>7</v>
      </c>
      <c r="H63" s="163">
        <v>4</v>
      </c>
      <c r="I63" s="164">
        <f t="shared" si="11"/>
        <v>-0.4285714285714286</v>
      </c>
      <c r="J63" s="165">
        <f t="shared" si="12"/>
        <v>1</v>
      </c>
      <c r="K63" s="164">
        <f>H63/H53</f>
        <v>1.1524056467876692E-3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2</v>
      </c>
      <c r="F64" s="163">
        <v>0</v>
      </c>
      <c r="G64" s="163">
        <v>0</v>
      </c>
      <c r="H64" s="163">
        <v>4</v>
      </c>
      <c r="I64" s="164" t="str">
        <f t="shared" si="11"/>
        <v>-</v>
      </c>
      <c r="J64" s="165">
        <f t="shared" si="12"/>
        <v>-0.63636363636363635</v>
      </c>
      <c r="K64" s="164">
        <f>H64/H53</f>
        <v>1.1524056467876692E-3</v>
      </c>
    </row>
    <row r="65" spans="2:11" x14ac:dyDescent="0.25">
      <c r="B65" s="168" t="s">
        <v>145</v>
      </c>
      <c r="C65" s="169">
        <f t="shared" ref="C65:H65" si="13">C57-SUM(C58:C64)</f>
        <v>695</v>
      </c>
      <c r="D65" s="169">
        <f t="shared" si="13"/>
        <v>30</v>
      </c>
      <c r="E65" s="169">
        <f t="shared" si="13"/>
        <v>488</v>
      </c>
      <c r="F65" s="169">
        <f t="shared" si="13"/>
        <v>1036</v>
      </c>
      <c r="G65" s="169">
        <f t="shared" si="13"/>
        <v>684</v>
      </c>
      <c r="H65" s="169">
        <f t="shared" si="13"/>
        <v>773</v>
      </c>
      <c r="I65" s="170">
        <f t="shared" si="11"/>
        <v>0.13011695906432741</v>
      </c>
      <c r="J65" s="171">
        <f t="shared" si="12"/>
        <v>0.11223021582733805</v>
      </c>
      <c r="K65" s="170">
        <f>H65/H53</f>
        <v>0.22270239124171709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14155</v>
      </c>
      <c r="D67" s="176">
        <v>6721</v>
      </c>
      <c r="E67" s="176">
        <v>9924</v>
      </c>
      <c r="F67" s="176">
        <v>13134</v>
      </c>
      <c r="G67" s="176">
        <v>18421</v>
      </c>
      <c r="H67" s="176">
        <v>19553</v>
      </c>
      <c r="I67" s="177">
        <f t="shared" ref="I67:I79" si="14">IFERROR(H67/G67-1,"-")</f>
        <v>6.1451604147440442E-2</v>
      </c>
      <c r="J67" s="177">
        <f t="shared" ref="J67:J79" si="15">IFERROR(H67/C67-1,"-")</f>
        <v>0.3813493465206641</v>
      </c>
      <c r="K67" s="177">
        <f>H67/H67</f>
        <v>1</v>
      </c>
    </row>
    <row r="68" spans="2:11" x14ac:dyDescent="0.25">
      <c r="B68" s="157" t="s">
        <v>97</v>
      </c>
      <c r="C68" s="158">
        <v>6768</v>
      </c>
      <c r="D68" s="158">
        <v>5775</v>
      </c>
      <c r="E68" s="158">
        <v>5017</v>
      </c>
      <c r="F68" s="158">
        <v>1381</v>
      </c>
      <c r="G68" s="158">
        <v>9816</v>
      </c>
      <c r="H68" s="158">
        <v>7884</v>
      </c>
      <c r="I68" s="159">
        <f t="shared" si="14"/>
        <v>-0.19682151589242058</v>
      </c>
      <c r="J68" s="160">
        <f t="shared" si="15"/>
        <v>0.16489361702127669</v>
      </c>
      <c r="K68" s="159">
        <f>H68/H67</f>
        <v>0.40321178335805247</v>
      </c>
    </row>
    <row r="69" spans="2:11" x14ac:dyDescent="0.25">
      <c r="B69" s="162" t="s">
        <v>103</v>
      </c>
      <c r="C69" s="163">
        <v>3707</v>
      </c>
      <c r="D69" s="163">
        <v>2012</v>
      </c>
      <c r="E69" s="163">
        <v>3373</v>
      </c>
      <c r="F69" s="163">
        <v>286</v>
      </c>
      <c r="G69" s="163">
        <v>7748</v>
      </c>
      <c r="H69" s="163">
        <v>5350</v>
      </c>
      <c r="I69" s="164">
        <f t="shared" si="14"/>
        <v>-0.30949922560660814</v>
      </c>
      <c r="J69" s="165">
        <f t="shared" si="15"/>
        <v>0.44321553817102788</v>
      </c>
      <c r="K69" s="164">
        <f>H69/H67</f>
        <v>0.27361530199969314</v>
      </c>
    </row>
    <row r="70" spans="2:11" x14ac:dyDescent="0.25">
      <c r="B70" s="162" t="s">
        <v>100</v>
      </c>
      <c r="C70" s="163">
        <v>3061</v>
      </c>
      <c r="D70" s="163">
        <v>3763</v>
      </c>
      <c r="E70" s="163">
        <v>1644</v>
      </c>
      <c r="F70" s="163">
        <v>1095</v>
      </c>
      <c r="G70" s="163">
        <v>2068</v>
      </c>
      <c r="H70" s="163">
        <v>2534</v>
      </c>
      <c r="I70" s="164">
        <f t="shared" si="14"/>
        <v>0.22533849129593819</v>
      </c>
      <c r="J70" s="165">
        <f t="shared" si="15"/>
        <v>-0.17216595883698138</v>
      </c>
      <c r="K70" s="164">
        <f>H70/H67</f>
        <v>0.12959648135835933</v>
      </c>
    </row>
    <row r="71" spans="2:11" x14ac:dyDescent="0.25">
      <c r="B71" s="157" t="s">
        <v>107</v>
      </c>
      <c r="C71" s="158">
        <v>7387</v>
      </c>
      <c r="D71" s="158">
        <v>946</v>
      </c>
      <c r="E71" s="158">
        <v>4907</v>
      </c>
      <c r="F71" s="158">
        <v>11753</v>
      </c>
      <c r="G71" s="158">
        <v>8605</v>
      </c>
      <c r="H71" s="158">
        <v>11669</v>
      </c>
      <c r="I71" s="159">
        <f t="shared" si="14"/>
        <v>0.35607205113306217</v>
      </c>
      <c r="J71" s="160">
        <f t="shared" si="15"/>
        <v>0.5796669825368892</v>
      </c>
      <c r="K71" s="159">
        <f>H71/H67</f>
        <v>0.59678821664194748</v>
      </c>
    </row>
    <row r="72" spans="2:11" x14ac:dyDescent="0.25">
      <c r="B72" s="162" t="s">
        <v>110</v>
      </c>
      <c r="C72" s="163">
        <v>2707</v>
      </c>
      <c r="D72" s="163">
        <v>257</v>
      </c>
      <c r="E72" s="163">
        <v>2258</v>
      </c>
      <c r="F72" s="163">
        <v>5708</v>
      </c>
      <c r="G72" s="163">
        <v>3480</v>
      </c>
      <c r="H72" s="163">
        <v>5692</v>
      </c>
      <c r="I72" s="164">
        <f t="shared" si="14"/>
        <v>0.63563218390804588</v>
      </c>
      <c r="J72" s="165">
        <f t="shared" si="15"/>
        <v>1.1026967122275582</v>
      </c>
      <c r="K72" s="164">
        <f>H72/H67</f>
        <v>0.29110622410883241</v>
      </c>
    </row>
    <row r="73" spans="2:11" x14ac:dyDescent="0.25">
      <c r="B73" s="162" t="s">
        <v>113</v>
      </c>
      <c r="C73" s="163">
        <v>1326</v>
      </c>
      <c r="D73" s="163">
        <v>128</v>
      </c>
      <c r="E73" s="163">
        <v>578</v>
      </c>
      <c r="F73" s="163">
        <v>289</v>
      </c>
      <c r="G73" s="163">
        <v>835</v>
      </c>
      <c r="H73" s="163">
        <v>580</v>
      </c>
      <c r="I73" s="164">
        <f t="shared" si="14"/>
        <v>-0.30538922155688619</v>
      </c>
      <c r="J73" s="165">
        <f t="shared" si="15"/>
        <v>-0.56259426847662142</v>
      </c>
      <c r="K73" s="164">
        <f>H73/H67</f>
        <v>2.9662967319592903E-2</v>
      </c>
    </row>
    <row r="74" spans="2:11" x14ac:dyDescent="0.25">
      <c r="B74" s="162" t="s">
        <v>116</v>
      </c>
      <c r="C74" s="163">
        <v>762</v>
      </c>
      <c r="D74" s="163">
        <v>142</v>
      </c>
      <c r="E74" s="163">
        <v>438</v>
      </c>
      <c r="F74" s="163">
        <v>1556</v>
      </c>
      <c r="G74" s="163">
        <v>323</v>
      </c>
      <c r="H74" s="163">
        <v>1041</v>
      </c>
      <c r="I74" s="164">
        <f t="shared" si="14"/>
        <v>2.2229102167182662</v>
      </c>
      <c r="J74" s="165">
        <f t="shared" si="15"/>
        <v>0.36614173228346458</v>
      </c>
      <c r="K74" s="164">
        <f>H74/H67</f>
        <v>5.3239912033958982E-2</v>
      </c>
    </row>
    <row r="75" spans="2:11" x14ac:dyDescent="0.25">
      <c r="B75" s="162" t="s">
        <v>123</v>
      </c>
      <c r="C75" s="163">
        <v>64</v>
      </c>
      <c r="D75" s="163">
        <v>11</v>
      </c>
      <c r="E75" s="163">
        <v>432</v>
      </c>
      <c r="F75" s="163">
        <v>194</v>
      </c>
      <c r="G75" s="163">
        <v>319</v>
      </c>
      <c r="H75" s="163">
        <v>527</v>
      </c>
      <c r="I75" s="164">
        <f t="shared" si="14"/>
        <v>0.65203761755485901</v>
      </c>
      <c r="J75" s="165">
        <f t="shared" si="15"/>
        <v>7.234375</v>
      </c>
      <c r="K75" s="164">
        <f>H75/H67</f>
        <v>2.6952385823147344E-2</v>
      </c>
    </row>
    <row r="76" spans="2:11" x14ac:dyDescent="0.25">
      <c r="B76" s="162" t="s">
        <v>119</v>
      </c>
      <c r="C76" s="163">
        <v>125</v>
      </c>
      <c r="D76" s="163">
        <v>160</v>
      </c>
      <c r="E76" s="163">
        <v>108</v>
      </c>
      <c r="F76" s="163">
        <v>393</v>
      </c>
      <c r="G76" s="163">
        <v>58</v>
      </c>
      <c r="H76" s="163">
        <v>290</v>
      </c>
      <c r="I76" s="164">
        <f t="shared" si="14"/>
        <v>4</v>
      </c>
      <c r="J76" s="165">
        <f t="shared" si="15"/>
        <v>1.3199999999999998</v>
      </c>
      <c r="K76" s="164">
        <f>H76/H67</f>
        <v>1.4831483659796451E-2</v>
      </c>
    </row>
    <row r="77" spans="2:11" x14ac:dyDescent="0.25">
      <c r="B77" s="162" t="s">
        <v>128</v>
      </c>
      <c r="C77" s="163">
        <v>6</v>
      </c>
      <c r="D77" s="163">
        <v>0</v>
      </c>
      <c r="E77" s="163">
        <v>22</v>
      </c>
      <c r="F77" s="163">
        <v>14</v>
      </c>
      <c r="G77" s="163">
        <v>6</v>
      </c>
      <c r="H77" s="163">
        <v>33</v>
      </c>
      <c r="I77" s="164">
        <f t="shared" si="14"/>
        <v>4.5</v>
      </c>
      <c r="J77" s="165">
        <f t="shared" si="15"/>
        <v>4.5</v>
      </c>
      <c r="K77" s="164">
        <f>H77/H67</f>
        <v>1.6877205543906306E-3</v>
      </c>
    </row>
    <row r="78" spans="2:11" x14ac:dyDescent="0.25">
      <c r="B78" s="162" t="s">
        <v>131</v>
      </c>
      <c r="C78" s="163">
        <v>15</v>
      </c>
      <c r="D78" s="163">
        <v>9</v>
      </c>
      <c r="E78" s="163">
        <v>7</v>
      </c>
      <c r="F78" s="163">
        <v>13</v>
      </c>
      <c r="G78" s="163">
        <v>8</v>
      </c>
      <c r="H78" s="163">
        <v>47</v>
      </c>
      <c r="I78" s="164">
        <f t="shared" si="14"/>
        <v>4.875</v>
      </c>
      <c r="J78" s="165">
        <f t="shared" si="15"/>
        <v>2.1333333333333333</v>
      </c>
      <c r="K78" s="164">
        <f>H78/H67</f>
        <v>2.4037232138290798E-3</v>
      </c>
    </row>
    <row r="79" spans="2:11" x14ac:dyDescent="0.25">
      <c r="B79" s="168" t="s">
        <v>145</v>
      </c>
      <c r="C79" s="169">
        <f t="shared" ref="C79:H79" si="16">C71-SUM(C72:C78)</f>
        <v>2382</v>
      </c>
      <c r="D79" s="169">
        <f t="shared" si="16"/>
        <v>239</v>
      </c>
      <c r="E79" s="169">
        <f t="shared" si="16"/>
        <v>1064</v>
      </c>
      <c r="F79" s="169">
        <f t="shared" si="16"/>
        <v>3586</v>
      </c>
      <c r="G79" s="169">
        <f t="shared" si="16"/>
        <v>3576</v>
      </c>
      <c r="H79" s="169">
        <f t="shared" si="16"/>
        <v>3459</v>
      </c>
      <c r="I79" s="170">
        <f t="shared" si="14"/>
        <v>-3.2718120805369177E-2</v>
      </c>
      <c r="J79" s="171">
        <f t="shared" si="15"/>
        <v>0.45214105793450887</v>
      </c>
      <c r="K79" s="170">
        <f>H79/H67</f>
        <v>0.17690379992839975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81941</v>
      </c>
      <c r="D81" s="176">
        <v>19690</v>
      </c>
      <c r="E81" s="176">
        <v>55397</v>
      </c>
      <c r="F81" s="176">
        <v>71676</v>
      </c>
      <c r="G81" s="176">
        <v>83171</v>
      </c>
      <c r="H81" s="176">
        <v>91131</v>
      </c>
      <c r="I81" s="177">
        <f t="shared" ref="I81:I93" si="17">IFERROR(H81/G81-1,"-")</f>
        <v>9.5706436137596107E-2</v>
      </c>
      <c r="J81" s="177">
        <f t="shared" ref="J81:J93" si="18">IFERROR(H81/C81-1,"-")</f>
        <v>0.11215386680660466</v>
      </c>
      <c r="K81" s="177">
        <f>H81/H81</f>
        <v>1</v>
      </c>
    </row>
    <row r="82" spans="2:11" x14ac:dyDescent="0.25">
      <c r="B82" s="157" t="s">
        <v>97</v>
      </c>
      <c r="C82" s="158">
        <v>36909</v>
      </c>
      <c r="D82" s="158">
        <v>14508</v>
      </c>
      <c r="E82" s="158">
        <v>30530</v>
      </c>
      <c r="F82" s="158">
        <v>36680</v>
      </c>
      <c r="G82" s="158">
        <v>38459</v>
      </c>
      <c r="H82" s="158">
        <v>38667</v>
      </c>
      <c r="I82" s="159">
        <f t="shared" si="17"/>
        <v>5.4083569515588348E-3</v>
      </c>
      <c r="J82" s="160">
        <f t="shared" si="18"/>
        <v>4.7630659188815816E-2</v>
      </c>
      <c r="K82" s="159">
        <f>H82/H81</f>
        <v>0.42430128057411859</v>
      </c>
    </row>
    <row r="83" spans="2:11" x14ac:dyDescent="0.25">
      <c r="B83" s="162" t="s">
        <v>103</v>
      </c>
      <c r="C83" s="163">
        <v>7517</v>
      </c>
      <c r="D83" s="163">
        <v>3494</v>
      </c>
      <c r="E83" s="163">
        <v>8973</v>
      </c>
      <c r="F83" s="163">
        <v>8316</v>
      </c>
      <c r="G83" s="163">
        <v>11755</v>
      </c>
      <c r="H83" s="163">
        <v>8535</v>
      </c>
      <c r="I83" s="164">
        <f t="shared" si="17"/>
        <v>-0.27392598894087627</v>
      </c>
      <c r="J83" s="165">
        <f t="shared" si="18"/>
        <v>0.13542636690168952</v>
      </c>
      <c r="K83" s="164">
        <f>H83/H81</f>
        <v>9.3656384764789144E-2</v>
      </c>
    </row>
    <row r="84" spans="2:11" x14ac:dyDescent="0.25">
      <c r="B84" s="162" t="s">
        <v>100</v>
      </c>
      <c r="C84" s="163">
        <v>29392</v>
      </c>
      <c r="D84" s="163">
        <v>11014</v>
      </c>
      <c r="E84" s="163">
        <v>21557</v>
      </c>
      <c r="F84" s="163">
        <v>28364</v>
      </c>
      <c r="G84" s="163">
        <v>26704</v>
      </c>
      <c r="H84" s="163">
        <v>30132</v>
      </c>
      <c r="I84" s="164">
        <f t="shared" si="17"/>
        <v>0.12837028160575192</v>
      </c>
      <c r="J84" s="165">
        <f t="shared" si="18"/>
        <v>2.5176918889493693E-2</v>
      </c>
      <c r="K84" s="164">
        <f>H84/H81</f>
        <v>0.33064489580932943</v>
      </c>
    </row>
    <row r="85" spans="2:11" x14ac:dyDescent="0.25">
      <c r="B85" s="157" t="s">
        <v>107</v>
      </c>
      <c r="C85" s="158">
        <v>45032</v>
      </c>
      <c r="D85" s="158">
        <v>5182</v>
      </c>
      <c r="E85" s="158">
        <v>24867</v>
      </c>
      <c r="F85" s="158">
        <v>34996</v>
      </c>
      <c r="G85" s="158">
        <v>44712</v>
      </c>
      <c r="H85" s="158">
        <v>52464</v>
      </c>
      <c r="I85" s="159">
        <f t="shared" si="17"/>
        <v>0.17337627482555029</v>
      </c>
      <c r="J85" s="160">
        <f t="shared" si="18"/>
        <v>0.16503819506128981</v>
      </c>
      <c r="K85" s="159">
        <f>H85/H81</f>
        <v>0.57569871942588147</v>
      </c>
    </row>
    <row r="86" spans="2:11" x14ac:dyDescent="0.25">
      <c r="B86" s="162" t="s">
        <v>110</v>
      </c>
      <c r="C86" s="163">
        <v>9366</v>
      </c>
      <c r="D86" s="163">
        <v>830</v>
      </c>
      <c r="E86" s="163">
        <v>2422</v>
      </c>
      <c r="F86" s="163">
        <v>7553</v>
      </c>
      <c r="G86" s="163">
        <v>11321</v>
      </c>
      <c r="H86" s="163">
        <v>13030</v>
      </c>
      <c r="I86" s="164">
        <f t="shared" si="17"/>
        <v>0.15095839590142224</v>
      </c>
      <c r="J86" s="165">
        <f t="shared" si="18"/>
        <v>0.39120222079863343</v>
      </c>
      <c r="K86" s="164">
        <f>H86/H81</f>
        <v>0.14298098341947307</v>
      </c>
    </row>
    <row r="87" spans="2:11" x14ac:dyDescent="0.25">
      <c r="B87" s="162" t="s">
        <v>113</v>
      </c>
      <c r="C87" s="163">
        <v>15897</v>
      </c>
      <c r="D87" s="163">
        <v>769</v>
      </c>
      <c r="E87" s="163">
        <v>8104</v>
      </c>
      <c r="F87" s="163">
        <v>11169</v>
      </c>
      <c r="G87" s="163">
        <v>11398</v>
      </c>
      <c r="H87" s="163">
        <v>12402</v>
      </c>
      <c r="I87" s="164">
        <f t="shared" si="17"/>
        <v>8.8085629057729431E-2</v>
      </c>
      <c r="J87" s="165">
        <f t="shared" si="18"/>
        <v>-0.21985280241555005</v>
      </c>
      <c r="K87" s="164">
        <f>H87/H81</f>
        <v>0.13608980478651611</v>
      </c>
    </row>
    <row r="88" spans="2:11" x14ac:dyDescent="0.25">
      <c r="B88" s="162" t="s">
        <v>116</v>
      </c>
      <c r="C88" s="163">
        <v>2657</v>
      </c>
      <c r="D88" s="163">
        <v>276</v>
      </c>
      <c r="E88" s="163">
        <v>2405</v>
      </c>
      <c r="F88" s="163">
        <v>2802</v>
      </c>
      <c r="G88" s="163">
        <v>4299</v>
      </c>
      <c r="H88" s="163">
        <v>5249</v>
      </c>
      <c r="I88" s="164">
        <f t="shared" si="17"/>
        <v>0.22098162363340301</v>
      </c>
      <c r="J88" s="165">
        <f t="shared" si="18"/>
        <v>0.97553631915694394</v>
      </c>
      <c r="K88" s="164">
        <f>H88/H81</f>
        <v>5.7598402299985738E-2</v>
      </c>
    </row>
    <row r="89" spans="2:11" x14ac:dyDescent="0.25">
      <c r="B89" s="162" t="s">
        <v>123</v>
      </c>
      <c r="C89" s="163">
        <v>974</v>
      </c>
      <c r="D89" s="163">
        <v>75</v>
      </c>
      <c r="E89" s="163">
        <v>825</v>
      </c>
      <c r="F89" s="163">
        <v>1068</v>
      </c>
      <c r="G89" s="163">
        <v>1572</v>
      </c>
      <c r="H89" s="163">
        <v>2152</v>
      </c>
      <c r="I89" s="164">
        <f t="shared" si="17"/>
        <v>0.36895674300254444</v>
      </c>
      <c r="J89" s="165">
        <f t="shared" si="18"/>
        <v>1.2094455852156059</v>
      </c>
      <c r="K89" s="164">
        <f>H89/H81</f>
        <v>2.3614357353699621E-2</v>
      </c>
    </row>
    <row r="90" spans="2:11" x14ac:dyDescent="0.25">
      <c r="B90" s="162" t="s">
        <v>119</v>
      </c>
      <c r="C90" s="163">
        <v>691</v>
      </c>
      <c r="D90" s="163">
        <v>521</v>
      </c>
      <c r="E90" s="163">
        <v>961</v>
      </c>
      <c r="F90" s="163">
        <v>552</v>
      </c>
      <c r="G90" s="163">
        <v>787</v>
      </c>
      <c r="H90" s="163">
        <v>972</v>
      </c>
      <c r="I90" s="164">
        <f t="shared" si="17"/>
        <v>0.2350698856416773</v>
      </c>
      <c r="J90" s="165">
        <f t="shared" si="18"/>
        <v>0.40665701881331406</v>
      </c>
      <c r="K90" s="164">
        <f>H90/H81</f>
        <v>1.066596438094611E-2</v>
      </c>
    </row>
    <row r="91" spans="2:11" x14ac:dyDescent="0.25">
      <c r="B91" s="162" t="s">
        <v>128</v>
      </c>
      <c r="C91" s="163">
        <v>294</v>
      </c>
      <c r="D91" s="163">
        <v>21</v>
      </c>
      <c r="E91" s="163">
        <v>123</v>
      </c>
      <c r="F91" s="163">
        <v>258</v>
      </c>
      <c r="G91" s="163">
        <v>141</v>
      </c>
      <c r="H91" s="163">
        <v>224</v>
      </c>
      <c r="I91" s="164">
        <f t="shared" si="17"/>
        <v>0.58865248226950362</v>
      </c>
      <c r="J91" s="165">
        <f t="shared" si="18"/>
        <v>-0.23809523809523814</v>
      </c>
      <c r="K91" s="164">
        <f>H91/H81</f>
        <v>2.4580000219464287E-3</v>
      </c>
    </row>
    <row r="92" spans="2:11" x14ac:dyDescent="0.25">
      <c r="B92" s="162" t="s">
        <v>131</v>
      </c>
      <c r="C92" s="163">
        <v>215</v>
      </c>
      <c r="D92" s="163">
        <v>32</v>
      </c>
      <c r="E92" s="163">
        <v>85</v>
      </c>
      <c r="F92" s="163">
        <v>186</v>
      </c>
      <c r="G92" s="163">
        <v>123</v>
      </c>
      <c r="H92" s="163">
        <v>182</v>
      </c>
      <c r="I92" s="164">
        <f t="shared" si="17"/>
        <v>0.47967479674796754</v>
      </c>
      <c r="J92" s="165">
        <f t="shared" si="18"/>
        <v>-0.15348837209302324</v>
      </c>
      <c r="K92" s="164">
        <f>H92/H81</f>
        <v>1.9971250178314735E-3</v>
      </c>
    </row>
    <row r="93" spans="2:11" x14ac:dyDescent="0.25">
      <c r="B93" s="168" t="s">
        <v>145</v>
      </c>
      <c r="C93" s="169">
        <f t="shared" ref="C93:H93" si="19">C85-SUM(C86:C92)</f>
        <v>14938</v>
      </c>
      <c r="D93" s="169">
        <f t="shared" si="19"/>
        <v>2658</v>
      </c>
      <c r="E93" s="169">
        <f t="shared" si="19"/>
        <v>9942</v>
      </c>
      <c r="F93" s="169">
        <f t="shared" si="19"/>
        <v>11408</v>
      </c>
      <c r="G93" s="169">
        <f t="shared" si="19"/>
        <v>15071</v>
      </c>
      <c r="H93" s="169">
        <f t="shared" si="19"/>
        <v>18253</v>
      </c>
      <c r="I93" s="170">
        <f t="shared" si="17"/>
        <v>0.21113396589476485</v>
      </c>
      <c r="J93" s="171">
        <f t="shared" si="18"/>
        <v>0.22191725799973216</v>
      </c>
      <c r="K93" s="170">
        <f>H93/H81</f>
        <v>0.20029408214548289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3949</v>
      </c>
      <c r="D95" s="176">
        <v>1866</v>
      </c>
      <c r="E95" s="176">
        <v>3996</v>
      </c>
      <c r="F95" s="176">
        <v>4766</v>
      </c>
      <c r="G95" s="176">
        <v>4736</v>
      </c>
      <c r="H95" s="176">
        <v>5250</v>
      </c>
      <c r="I95" s="177">
        <f t="shared" ref="I95:I107" si="20">IFERROR(H95/G95-1,"-")</f>
        <v>0.10853040540540548</v>
      </c>
      <c r="J95" s="177">
        <f t="shared" ref="J95:J107" si="21">IFERROR(H95/C95-1,"-")</f>
        <v>0.32945049379589775</v>
      </c>
      <c r="K95" s="177">
        <f>H95/H95</f>
        <v>1</v>
      </c>
    </row>
    <row r="96" spans="2:11" x14ac:dyDescent="0.25">
      <c r="B96" s="157" t="s">
        <v>97</v>
      </c>
      <c r="C96" s="158">
        <v>2858</v>
      </c>
      <c r="D96" s="158">
        <v>1518</v>
      </c>
      <c r="E96" s="158">
        <v>3108</v>
      </c>
      <c r="F96" s="158">
        <v>3605</v>
      </c>
      <c r="G96" s="158">
        <v>3460</v>
      </c>
      <c r="H96" s="158">
        <v>4146</v>
      </c>
      <c r="I96" s="159">
        <f t="shared" si="20"/>
        <v>0.19826589595375732</v>
      </c>
      <c r="J96" s="160">
        <f t="shared" si="21"/>
        <v>0.45066480055983216</v>
      </c>
      <c r="K96" s="159">
        <f>H96/H95</f>
        <v>0.7897142857142857</v>
      </c>
    </row>
    <row r="97" spans="2:11" x14ac:dyDescent="0.25">
      <c r="B97" s="162" t="s">
        <v>103</v>
      </c>
      <c r="C97" s="163">
        <v>1437</v>
      </c>
      <c r="D97" s="163">
        <v>693</v>
      </c>
      <c r="E97" s="163">
        <v>1461</v>
      </c>
      <c r="F97" s="163">
        <v>1690</v>
      </c>
      <c r="G97" s="163">
        <v>945</v>
      </c>
      <c r="H97" s="163">
        <v>1760</v>
      </c>
      <c r="I97" s="164">
        <f t="shared" si="20"/>
        <v>0.86243386243386233</v>
      </c>
      <c r="J97" s="165">
        <f t="shared" si="21"/>
        <v>0.22477383437717458</v>
      </c>
      <c r="K97" s="164">
        <f>H97/H95</f>
        <v>0.33523809523809522</v>
      </c>
    </row>
    <row r="98" spans="2:11" x14ac:dyDescent="0.25">
      <c r="B98" s="162" t="s">
        <v>100</v>
      </c>
      <c r="C98" s="163">
        <v>1421</v>
      </c>
      <c r="D98" s="163">
        <v>825</v>
      </c>
      <c r="E98" s="163">
        <v>1647</v>
      </c>
      <c r="F98" s="163">
        <v>1915</v>
      </c>
      <c r="G98" s="163">
        <v>2515</v>
      </c>
      <c r="H98" s="163">
        <v>2386</v>
      </c>
      <c r="I98" s="164">
        <f t="shared" si="20"/>
        <v>-5.1292246520874718E-2</v>
      </c>
      <c r="J98" s="165">
        <f t="shared" si="21"/>
        <v>0.67909922589725547</v>
      </c>
      <c r="K98" s="164">
        <f>H98/H95</f>
        <v>0.45447619047619048</v>
      </c>
    </row>
    <row r="99" spans="2:11" x14ac:dyDescent="0.25">
      <c r="B99" s="157" t="s">
        <v>107</v>
      </c>
      <c r="C99" s="158">
        <v>1091</v>
      </c>
      <c r="D99" s="158">
        <v>348</v>
      </c>
      <c r="E99" s="158">
        <v>888</v>
      </c>
      <c r="F99" s="158">
        <v>1161</v>
      </c>
      <c r="G99" s="158">
        <v>1276</v>
      </c>
      <c r="H99" s="158">
        <v>1104</v>
      </c>
      <c r="I99" s="159">
        <f t="shared" si="20"/>
        <v>-0.13479623824451414</v>
      </c>
      <c r="J99" s="160">
        <f t="shared" si="21"/>
        <v>1.1915673693858819E-2</v>
      </c>
      <c r="K99" s="159">
        <f>H99/H95</f>
        <v>0.2102857142857143</v>
      </c>
    </row>
    <row r="100" spans="2:11" x14ac:dyDescent="0.25">
      <c r="B100" s="162" t="s">
        <v>110</v>
      </c>
      <c r="C100" s="163">
        <v>148</v>
      </c>
      <c r="D100" s="163">
        <v>26</v>
      </c>
      <c r="E100" s="163">
        <v>81</v>
      </c>
      <c r="F100" s="163">
        <v>179</v>
      </c>
      <c r="G100" s="163">
        <v>167</v>
      </c>
      <c r="H100" s="163">
        <v>134</v>
      </c>
      <c r="I100" s="164">
        <f t="shared" si="20"/>
        <v>-0.19760479041916168</v>
      </c>
      <c r="J100" s="165">
        <f t="shared" si="21"/>
        <v>-9.4594594594594628E-2</v>
      </c>
      <c r="K100" s="164">
        <f>H100/H95</f>
        <v>2.5523809523809525E-2</v>
      </c>
    </row>
    <row r="101" spans="2:11" x14ac:dyDescent="0.25">
      <c r="B101" s="162" t="s">
        <v>113</v>
      </c>
      <c r="C101" s="163">
        <v>194</v>
      </c>
      <c r="D101" s="163">
        <v>46</v>
      </c>
      <c r="E101" s="163">
        <v>227</v>
      </c>
      <c r="F101" s="163">
        <v>257</v>
      </c>
      <c r="G101" s="163">
        <v>257</v>
      </c>
      <c r="H101" s="163">
        <v>258</v>
      </c>
      <c r="I101" s="164">
        <f t="shared" si="20"/>
        <v>3.8910505836575737E-3</v>
      </c>
      <c r="J101" s="165">
        <f t="shared" si="21"/>
        <v>0.32989690721649478</v>
      </c>
      <c r="K101" s="164">
        <f>H101/H95</f>
        <v>4.9142857142857141E-2</v>
      </c>
    </row>
    <row r="102" spans="2:11" x14ac:dyDescent="0.25">
      <c r="B102" s="162" t="s">
        <v>116</v>
      </c>
      <c r="C102" s="163">
        <v>217</v>
      </c>
      <c r="D102" s="163">
        <v>61</v>
      </c>
      <c r="E102" s="163">
        <v>188</v>
      </c>
      <c r="F102" s="163">
        <v>162</v>
      </c>
      <c r="G102" s="163">
        <v>224</v>
      </c>
      <c r="H102" s="163">
        <v>166</v>
      </c>
      <c r="I102" s="164">
        <f t="shared" si="20"/>
        <v>-0.2589285714285714</v>
      </c>
      <c r="J102" s="165">
        <f t="shared" si="21"/>
        <v>-0.23502304147465436</v>
      </c>
      <c r="K102" s="164">
        <f>H102/H95</f>
        <v>3.1619047619047616E-2</v>
      </c>
    </row>
    <row r="103" spans="2:11" x14ac:dyDescent="0.25">
      <c r="B103" s="162" t="s">
        <v>123</v>
      </c>
      <c r="C103" s="163">
        <v>44</v>
      </c>
      <c r="D103" s="163">
        <v>6</v>
      </c>
      <c r="E103" s="163">
        <v>46</v>
      </c>
      <c r="F103" s="163">
        <v>73</v>
      </c>
      <c r="G103" s="163">
        <v>44</v>
      </c>
      <c r="H103" s="163">
        <v>36</v>
      </c>
      <c r="I103" s="164">
        <f t="shared" si="20"/>
        <v>-0.18181818181818177</v>
      </c>
      <c r="J103" s="165">
        <f t="shared" si="21"/>
        <v>-0.18181818181818177</v>
      </c>
      <c r="K103" s="164">
        <f>H103/H95</f>
        <v>6.8571428571428568E-3</v>
      </c>
    </row>
    <row r="104" spans="2:11" x14ac:dyDescent="0.25">
      <c r="B104" s="162" t="s">
        <v>119</v>
      </c>
      <c r="C104" s="163">
        <v>16</v>
      </c>
      <c r="D104" s="163">
        <v>41</v>
      </c>
      <c r="E104" s="163">
        <v>37</v>
      </c>
      <c r="F104" s="163">
        <v>34</v>
      </c>
      <c r="G104" s="163">
        <v>45</v>
      </c>
      <c r="H104" s="163">
        <v>46</v>
      </c>
      <c r="I104" s="164">
        <f t="shared" si="20"/>
        <v>2.2222222222222143E-2</v>
      </c>
      <c r="J104" s="165">
        <f t="shared" si="21"/>
        <v>1.875</v>
      </c>
      <c r="K104" s="164">
        <f>H104/H95</f>
        <v>8.7619047619047624E-3</v>
      </c>
    </row>
    <row r="105" spans="2:11" x14ac:dyDescent="0.25">
      <c r="B105" s="162" t="s">
        <v>128</v>
      </c>
      <c r="C105" s="163">
        <v>2</v>
      </c>
      <c r="D105" s="163">
        <v>1</v>
      </c>
      <c r="E105" s="163">
        <v>1</v>
      </c>
      <c r="F105" s="163">
        <v>9</v>
      </c>
      <c r="G105" s="163">
        <v>4</v>
      </c>
      <c r="H105" s="163">
        <v>13</v>
      </c>
      <c r="I105" s="164">
        <f t="shared" si="20"/>
        <v>2.25</v>
      </c>
      <c r="J105" s="165">
        <f t="shared" si="21"/>
        <v>5.5</v>
      </c>
      <c r="K105" s="164">
        <f>H105/H95</f>
        <v>2.476190476190476E-3</v>
      </c>
    </row>
    <row r="106" spans="2:11" x14ac:dyDescent="0.25">
      <c r="B106" s="162" t="s">
        <v>131</v>
      </c>
      <c r="C106" s="163">
        <v>0</v>
      </c>
      <c r="D106" s="163">
        <v>2</v>
      </c>
      <c r="E106" s="163">
        <v>10</v>
      </c>
      <c r="F106" s="163">
        <v>6</v>
      </c>
      <c r="G106" s="163">
        <v>14</v>
      </c>
      <c r="H106" s="163">
        <v>10</v>
      </c>
      <c r="I106" s="164">
        <f t="shared" si="20"/>
        <v>-0.2857142857142857</v>
      </c>
      <c r="J106" s="165" t="str">
        <f t="shared" si="21"/>
        <v>-</v>
      </c>
      <c r="K106" s="164">
        <f>H106/H95</f>
        <v>1.9047619047619048E-3</v>
      </c>
    </row>
    <row r="107" spans="2:11" x14ac:dyDescent="0.25">
      <c r="B107" s="168" t="s">
        <v>145</v>
      </c>
      <c r="C107" s="169">
        <f t="shared" ref="C107:H107" si="22">C99-SUM(C100:C106)</f>
        <v>470</v>
      </c>
      <c r="D107" s="169">
        <f t="shared" si="22"/>
        <v>165</v>
      </c>
      <c r="E107" s="169">
        <f t="shared" si="22"/>
        <v>298</v>
      </c>
      <c r="F107" s="169">
        <f t="shared" si="22"/>
        <v>441</v>
      </c>
      <c r="G107" s="169">
        <f t="shared" si="22"/>
        <v>521</v>
      </c>
      <c r="H107" s="169">
        <f t="shared" si="22"/>
        <v>441</v>
      </c>
      <c r="I107" s="170">
        <f t="shared" si="20"/>
        <v>-0.15355086372360849</v>
      </c>
      <c r="J107" s="171">
        <f t="shared" si="21"/>
        <v>-6.1702127659574502E-2</v>
      </c>
      <c r="K107" s="170">
        <f>H107/H95</f>
        <v>8.4000000000000005E-2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14009</v>
      </c>
      <c r="D109" s="176">
        <v>12835</v>
      </c>
      <c r="E109" s="176">
        <v>15344</v>
      </c>
      <c r="F109" s="176">
        <v>20526</v>
      </c>
      <c r="G109" s="176">
        <v>22179</v>
      </c>
      <c r="H109" s="176">
        <v>24127</v>
      </c>
      <c r="I109" s="177">
        <f t="shared" ref="I109:I121" si="23">IFERROR(H109/G109-1,"-")</f>
        <v>8.7830830966229234E-2</v>
      </c>
      <c r="J109" s="177">
        <f t="shared" ref="J109:J121" si="24">IFERROR(H109/C109-1,"-")</f>
        <v>0.72224998215432934</v>
      </c>
      <c r="K109" s="177">
        <f>H109/H109</f>
        <v>1</v>
      </c>
    </row>
    <row r="110" spans="2:11" x14ac:dyDescent="0.25">
      <c r="B110" s="157" t="s">
        <v>97</v>
      </c>
      <c r="C110" s="158">
        <v>3421</v>
      </c>
      <c r="D110" s="158">
        <v>9262</v>
      </c>
      <c r="E110" s="158">
        <v>6535</v>
      </c>
      <c r="F110" s="158">
        <v>6601</v>
      </c>
      <c r="G110" s="158">
        <v>5808</v>
      </c>
      <c r="H110" s="158">
        <v>6215</v>
      </c>
      <c r="I110" s="159">
        <f t="shared" si="23"/>
        <v>7.0075757575757569E-2</v>
      </c>
      <c r="J110" s="160">
        <f t="shared" si="24"/>
        <v>0.81672025723472674</v>
      </c>
      <c r="K110" s="159">
        <f>H110/H109</f>
        <v>0.25759522526629919</v>
      </c>
    </row>
    <row r="111" spans="2:11" x14ac:dyDescent="0.25">
      <c r="B111" s="162" t="s">
        <v>103</v>
      </c>
      <c r="C111" s="163">
        <v>1412</v>
      </c>
      <c r="D111" s="163">
        <v>298</v>
      </c>
      <c r="E111" s="163">
        <v>3410</v>
      </c>
      <c r="F111" s="163">
        <v>2043</v>
      </c>
      <c r="G111" s="163">
        <v>1628</v>
      </c>
      <c r="H111" s="163">
        <v>2250</v>
      </c>
      <c r="I111" s="164">
        <f t="shared" si="23"/>
        <v>0.38206388206388198</v>
      </c>
      <c r="J111" s="165">
        <f t="shared" si="24"/>
        <v>0.59348441926345608</v>
      </c>
      <c r="K111" s="164">
        <f>H111/H109</f>
        <v>9.3256517594396321E-2</v>
      </c>
    </row>
    <row r="112" spans="2:11" x14ac:dyDescent="0.25">
      <c r="B112" s="162" t="s">
        <v>100</v>
      </c>
      <c r="C112" s="163">
        <v>2009</v>
      </c>
      <c r="D112" s="163">
        <v>8964</v>
      </c>
      <c r="E112" s="163">
        <v>3125</v>
      </c>
      <c r="F112" s="163">
        <v>4558</v>
      </c>
      <c r="G112" s="163">
        <v>4180</v>
      </c>
      <c r="H112" s="163">
        <v>3965</v>
      </c>
      <c r="I112" s="164">
        <f t="shared" si="23"/>
        <v>-5.1435406698564612E-2</v>
      </c>
      <c r="J112" s="165">
        <f t="shared" si="24"/>
        <v>0.97361871577899461</v>
      </c>
      <c r="K112" s="164">
        <f>H112/H109</f>
        <v>0.16433870767190284</v>
      </c>
    </row>
    <row r="113" spans="2:11" x14ac:dyDescent="0.25">
      <c r="B113" s="157" t="s">
        <v>107</v>
      </c>
      <c r="C113" s="158">
        <v>10588</v>
      </c>
      <c r="D113" s="158">
        <v>3573</v>
      </c>
      <c r="E113" s="158">
        <v>8809</v>
      </c>
      <c r="F113" s="158">
        <v>13925</v>
      </c>
      <c r="G113" s="158">
        <v>16371</v>
      </c>
      <c r="H113" s="158">
        <v>17912</v>
      </c>
      <c r="I113" s="159">
        <f t="shared" si="23"/>
        <v>9.4129863783519729E-2</v>
      </c>
      <c r="J113" s="160">
        <f t="shared" si="24"/>
        <v>0.69172648281072924</v>
      </c>
      <c r="K113" s="159">
        <f>H113/H109</f>
        <v>0.74240477473370081</v>
      </c>
    </row>
    <row r="114" spans="2:11" x14ac:dyDescent="0.25">
      <c r="B114" s="162" t="s">
        <v>110</v>
      </c>
      <c r="C114" s="163">
        <v>5926</v>
      </c>
      <c r="D114" s="163">
        <v>929</v>
      </c>
      <c r="E114" s="163">
        <v>4493</v>
      </c>
      <c r="F114" s="163">
        <v>9251</v>
      </c>
      <c r="G114" s="163">
        <v>11562</v>
      </c>
      <c r="H114" s="163">
        <v>12021</v>
      </c>
      <c r="I114" s="164">
        <f t="shared" si="23"/>
        <v>3.9699014011416622E-2</v>
      </c>
      <c r="J114" s="165">
        <f t="shared" si="24"/>
        <v>1.028518393520081</v>
      </c>
      <c r="K114" s="164">
        <f>H114/H109</f>
        <v>0.49823848800099474</v>
      </c>
    </row>
    <row r="115" spans="2:11" x14ac:dyDescent="0.25">
      <c r="B115" s="162" t="s">
        <v>113</v>
      </c>
      <c r="C115" s="163">
        <v>1144</v>
      </c>
      <c r="D115" s="163">
        <v>242</v>
      </c>
      <c r="E115" s="163">
        <v>620</v>
      </c>
      <c r="F115" s="163">
        <v>491</v>
      </c>
      <c r="G115" s="163">
        <v>659</v>
      </c>
      <c r="H115" s="163">
        <v>606</v>
      </c>
      <c r="I115" s="164">
        <f t="shared" si="23"/>
        <v>-8.0424886191198808E-2</v>
      </c>
      <c r="J115" s="165">
        <f t="shared" si="24"/>
        <v>-0.47027972027972031</v>
      </c>
      <c r="K115" s="164">
        <f>H115/H109</f>
        <v>2.5117088738757409E-2</v>
      </c>
    </row>
    <row r="116" spans="2:11" x14ac:dyDescent="0.25">
      <c r="B116" s="162" t="s">
        <v>116</v>
      </c>
      <c r="C116" s="163">
        <v>1191</v>
      </c>
      <c r="D116" s="163">
        <v>249</v>
      </c>
      <c r="E116" s="163">
        <v>809</v>
      </c>
      <c r="F116" s="163">
        <v>997</v>
      </c>
      <c r="G116" s="163">
        <v>767</v>
      </c>
      <c r="H116" s="163">
        <v>1443</v>
      </c>
      <c r="I116" s="164">
        <f t="shared" si="23"/>
        <v>0.88135593220338992</v>
      </c>
      <c r="J116" s="165">
        <f t="shared" si="24"/>
        <v>0.21158690176322414</v>
      </c>
      <c r="K116" s="164">
        <f>H116/H109</f>
        <v>5.9808513283872843E-2</v>
      </c>
    </row>
    <row r="117" spans="2:11" x14ac:dyDescent="0.25">
      <c r="B117" s="162" t="s">
        <v>123</v>
      </c>
      <c r="C117" s="163">
        <v>128</v>
      </c>
      <c r="D117" s="163">
        <v>43</v>
      </c>
      <c r="E117" s="163">
        <v>633</v>
      </c>
      <c r="F117" s="163">
        <v>421</v>
      </c>
      <c r="G117" s="163">
        <v>453</v>
      </c>
      <c r="H117" s="163">
        <v>436</v>
      </c>
      <c r="I117" s="164">
        <f t="shared" si="23"/>
        <v>-3.7527593818984517E-2</v>
      </c>
      <c r="J117" s="165">
        <f t="shared" si="24"/>
        <v>2.40625</v>
      </c>
      <c r="K117" s="164">
        <f>H117/H109</f>
        <v>1.8071040742736355E-2</v>
      </c>
    </row>
    <row r="118" spans="2:11" x14ac:dyDescent="0.25">
      <c r="B118" s="162" t="s">
        <v>119</v>
      </c>
      <c r="C118" s="163">
        <v>322</v>
      </c>
      <c r="D118" s="163">
        <v>1240</v>
      </c>
      <c r="E118" s="163">
        <v>676</v>
      </c>
      <c r="F118" s="163">
        <v>518</v>
      </c>
      <c r="G118" s="163">
        <v>406</v>
      </c>
      <c r="H118" s="163">
        <v>400</v>
      </c>
      <c r="I118" s="164">
        <f t="shared" si="23"/>
        <v>-1.4778325123152691E-2</v>
      </c>
      <c r="J118" s="165">
        <f t="shared" si="24"/>
        <v>0.2422360248447204</v>
      </c>
      <c r="K118" s="164">
        <f>H118/H109</f>
        <v>1.6578936461226011E-2</v>
      </c>
    </row>
    <row r="119" spans="2:11" x14ac:dyDescent="0.25">
      <c r="B119" s="162" t="s">
        <v>128</v>
      </c>
      <c r="C119" s="163">
        <v>19</v>
      </c>
      <c r="D119" s="163">
        <v>16</v>
      </c>
      <c r="E119" s="163">
        <v>10</v>
      </c>
      <c r="F119" s="163">
        <v>19</v>
      </c>
      <c r="G119" s="163">
        <v>47</v>
      </c>
      <c r="H119" s="163">
        <v>13</v>
      </c>
      <c r="I119" s="164">
        <f t="shared" si="23"/>
        <v>-0.72340425531914887</v>
      </c>
      <c r="J119" s="165">
        <f t="shared" si="24"/>
        <v>-0.31578947368421051</v>
      </c>
      <c r="K119" s="164">
        <f>H119/H109</f>
        <v>5.3881543498984536E-4</v>
      </c>
    </row>
    <row r="120" spans="2:11" x14ac:dyDescent="0.25">
      <c r="B120" s="162" t="s">
        <v>131</v>
      </c>
      <c r="C120" s="163">
        <v>24</v>
      </c>
      <c r="D120" s="163">
        <v>8</v>
      </c>
      <c r="E120" s="163">
        <v>13</v>
      </c>
      <c r="F120" s="163">
        <v>8</v>
      </c>
      <c r="G120" s="163">
        <v>22</v>
      </c>
      <c r="H120" s="163">
        <v>4</v>
      </c>
      <c r="I120" s="164">
        <f t="shared" si="23"/>
        <v>-0.81818181818181812</v>
      </c>
      <c r="J120" s="165">
        <f t="shared" si="24"/>
        <v>-0.83333333333333337</v>
      </c>
      <c r="K120" s="164">
        <f>H120/H109</f>
        <v>1.6578936461226012E-4</v>
      </c>
    </row>
    <row r="121" spans="2:11" x14ac:dyDescent="0.25">
      <c r="B121" s="168" t="s">
        <v>145</v>
      </c>
      <c r="C121" s="169">
        <f t="shared" ref="C121:H121" si="25">C113-SUM(C114:C120)</f>
        <v>1834</v>
      </c>
      <c r="D121" s="169">
        <f t="shared" si="25"/>
        <v>846</v>
      </c>
      <c r="E121" s="169">
        <f t="shared" si="25"/>
        <v>1555</v>
      </c>
      <c r="F121" s="169">
        <f t="shared" si="25"/>
        <v>2220</v>
      </c>
      <c r="G121" s="169">
        <f t="shared" si="25"/>
        <v>2455</v>
      </c>
      <c r="H121" s="169">
        <f t="shared" si="25"/>
        <v>2989</v>
      </c>
      <c r="I121" s="170">
        <f t="shared" si="23"/>
        <v>0.2175152749490834</v>
      </c>
      <c r="J121" s="171">
        <f t="shared" si="24"/>
        <v>0.62977099236641232</v>
      </c>
      <c r="K121" s="170">
        <f>H121/H109</f>
        <v>0.12388610270651138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16545</v>
      </c>
      <c r="D123" s="176">
        <v>7643</v>
      </c>
      <c r="E123" s="176">
        <v>16992</v>
      </c>
      <c r="F123" s="176">
        <v>20549</v>
      </c>
      <c r="G123" s="176">
        <v>16671</v>
      </c>
      <c r="H123" s="176">
        <v>20174</v>
      </c>
      <c r="I123" s="177">
        <f t="shared" ref="I123:I135" si="26">IFERROR(H123/G123-1,"-")</f>
        <v>0.21012536740447474</v>
      </c>
      <c r="J123" s="177">
        <f t="shared" ref="J123:J135" si="27">IFERROR(H123/C123-1,"-")</f>
        <v>0.21934119069205193</v>
      </c>
      <c r="K123" s="177">
        <f>H123/H123</f>
        <v>1</v>
      </c>
    </row>
    <row r="124" spans="2:11" x14ac:dyDescent="0.25">
      <c r="B124" s="157" t="s">
        <v>97</v>
      </c>
      <c r="C124" s="158">
        <v>9542</v>
      </c>
      <c r="D124" s="158">
        <v>5334</v>
      </c>
      <c r="E124" s="158">
        <v>11386</v>
      </c>
      <c r="F124" s="158">
        <v>13102</v>
      </c>
      <c r="G124" s="158">
        <v>11658</v>
      </c>
      <c r="H124" s="158">
        <v>14592</v>
      </c>
      <c r="I124" s="159">
        <f t="shared" si="26"/>
        <v>0.2516726711271231</v>
      </c>
      <c r="J124" s="160">
        <f t="shared" si="27"/>
        <v>0.52923915321735482</v>
      </c>
      <c r="K124" s="159">
        <f>H124/H123</f>
        <v>0.72330722712402107</v>
      </c>
    </row>
    <row r="125" spans="2:11" x14ac:dyDescent="0.25">
      <c r="B125" s="162" t="s">
        <v>103</v>
      </c>
      <c r="C125" s="163">
        <v>4702</v>
      </c>
      <c r="D125" s="163">
        <v>1784</v>
      </c>
      <c r="E125" s="163">
        <v>5443</v>
      </c>
      <c r="F125" s="163">
        <v>6791</v>
      </c>
      <c r="G125" s="163">
        <v>4887</v>
      </c>
      <c r="H125" s="163">
        <v>8256</v>
      </c>
      <c r="I125" s="164">
        <f t="shared" si="26"/>
        <v>0.68937998772252906</v>
      </c>
      <c r="J125" s="165">
        <f t="shared" si="27"/>
        <v>0.75584857507443637</v>
      </c>
      <c r="K125" s="164">
        <f>H125/H123</f>
        <v>0.40923961534648556</v>
      </c>
    </row>
    <row r="126" spans="2:11" x14ac:dyDescent="0.25">
      <c r="B126" s="162" t="s">
        <v>100</v>
      </c>
      <c r="C126" s="163">
        <v>4840</v>
      </c>
      <c r="D126" s="163">
        <v>3550</v>
      </c>
      <c r="E126" s="163">
        <v>5943</v>
      </c>
      <c r="F126" s="163">
        <v>6311</v>
      </c>
      <c r="G126" s="163">
        <v>6771</v>
      </c>
      <c r="H126" s="163">
        <v>6336</v>
      </c>
      <c r="I126" s="164">
        <f t="shared" si="26"/>
        <v>-6.4244572441293779E-2</v>
      </c>
      <c r="J126" s="165">
        <f t="shared" si="27"/>
        <v>0.30909090909090908</v>
      </c>
      <c r="K126" s="164">
        <f>H126/H123</f>
        <v>0.31406761177753545</v>
      </c>
    </row>
    <row r="127" spans="2:11" x14ac:dyDescent="0.25">
      <c r="B127" s="157" t="s">
        <v>107</v>
      </c>
      <c r="C127" s="158">
        <v>7003</v>
      </c>
      <c r="D127" s="158">
        <v>2309</v>
      </c>
      <c r="E127" s="158">
        <v>5606</v>
      </c>
      <c r="F127" s="158">
        <v>7447</v>
      </c>
      <c r="G127" s="158">
        <v>5013</v>
      </c>
      <c r="H127" s="158">
        <v>5582</v>
      </c>
      <c r="I127" s="159">
        <f t="shared" si="26"/>
        <v>0.1135048872930382</v>
      </c>
      <c r="J127" s="160">
        <f t="shared" si="27"/>
        <v>-0.20291303726974153</v>
      </c>
      <c r="K127" s="159">
        <f>H127/H123</f>
        <v>0.27669277287597899</v>
      </c>
    </row>
    <row r="128" spans="2:11" x14ac:dyDescent="0.25">
      <c r="B128" s="162" t="s">
        <v>110</v>
      </c>
      <c r="C128" s="163">
        <v>969</v>
      </c>
      <c r="D128" s="163">
        <v>108</v>
      </c>
      <c r="E128" s="163">
        <v>315</v>
      </c>
      <c r="F128" s="163">
        <v>1108</v>
      </c>
      <c r="G128" s="163">
        <v>640</v>
      </c>
      <c r="H128" s="163">
        <v>666</v>
      </c>
      <c r="I128" s="164">
        <f t="shared" si="26"/>
        <v>4.0624999999999911E-2</v>
      </c>
      <c r="J128" s="165">
        <f t="shared" si="27"/>
        <v>-0.31269349845201233</v>
      </c>
      <c r="K128" s="164">
        <f>H128/H123</f>
        <v>3.3012788737979575E-2</v>
      </c>
    </row>
    <row r="129" spans="2:11" x14ac:dyDescent="0.25">
      <c r="B129" s="162" t="s">
        <v>113</v>
      </c>
      <c r="C129" s="163">
        <v>415</v>
      </c>
      <c r="D129" s="163">
        <v>126</v>
      </c>
      <c r="E129" s="163">
        <v>516</v>
      </c>
      <c r="F129" s="163">
        <v>741</v>
      </c>
      <c r="G129" s="163">
        <v>618</v>
      </c>
      <c r="H129" s="163">
        <v>600</v>
      </c>
      <c r="I129" s="164">
        <f t="shared" si="26"/>
        <v>-2.9126213592232997E-2</v>
      </c>
      <c r="J129" s="165">
        <f t="shared" si="27"/>
        <v>0.44578313253012047</v>
      </c>
      <c r="K129" s="164">
        <f>H129/H123</f>
        <v>2.9741251115296918E-2</v>
      </c>
    </row>
    <row r="130" spans="2:11" x14ac:dyDescent="0.25">
      <c r="B130" s="162" t="s">
        <v>116</v>
      </c>
      <c r="C130" s="163">
        <v>513</v>
      </c>
      <c r="D130" s="163">
        <v>110</v>
      </c>
      <c r="E130" s="163">
        <v>582</v>
      </c>
      <c r="F130" s="163">
        <v>608</v>
      </c>
      <c r="G130" s="163">
        <v>584</v>
      </c>
      <c r="H130" s="163">
        <v>657</v>
      </c>
      <c r="I130" s="164">
        <f t="shared" si="26"/>
        <v>0.125</v>
      </c>
      <c r="J130" s="165">
        <f t="shared" si="27"/>
        <v>0.2807017543859649</v>
      </c>
      <c r="K130" s="164">
        <f>H130/H123</f>
        <v>3.2566669971250121E-2</v>
      </c>
    </row>
    <row r="131" spans="2:11" x14ac:dyDescent="0.25">
      <c r="B131" s="162" t="s">
        <v>123</v>
      </c>
      <c r="C131" s="163">
        <v>127</v>
      </c>
      <c r="D131" s="163">
        <v>20</v>
      </c>
      <c r="E131" s="163">
        <v>124</v>
      </c>
      <c r="F131" s="163">
        <v>212</v>
      </c>
      <c r="G131" s="163">
        <v>163</v>
      </c>
      <c r="H131" s="163">
        <v>112</v>
      </c>
      <c r="I131" s="164">
        <f t="shared" si="26"/>
        <v>-0.31288343558282206</v>
      </c>
      <c r="J131" s="165">
        <f t="shared" si="27"/>
        <v>-0.11811023622047245</v>
      </c>
      <c r="K131" s="164">
        <f>H131/H123</f>
        <v>5.5517002081887576E-3</v>
      </c>
    </row>
    <row r="132" spans="2:11" x14ac:dyDescent="0.25">
      <c r="B132" s="162" t="s">
        <v>119</v>
      </c>
      <c r="C132" s="163">
        <v>114</v>
      </c>
      <c r="D132" s="163">
        <v>78</v>
      </c>
      <c r="E132" s="163">
        <v>100</v>
      </c>
      <c r="F132" s="163">
        <v>107</v>
      </c>
      <c r="G132" s="163">
        <v>105</v>
      </c>
      <c r="H132" s="163">
        <v>147</v>
      </c>
      <c r="I132" s="164">
        <f t="shared" si="26"/>
        <v>0.39999999999999991</v>
      </c>
      <c r="J132" s="165">
        <f t="shared" si="27"/>
        <v>0.28947368421052633</v>
      </c>
      <c r="K132" s="164">
        <f>H132/H123</f>
        <v>7.2866065232477448E-3</v>
      </c>
    </row>
    <row r="133" spans="2:11" x14ac:dyDescent="0.25">
      <c r="B133" s="162" t="s">
        <v>128</v>
      </c>
      <c r="C133" s="163">
        <v>62</v>
      </c>
      <c r="D133" s="163">
        <v>0</v>
      </c>
      <c r="E133" s="163">
        <v>20</v>
      </c>
      <c r="F133" s="163">
        <v>32</v>
      </c>
      <c r="G133" s="163">
        <v>32</v>
      </c>
      <c r="H133" s="163">
        <v>24</v>
      </c>
      <c r="I133" s="164">
        <f t="shared" si="26"/>
        <v>-0.25</v>
      </c>
      <c r="J133" s="165">
        <f t="shared" si="27"/>
        <v>-0.61290322580645162</v>
      </c>
      <c r="K133" s="164">
        <f>H133/H123</f>
        <v>1.1896500446118767E-3</v>
      </c>
    </row>
    <row r="134" spans="2:11" x14ac:dyDescent="0.25">
      <c r="B134" s="162" t="s">
        <v>131</v>
      </c>
      <c r="C134" s="163">
        <v>39</v>
      </c>
      <c r="D134" s="163">
        <v>30</v>
      </c>
      <c r="E134" s="163">
        <v>36</v>
      </c>
      <c r="F134" s="163">
        <v>34</v>
      </c>
      <c r="G134" s="163">
        <v>44</v>
      </c>
      <c r="H134" s="163">
        <v>24</v>
      </c>
      <c r="I134" s="164">
        <f t="shared" si="26"/>
        <v>-0.45454545454545459</v>
      </c>
      <c r="J134" s="165">
        <f t="shared" si="27"/>
        <v>-0.38461538461538458</v>
      </c>
      <c r="K134" s="164">
        <f>H134/H123</f>
        <v>1.1896500446118767E-3</v>
      </c>
    </row>
    <row r="135" spans="2:11" x14ac:dyDescent="0.25">
      <c r="B135" s="168" t="s">
        <v>145</v>
      </c>
      <c r="C135" s="169">
        <f t="shared" ref="C135:H135" si="28">C127-SUM(C128:C134)</f>
        <v>4764</v>
      </c>
      <c r="D135" s="169">
        <f t="shared" si="28"/>
        <v>1837</v>
      </c>
      <c r="E135" s="169">
        <f t="shared" si="28"/>
        <v>3913</v>
      </c>
      <c r="F135" s="169">
        <f t="shared" si="28"/>
        <v>4605</v>
      </c>
      <c r="G135" s="169">
        <f t="shared" si="28"/>
        <v>2827</v>
      </c>
      <c r="H135" s="169">
        <f t="shared" si="28"/>
        <v>3352</v>
      </c>
      <c r="I135" s="170">
        <f t="shared" si="26"/>
        <v>0.18570923240183945</v>
      </c>
      <c r="J135" s="171">
        <f t="shared" si="27"/>
        <v>-0.29638958858102438</v>
      </c>
      <c r="K135" s="170">
        <f>H135/H123</f>
        <v>0.16615445623079211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26444</v>
      </c>
      <c r="D137" s="176">
        <v>6596</v>
      </c>
      <c r="E137" s="176">
        <v>17890</v>
      </c>
      <c r="F137" s="176">
        <v>24264</v>
      </c>
      <c r="G137" s="176">
        <v>26447</v>
      </c>
      <c r="H137" s="176">
        <v>25421</v>
      </c>
      <c r="I137" s="177">
        <f t="shared" ref="I137:I149" si="29">IFERROR(H137/G137-1,"-")</f>
        <v>-3.8794570272620676E-2</v>
      </c>
      <c r="J137" s="177">
        <f t="shared" ref="J137:J149" si="30">IFERROR(H137/C137-1,"-")</f>
        <v>-3.8685524126455872E-2</v>
      </c>
      <c r="K137" s="177">
        <f>H137/H137</f>
        <v>1</v>
      </c>
    </row>
    <row r="138" spans="2:11" x14ac:dyDescent="0.25">
      <c r="B138" s="157" t="s">
        <v>97</v>
      </c>
      <c r="C138" s="158">
        <v>6360</v>
      </c>
      <c r="D138" s="158">
        <v>4187</v>
      </c>
      <c r="E138" s="158">
        <v>5654</v>
      </c>
      <c r="F138" s="158">
        <v>3786</v>
      </c>
      <c r="G138" s="158">
        <v>3753</v>
      </c>
      <c r="H138" s="158">
        <v>3212</v>
      </c>
      <c r="I138" s="159">
        <f t="shared" si="29"/>
        <v>-0.14415134559019449</v>
      </c>
      <c r="J138" s="160">
        <f t="shared" si="30"/>
        <v>-0.4949685534591195</v>
      </c>
      <c r="K138" s="159">
        <f>H138/H137</f>
        <v>0.12635222847252273</v>
      </c>
    </row>
    <row r="139" spans="2:11" x14ac:dyDescent="0.25">
      <c r="B139" s="162" t="s">
        <v>103</v>
      </c>
      <c r="C139" s="163">
        <v>2001</v>
      </c>
      <c r="D139" s="163">
        <v>2459</v>
      </c>
      <c r="E139" s="163">
        <v>4018</v>
      </c>
      <c r="F139" s="163">
        <v>2710</v>
      </c>
      <c r="G139" s="163">
        <v>2511</v>
      </c>
      <c r="H139" s="163">
        <v>1803</v>
      </c>
      <c r="I139" s="164">
        <f t="shared" si="29"/>
        <v>-0.28195937873357224</v>
      </c>
      <c r="J139" s="165">
        <f t="shared" si="30"/>
        <v>-9.8950524737631218E-2</v>
      </c>
      <c r="K139" s="164">
        <f>H139/H137</f>
        <v>7.0925612682427919E-2</v>
      </c>
    </row>
    <row r="140" spans="2:11" x14ac:dyDescent="0.25">
      <c r="B140" s="162" t="s">
        <v>100</v>
      </c>
      <c r="C140" s="163">
        <v>4359</v>
      </c>
      <c r="D140" s="163">
        <v>1728</v>
      </c>
      <c r="E140" s="163">
        <v>1636</v>
      </c>
      <c r="F140" s="163">
        <v>1076</v>
      </c>
      <c r="G140" s="163">
        <v>1242</v>
      </c>
      <c r="H140" s="163">
        <v>1409</v>
      </c>
      <c r="I140" s="164">
        <f t="shared" si="29"/>
        <v>0.1344605475040257</v>
      </c>
      <c r="J140" s="165">
        <f t="shared" si="30"/>
        <v>-0.67676072493691208</v>
      </c>
      <c r="K140" s="164">
        <f>H140/H137</f>
        <v>5.5426615790094801E-2</v>
      </c>
    </row>
    <row r="141" spans="2:11" x14ac:dyDescent="0.25">
      <c r="B141" s="157" t="s">
        <v>107</v>
      </c>
      <c r="C141" s="158">
        <v>20084</v>
      </c>
      <c r="D141" s="158">
        <v>2409</v>
      </c>
      <c r="E141" s="158">
        <v>12236</v>
      </c>
      <c r="F141" s="158">
        <v>20478</v>
      </c>
      <c r="G141" s="158">
        <v>22694</v>
      </c>
      <c r="H141" s="158">
        <v>22209</v>
      </c>
      <c r="I141" s="159">
        <f t="shared" si="29"/>
        <v>-2.1371287564995178E-2</v>
      </c>
      <c r="J141" s="160">
        <f t="shared" si="30"/>
        <v>0.10580561641107344</v>
      </c>
      <c r="K141" s="159">
        <f>H141/H137</f>
        <v>0.8736477715274773</v>
      </c>
    </row>
    <row r="142" spans="2:11" x14ac:dyDescent="0.25">
      <c r="B142" s="162" t="s">
        <v>110</v>
      </c>
      <c r="C142" s="163">
        <v>10959</v>
      </c>
      <c r="D142" s="163">
        <v>277</v>
      </c>
      <c r="E142" s="163">
        <v>3384</v>
      </c>
      <c r="F142" s="163">
        <v>10235</v>
      </c>
      <c r="G142" s="163">
        <v>11415</v>
      </c>
      <c r="H142" s="163">
        <v>11236</v>
      </c>
      <c r="I142" s="164">
        <f t="shared" si="29"/>
        <v>-1.5681121331581283E-2</v>
      </c>
      <c r="J142" s="165">
        <f t="shared" si="30"/>
        <v>2.5276028834747777E-2</v>
      </c>
      <c r="K142" s="164">
        <f>H142/H137</f>
        <v>0.44199677432044371</v>
      </c>
    </row>
    <row r="143" spans="2:11" x14ac:dyDescent="0.25">
      <c r="B143" s="162" t="s">
        <v>113</v>
      </c>
      <c r="C143" s="163">
        <v>1672</v>
      </c>
      <c r="D143" s="163">
        <v>263</v>
      </c>
      <c r="E143" s="163">
        <v>962</v>
      </c>
      <c r="F143" s="163">
        <v>1370</v>
      </c>
      <c r="G143" s="163">
        <v>1837</v>
      </c>
      <c r="H143" s="163">
        <v>1470</v>
      </c>
      <c r="I143" s="164">
        <f t="shared" si="29"/>
        <v>-0.19978225367446922</v>
      </c>
      <c r="J143" s="165">
        <f t="shared" si="30"/>
        <v>-0.12081339712918659</v>
      </c>
      <c r="K143" s="164">
        <f>H143/H137</f>
        <v>5.7826206679516934E-2</v>
      </c>
    </row>
    <row r="144" spans="2:11" x14ac:dyDescent="0.25">
      <c r="B144" s="162" t="s">
        <v>116</v>
      </c>
      <c r="C144" s="163">
        <v>1754</v>
      </c>
      <c r="D144" s="163">
        <v>346</v>
      </c>
      <c r="E144" s="163">
        <v>1404</v>
      </c>
      <c r="F144" s="163">
        <v>1920</v>
      </c>
      <c r="G144" s="163">
        <v>2346</v>
      </c>
      <c r="H144" s="163">
        <v>1937</v>
      </c>
      <c r="I144" s="164">
        <f t="shared" si="29"/>
        <v>-0.17433930093776639</v>
      </c>
      <c r="J144" s="165">
        <f t="shared" si="30"/>
        <v>0.10433295324971503</v>
      </c>
      <c r="K144" s="164">
        <f>H144/H137</f>
        <v>7.6196845128043741E-2</v>
      </c>
    </row>
    <row r="145" spans="2:11" x14ac:dyDescent="0.25">
      <c r="B145" s="162" t="s">
        <v>123</v>
      </c>
      <c r="C145" s="163">
        <v>393</v>
      </c>
      <c r="D145" s="163">
        <v>12</v>
      </c>
      <c r="E145" s="163">
        <v>724</v>
      </c>
      <c r="F145" s="163">
        <v>961</v>
      </c>
      <c r="G145" s="163">
        <v>1021</v>
      </c>
      <c r="H145" s="163">
        <v>533</v>
      </c>
      <c r="I145" s="164">
        <f t="shared" si="29"/>
        <v>-0.47796278158667971</v>
      </c>
      <c r="J145" s="165">
        <f t="shared" si="30"/>
        <v>0.35623409669211203</v>
      </c>
      <c r="K145" s="164">
        <f>H145/H137</f>
        <v>2.0966917115770426E-2</v>
      </c>
    </row>
    <row r="146" spans="2:11" x14ac:dyDescent="0.25">
      <c r="B146" s="162" t="s">
        <v>119</v>
      </c>
      <c r="C146" s="163">
        <v>448</v>
      </c>
      <c r="D146" s="163">
        <v>182</v>
      </c>
      <c r="E146" s="163">
        <v>592</v>
      </c>
      <c r="F146" s="163">
        <v>363</v>
      </c>
      <c r="G146" s="163">
        <v>402</v>
      </c>
      <c r="H146" s="163">
        <v>269</v>
      </c>
      <c r="I146" s="164">
        <f t="shared" si="29"/>
        <v>-0.3308457711442786</v>
      </c>
      <c r="J146" s="165">
        <f t="shared" si="30"/>
        <v>-0.3995535714285714</v>
      </c>
      <c r="K146" s="164">
        <f>H146/H137</f>
        <v>1.0581802446795956E-2</v>
      </c>
    </row>
    <row r="147" spans="2:11" x14ac:dyDescent="0.25">
      <c r="B147" s="162" t="s">
        <v>128</v>
      </c>
      <c r="C147" s="163">
        <v>9</v>
      </c>
      <c r="D147" s="163">
        <v>2</v>
      </c>
      <c r="E147" s="163">
        <v>3</v>
      </c>
      <c r="F147" s="163">
        <v>22</v>
      </c>
      <c r="G147" s="163">
        <v>12</v>
      </c>
      <c r="H147" s="163">
        <v>12</v>
      </c>
      <c r="I147" s="164">
        <f t="shared" si="29"/>
        <v>0</v>
      </c>
      <c r="J147" s="165">
        <f t="shared" si="30"/>
        <v>0.33333333333333326</v>
      </c>
      <c r="K147" s="164">
        <f>H147/H137</f>
        <v>4.7205066677156679E-4</v>
      </c>
    </row>
    <row r="148" spans="2:11" x14ac:dyDescent="0.25">
      <c r="B148" s="162" t="s">
        <v>131</v>
      </c>
      <c r="C148" s="163">
        <v>30</v>
      </c>
      <c r="D148" s="163">
        <v>0</v>
      </c>
      <c r="E148" s="163">
        <v>0</v>
      </c>
      <c r="F148" s="163">
        <v>3</v>
      </c>
      <c r="G148" s="163">
        <v>11</v>
      </c>
      <c r="H148" s="163">
        <v>12</v>
      </c>
      <c r="I148" s="164">
        <f t="shared" si="29"/>
        <v>9.0909090909090828E-2</v>
      </c>
      <c r="J148" s="165">
        <f t="shared" si="30"/>
        <v>-0.6</v>
      </c>
      <c r="K148" s="164">
        <f>H148/H137</f>
        <v>4.7205066677156679E-4</v>
      </c>
    </row>
    <row r="149" spans="2:11" x14ac:dyDescent="0.25">
      <c r="B149" s="168" t="s">
        <v>145</v>
      </c>
      <c r="C149" s="169">
        <f t="shared" ref="C149:H149" si="31">C141-SUM(C142:C148)</f>
        <v>4819</v>
      </c>
      <c r="D149" s="169">
        <f t="shared" si="31"/>
        <v>1327</v>
      </c>
      <c r="E149" s="169">
        <f t="shared" si="31"/>
        <v>5167</v>
      </c>
      <c r="F149" s="169">
        <f t="shared" si="31"/>
        <v>5604</v>
      </c>
      <c r="G149" s="169">
        <f t="shared" si="31"/>
        <v>5650</v>
      </c>
      <c r="H149" s="169">
        <f t="shared" si="31"/>
        <v>6740</v>
      </c>
      <c r="I149" s="170">
        <f t="shared" si="29"/>
        <v>0.19292035398230079</v>
      </c>
      <c r="J149" s="171">
        <f t="shared" si="30"/>
        <v>0.39863042124922177</v>
      </c>
      <c r="K149" s="170">
        <f>H149/H137</f>
        <v>0.26513512450336335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9128</v>
      </c>
      <c r="D151" s="176">
        <v>4062</v>
      </c>
      <c r="E151" s="176">
        <v>8589</v>
      </c>
      <c r="F151" s="176">
        <v>10300</v>
      </c>
      <c r="G151" s="176">
        <v>11494</v>
      </c>
      <c r="H151" s="176">
        <v>12467</v>
      </c>
      <c r="I151" s="177">
        <f t="shared" ref="I151:I163" si="32">IFERROR(H151/G151-1,"-")</f>
        <v>8.4652862362972092E-2</v>
      </c>
      <c r="J151" s="177">
        <f t="shared" ref="J151:J163" si="33">IFERROR(H151/C151-1,"-")</f>
        <v>0.36579754601226999</v>
      </c>
      <c r="K151" s="177">
        <f>H151/H151</f>
        <v>1</v>
      </c>
    </row>
    <row r="152" spans="2:11" x14ac:dyDescent="0.25">
      <c r="B152" s="157" t="s">
        <v>97</v>
      </c>
      <c r="C152" s="158">
        <v>3146</v>
      </c>
      <c r="D152" s="158">
        <v>3234</v>
      </c>
      <c r="E152" s="158">
        <v>4764</v>
      </c>
      <c r="F152" s="158">
        <v>5825</v>
      </c>
      <c r="G152" s="158">
        <v>5944</v>
      </c>
      <c r="H152" s="158">
        <v>5979</v>
      </c>
      <c r="I152" s="159">
        <f t="shared" si="32"/>
        <v>5.8882907133244178E-3</v>
      </c>
      <c r="J152" s="160">
        <f t="shared" si="33"/>
        <v>0.90050858232676423</v>
      </c>
      <c r="K152" s="159">
        <f>H152/H151</f>
        <v>0.47958610732333362</v>
      </c>
    </row>
    <row r="153" spans="2:11" x14ac:dyDescent="0.25">
      <c r="B153" s="162" t="s">
        <v>103</v>
      </c>
      <c r="C153" s="163">
        <v>1159</v>
      </c>
      <c r="D153" s="163">
        <v>2095</v>
      </c>
      <c r="E153" s="163">
        <v>3633</v>
      </c>
      <c r="F153" s="163">
        <v>4633</v>
      </c>
      <c r="G153" s="163">
        <v>4708</v>
      </c>
      <c r="H153" s="163">
        <v>4154</v>
      </c>
      <c r="I153" s="164">
        <f t="shared" si="32"/>
        <v>-0.11767204757858962</v>
      </c>
      <c r="J153" s="165">
        <f t="shared" si="33"/>
        <v>2.5841242450388267</v>
      </c>
      <c r="K153" s="164">
        <f>H153/H151</f>
        <v>0.33319964706826022</v>
      </c>
    </row>
    <row r="154" spans="2:11" x14ac:dyDescent="0.25">
      <c r="B154" s="162" t="s">
        <v>100</v>
      </c>
      <c r="C154" s="163">
        <v>1987</v>
      </c>
      <c r="D154" s="163">
        <v>1139</v>
      </c>
      <c r="E154" s="163">
        <v>1131</v>
      </c>
      <c r="F154" s="163">
        <v>1192</v>
      </c>
      <c r="G154" s="163">
        <v>1236</v>
      </c>
      <c r="H154" s="163">
        <v>1825</v>
      </c>
      <c r="I154" s="164">
        <f t="shared" si="32"/>
        <v>0.47653721682847894</v>
      </c>
      <c r="J154" s="165">
        <f t="shared" si="33"/>
        <v>-8.1529944640161056E-2</v>
      </c>
      <c r="K154" s="164">
        <f>H154/H151</f>
        <v>0.1463864602550734</v>
      </c>
    </row>
    <row r="155" spans="2:11" x14ac:dyDescent="0.25">
      <c r="B155" s="157" t="s">
        <v>107</v>
      </c>
      <c r="C155" s="158">
        <v>5982</v>
      </c>
      <c r="D155" s="158">
        <v>828</v>
      </c>
      <c r="E155" s="158">
        <v>3825</v>
      </c>
      <c r="F155" s="158">
        <v>4475</v>
      </c>
      <c r="G155" s="158">
        <v>5550</v>
      </c>
      <c r="H155" s="158">
        <v>6488</v>
      </c>
      <c r="I155" s="159">
        <f t="shared" si="32"/>
        <v>0.16900900900900906</v>
      </c>
      <c r="J155" s="160">
        <f t="shared" si="33"/>
        <v>8.4587094617184944E-2</v>
      </c>
      <c r="K155" s="159">
        <f>H155/H151</f>
        <v>0.52041389267666638</v>
      </c>
    </row>
    <row r="156" spans="2:11" x14ac:dyDescent="0.25">
      <c r="B156" s="162" t="s">
        <v>110</v>
      </c>
      <c r="C156" s="163">
        <v>1622</v>
      </c>
      <c r="D156" s="163">
        <v>25</v>
      </c>
      <c r="E156" s="163">
        <v>766</v>
      </c>
      <c r="F156" s="163">
        <v>1725</v>
      </c>
      <c r="G156" s="163">
        <v>1527</v>
      </c>
      <c r="H156" s="163">
        <v>1789</v>
      </c>
      <c r="I156" s="164">
        <f t="shared" si="32"/>
        <v>0.17157825802226578</v>
      </c>
      <c r="J156" s="165">
        <f t="shared" si="33"/>
        <v>0.1029593094944512</v>
      </c>
      <c r="K156" s="164">
        <f>H156/H151</f>
        <v>0.14349883692949386</v>
      </c>
    </row>
    <row r="157" spans="2:11" x14ac:dyDescent="0.25">
      <c r="B157" s="162" t="s">
        <v>113</v>
      </c>
      <c r="C157" s="163">
        <v>1568</v>
      </c>
      <c r="D157" s="163">
        <v>122</v>
      </c>
      <c r="E157" s="163">
        <v>931</v>
      </c>
      <c r="F157" s="163">
        <v>786</v>
      </c>
      <c r="G157" s="163">
        <v>987</v>
      </c>
      <c r="H157" s="163">
        <v>875</v>
      </c>
      <c r="I157" s="164">
        <f t="shared" si="32"/>
        <v>-0.11347517730496459</v>
      </c>
      <c r="J157" s="165">
        <f t="shared" si="33"/>
        <v>-0.4419642857142857</v>
      </c>
      <c r="K157" s="164">
        <f>H157/H151</f>
        <v>7.0185289163391354E-2</v>
      </c>
    </row>
    <row r="158" spans="2:11" x14ac:dyDescent="0.25">
      <c r="B158" s="162" t="s">
        <v>116</v>
      </c>
      <c r="C158" s="163">
        <v>886</v>
      </c>
      <c r="D158" s="163">
        <v>56</v>
      </c>
      <c r="E158" s="163">
        <v>542</v>
      </c>
      <c r="F158" s="163">
        <v>630</v>
      </c>
      <c r="G158" s="163">
        <v>1092</v>
      </c>
      <c r="H158" s="163">
        <v>1312</v>
      </c>
      <c r="I158" s="164">
        <f t="shared" si="32"/>
        <v>0.20146520146520142</v>
      </c>
      <c r="J158" s="165">
        <f t="shared" si="33"/>
        <v>0.4808126410835214</v>
      </c>
      <c r="K158" s="164">
        <f>H158/H151</f>
        <v>0.1052378278655651</v>
      </c>
    </row>
    <row r="159" spans="2:11" x14ac:dyDescent="0.25">
      <c r="B159" s="162" t="s">
        <v>123</v>
      </c>
      <c r="C159" s="163">
        <v>101</v>
      </c>
      <c r="D159" s="163">
        <v>10</v>
      </c>
      <c r="E159" s="163">
        <v>90</v>
      </c>
      <c r="F159" s="163">
        <v>111</v>
      </c>
      <c r="G159" s="163">
        <v>168</v>
      </c>
      <c r="H159" s="163">
        <v>245</v>
      </c>
      <c r="I159" s="164">
        <f t="shared" si="32"/>
        <v>0.45833333333333326</v>
      </c>
      <c r="J159" s="165">
        <f t="shared" si="33"/>
        <v>1.4257425742574257</v>
      </c>
      <c r="K159" s="164">
        <f>H159/H151</f>
        <v>1.9651880965749578E-2</v>
      </c>
    </row>
    <row r="160" spans="2:11" x14ac:dyDescent="0.25">
      <c r="B160" s="162" t="s">
        <v>119</v>
      </c>
      <c r="C160" s="163">
        <v>426</v>
      </c>
      <c r="D160" s="163">
        <v>274</v>
      </c>
      <c r="E160" s="163">
        <v>217</v>
      </c>
      <c r="F160" s="163">
        <v>302</v>
      </c>
      <c r="G160" s="163">
        <v>285</v>
      </c>
      <c r="H160" s="163">
        <v>452</v>
      </c>
      <c r="I160" s="164">
        <f t="shared" si="32"/>
        <v>0.5859649122807018</v>
      </c>
      <c r="J160" s="165">
        <f t="shared" si="33"/>
        <v>6.1032863849765251E-2</v>
      </c>
      <c r="K160" s="164">
        <f>H160/H151</f>
        <v>3.6255715087831875E-2</v>
      </c>
    </row>
    <row r="161" spans="2:11" x14ac:dyDescent="0.25">
      <c r="B161" s="162" t="s">
        <v>128</v>
      </c>
      <c r="C161" s="163">
        <v>14</v>
      </c>
      <c r="D161" s="163">
        <v>3</v>
      </c>
      <c r="E161" s="163">
        <v>7</v>
      </c>
      <c r="F161" s="163">
        <v>11</v>
      </c>
      <c r="G161" s="163">
        <v>13</v>
      </c>
      <c r="H161" s="163">
        <v>15</v>
      </c>
      <c r="I161" s="164">
        <f t="shared" si="32"/>
        <v>0.15384615384615374</v>
      </c>
      <c r="J161" s="165">
        <f t="shared" si="33"/>
        <v>7.1428571428571397E-2</v>
      </c>
      <c r="K161" s="164">
        <f>H161/H151</f>
        <v>1.2031763856581374E-3</v>
      </c>
    </row>
    <row r="162" spans="2:11" x14ac:dyDescent="0.25">
      <c r="B162" s="162" t="s">
        <v>131</v>
      </c>
      <c r="C162" s="163">
        <v>10</v>
      </c>
      <c r="D162" s="163">
        <v>0</v>
      </c>
      <c r="E162" s="163">
        <v>10</v>
      </c>
      <c r="F162" s="163">
        <v>6</v>
      </c>
      <c r="G162" s="163">
        <v>23</v>
      </c>
      <c r="H162" s="163">
        <v>7</v>
      </c>
      <c r="I162" s="164">
        <f t="shared" si="32"/>
        <v>-0.69565217391304346</v>
      </c>
      <c r="J162" s="165">
        <f t="shared" si="33"/>
        <v>-0.30000000000000004</v>
      </c>
      <c r="K162" s="164">
        <f>H162/H151</f>
        <v>5.6148231330713087E-4</v>
      </c>
    </row>
    <row r="163" spans="2:11" x14ac:dyDescent="0.25">
      <c r="B163" s="168" t="s">
        <v>145</v>
      </c>
      <c r="C163" s="169">
        <f t="shared" ref="C163:H163" si="34">C155-SUM(C156:C162)</f>
        <v>1355</v>
      </c>
      <c r="D163" s="169">
        <f t="shared" si="34"/>
        <v>338</v>
      </c>
      <c r="E163" s="169">
        <f t="shared" si="34"/>
        <v>1262</v>
      </c>
      <c r="F163" s="169">
        <f t="shared" si="34"/>
        <v>904</v>
      </c>
      <c r="G163" s="169">
        <f t="shared" si="34"/>
        <v>1455</v>
      </c>
      <c r="H163" s="169">
        <f t="shared" si="34"/>
        <v>1793</v>
      </c>
      <c r="I163" s="170">
        <f t="shared" si="32"/>
        <v>0.23230240549828185</v>
      </c>
      <c r="J163" s="171">
        <f t="shared" si="33"/>
        <v>0.32324723247232479</v>
      </c>
      <c r="K163" s="170">
        <f>H163/H151</f>
        <v>0.14381968396566935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5D953-04BE-4587-9A32-2A2E605A4BF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3637977</v>
      </c>
      <c r="D9" s="176">
        <v>3620829</v>
      </c>
      <c r="E9" s="176">
        <v>1311192</v>
      </c>
      <c r="F9" s="176">
        <v>3492085</v>
      </c>
      <c r="G9" s="176">
        <v>3849133</v>
      </c>
      <c r="H9" s="176">
        <v>4095618</v>
      </c>
      <c r="I9" s="177">
        <f>IFERROR(H9/G9-1,"-")</f>
        <v>6.4036498608907477E-2</v>
      </c>
      <c r="J9" s="177">
        <f>IFERROR(H9/D9-1,"-")</f>
        <v>0.13112715347783621</v>
      </c>
      <c r="K9" s="176">
        <f>H9-G9</f>
        <v>246485</v>
      </c>
      <c r="L9" s="176">
        <f>H9-D9</f>
        <v>474789</v>
      </c>
      <c r="M9" s="177">
        <f t="shared" ref="M9:M21" si="0">H9/H$9</f>
        <v>1</v>
      </c>
      <c r="P9" s="154" t="s">
        <v>68</v>
      </c>
      <c r="Q9" s="176">
        <v>983794</v>
      </c>
      <c r="R9" s="176">
        <v>972864</v>
      </c>
      <c r="S9" s="176">
        <v>298260</v>
      </c>
      <c r="T9" s="176">
        <v>914043</v>
      </c>
      <c r="U9" s="176">
        <v>974839</v>
      </c>
      <c r="V9" s="176">
        <v>1033377</v>
      </c>
      <c r="W9" s="177">
        <f>IFERROR(V9/U9-1,"-")</f>
        <v>6.0048890124420495E-2</v>
      </c>
      <c r="X9" s="177">
        <f>IFERROR(V9/R9-1,"-")</f>
        <v>6.2200883165581144E-2</v>
      </c>
      <c r="Y9" s="176">
        <f>V9-U9</f>
        <v>58538</v>
      </c>
      <c r="Z9" s="176">
        <f>V9-R9</f>
        <v>60513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822209</v>
      </c>
      <c r="D10" s="158">
        <v>824041</v>
      </c>
      <c r="E10" s="158">
        <v>355635</v>
      </c>
      <c r="F10" s="158">
        <v>802083</v>
      </c>
      <c r="G10" s="158">
        <v>830806</v>
      </c>
      <c r="H10" s="158">
        <v>834904</v>
      </c>
      <c r="I10" s="160">
        <f>IFERROR(H10/G10-1,"-")</f>
        <v>4.9325594663496286E-3</v>
      </c>
      <c r="J10" s="159">
        <f t="shared" ref="J10:J21" si="2">IFERROR(H10/D10-1,"-")</f>
        <v>1.3182596497018917E-2</v>
      </c>
      <c r="K10" s="158">
        <f t="shared" ref="K10:K20" si="3">H10-G10</f>
        <v>4098</v>
      </c>
      <c r="L10" s="158">
        <f t="shared" ref="L10:L21" si="4">H10-D10</f>
        <v>10863</v>
      </c>
      <c r="M10" s="159">
        <f t="shared" si="0"/>
        <v>0.2038529960557845</v>
      </c>
      <c r="P10" s="157" t="s">
        <v>97</v>
      </c>
      <c r="Q10" s="158">
        <v>107229</v>
      </c>
      <c r="R10" s="158">
        <v>101088</v>
      </c>
      <c r="S10" s="158">
        <v>34195</v>
      </c>
      <c r="T10" s="158">
        <v>100475</v>
      </c>
      <c r="U10" s="158">
        <v>94395</v>
      </c>
      <c r="V10" s="158">
        <v>91109</v>
      </c>
      <c r="W10" s="160">
        <f>IFERROR(V10/U10-1,"-")</f>
        <v>-3.4811165845648584E-2</v>
      </c>
      <c r="X10" s="159">
        <f t="shared" ref="X10:X21" si="5">IFERROR(V10/R10-1,"-")</f>
        <v>-9.8715970243748008E-2</v>
      </c>
      <c r="Y10" s="157">
        <f t="shared" ref="Y10:Y20" si="6">V10-U10</f>
        <v>-3286</v>
      </c>
      <c r="Z10" s="158">
        <f t="shared" ref="Z10:Z21" si="7">V10-R10</f>
        <v>-9979</v>
      </c>
      <c r="AA10" s="159">
        <f t="shared" si="1"/>
        <v>8.8166274263894007E-2</v>
      </c>
    </row>
    <row r="11" spans="1:27" x14ac:dyDescent="0.25">
      <c r="A11" s="161" t="s">
        <v>100</v>
      </c>
      <c r="B11" s="162" t="s">
        <v>103</v>
      </c>
      <c r="C11" s="163">
        <v>340647</v>
      </c>
      <c r="D11" s="163">
        <v>328320</v>
      </c>
      <c r="E11" s="163">
        <v>151426</v>
      </c>
      <c r="F11" s="163">
        <v>341997</v>
      </c>
      <c r="G11" s="163">
        <v>348792</v>
      </c>
      <c r="H11" s="163">
        <v>338193</v>
      </c>
      <c r="I11" s="165">
        <f>IFERROR(H11/G11-1,"-")</f>
        <v>-3.0387738250877261E-2</v>
      </c>
      <c r="J11" s="164">
        <f t="shared" si="2"/>
        <v>3.0071271929824617E-2</v>
      </c>
      <c r="K11" s="163">
        <f t="shared" si="3"/>
        <v>-10599</v>
      </c>
      <c r="L11" s="163">
        <f t="shared" si="4"/>
        <v>9873</v>
      </c>
      <c r="M11" s="164">
        <f t="shared" si="0"/>
        <v>8.2574351416562775E-2</v>
      </c>
      <c r="P11" s="162" t="s">
        <v>103</v>
      </c>
      <c r="Q11" s="163">
        <v>35075</v>
      </c>
      <c r="R11" s="163">
        <v>40885</v>
      </c>
      <c r="S11" s="163">
        <v>16143</v>
      </c>
      <c r="T11" s="163">
        <v>41441</v>
      </c>
      <c r="U11" s="163">
        <v>42012</v>
      </c>
      <c r="V11" s="163">
        <v>41448</v>
      </c>
      <c r="W11" s="165">
        <f>IFERROR(V11/U11-1,"-")</f>
        <v>-1.3424735789774322E-2</v>
      </c>
      <c r="X11" s="164">
        <f t="shared" si="5"/>
        <v>1.3770331417390258E-2</v>
      </c>
      <c r="Y11" s="162">
        <f t="shared" si="6"/>
        <v>-564</v>
      </c>
      <c r="Z11" s="163">
        <f t="shared" si="7"/>
        <v>563</v>
      </c>
      <c r="AA11" s="164">
        <f>V11/V$9</f>
        <v>4.0109272801697737E-2</v>
      </c>
    </row>
    <row r="12" spans="1:27" x14ac:dyDescent="0.25">
      <c r="A12" s="1"/>
      <c r="B12" s="162" t="s">
        <v>100</v>
      </c>
      <c r="C12" s="163">
        <v>481562</v>
      </c>
      <c r="D12" s="163">
        <v>495721</v>
      </c>
      <c r="E12" s="163">
        <v>204209</v>
      </c>
      <c r="F12" s="163">
        <v>460086</v>
      </c>
      <c r="G12" s="163">
        <v>482014</v>
      </c>
      <c r="H12" s="163">
        <v>496711</v>
      </c>
      <c r="I12" s="165">
        <f>IFERROR(H12/G12-1,"-")</f>
        <v>3.0490815619463429E-2</v>
      </c>
      <c r="J12" s="164">
        <f t="shared" si="2"/>
        <v>1.9970911056823581E-3</v>
      </c>
      <c r="K12" s="163">
        <f t="shared" si="3"/>
        <v>14697</v>
      </c>
      <c r="L12" s="163">
        <f t="shared" si="4"/>
        <v>990</v>
      </c>
      <c r="M12" s="164">
        <f t="shared" si="0"/>
        <v>0.12127864463922172</v>
      </c>
      <c r="P12" s="162" t="s">
        <v>100</v>
      </c>
      <c r="Q12" s="163">
        <v>72154</v>
      </c>
      <c r="R12" s="163">
        <v>60203</v>
      </c>
      <c r="S12" s="163">
        <v>18052</v>
      </c>
      <c r="T12" s="163">
        <v>59034</v>
      </c>
      <c r="U12" s="163">
        <v>52383</v>
      </c>
      <c r="V12" s="163">
        <v>49661</v>
      </c>
      <c r="W12" s="165">
        <f>IFERROR(V12/U12-1,"-")</f>
        <v>-5.1963423248000296E-2</v>
      </c>
      <c r="X12" s="164">
        <f t="shared" si="5"/>
        <v>-0.17510755277976175</v>
      </c>
      <c r="Y12" s="162">
        <f t="shared" si="6"/>
        <v>-2722</v>
      </c>
      <c r="Z12" s="163">
        <f t="shared" si="7"/>
        <v>-10542</v>
      </c>
      <c r="AA12" s="164">
        <f t="shared" si="1"/>
        <v>4.8057001462196276E-2</v>
      </c>
    </row>
    <row r="13" spans="1:27" s="56" customFormat="1" x14ac:dyDescent="0.25">
      <c r="B13" s="157" t="s">
        <v>107</v>
      </c>
      <c r="C13" s="158">
        <v>2815768</v>
      </c>
      <c r="D13" s="158">
        <v>2796788</v>
      </c>
      <c r="E13" s="158">
        <v>955557</v>
      </c>
      <c r="F13" s="158">
        <v>2690002</v>
      </c>
      <c r="G13" s="158">
        <v>3018327</v>
      </c>
      <c r="H13" s="158">
        <v>3260714</v>
      </c>
      <c r="I13" s="160">
        <f>IFERROR(H13/G13-1,"-")</f>
        <v>8.030508291513816E-2</v>
      </c>
      <c r="J13" s="159">
        <f t="shared" si="2"/>
        <v>0.16587814306983573</v>
      </c>
      <c r="K13" s="158">
        <f t="shared" si="3"/>
        <v>242387</v>
      </c>
      <c r="L13" s="158">
        <f t="shared" si="4"/>
        <v>463926</v>
      </c>
      <c r="M13" s="159">
        <f t="shared" si="0"/>
        <v>0.79614700394421545</v>
      </c>
      <c r="P13" s="157" t="s">
        <v>107</v>
      </c>
      <c r="Q13" s="158">
        <v>876565</v>
      </c>
      <c r="R13" s="158">
        <v>871776</v>
      </c>
      <c r="S13" s="158">
        <v>264065</v>
      </c>
      <c r="T13" s="158">
        <v>813568</v>
      </c>
      <c r="U13" s="158">
        <v>880444</v>
      </c>
      <c r="V13" s="158">
        <v>942268</v>
      </c>
      <c r="W13" s="160">
        <f>IFERROR(V13/U13-1,"-")</f>
        <v>7.021911671838299E-2</v>
      </c>
      <c r="X13" s="159">
        <f t="shared" si="5"/>
        <v>8.0860220974195096E-2</v>
      </c>
      <c r="Y13" s="157">
        <f t="shared" si="6"/>
        <v>61824</v>
      </c>
      <c r="Z13" s="158">
        <f t="shared" si="7"/>
        <v>70492</v>
      </c>
      <c r="AA13" s="159">
        <f t="shared" si="1"/>
        <v>0.91183372573610599</v>
      </c>
    </row>
    <row r="14" spans="1:27" s="56" customFormat="1" x14ac:dyDescent="0.25">
      <c r="B14" s="162" t="s">
        <v>110</v>
      </c>
      <c r="C14" s="163">
        <v>1259240</v>
      </c>
      <c r="D14" s="163">
        <v>1307720</v>
      </c>
      <c r="E14" s="163">
        <v>368680</v>
      </c>
      <c r="F14" s="163">
        <v>1262054</v>
      </c>
      <c r="G14" s="163">
        <v>1438371</v>
      </c>
      <c r="H14" s="163">
        <v>1561349</v>
      </c>
      <c r="I14" s="165">
        <f t="shared" ref="I14:I21" si="8">IFERROR(H14/G14-1,"-")</f>
        <v>8.5498108624270097E-2</v>
      </c>
      <c r="J14" s="164">
        <f t="shared" si="2"/>
        <v>0.19394748111216464</v>
      </c>
      <c r="K14" s="163">
        <f t="shared" si="3"/>
        <v>122978</v>
      </c>
      <c r="L14" s="163">
        <f t="shared" si="4"/>
        <v>253629</v>
      </c>
      <c r="M14" s="164">
        <f t="shared" si="0"/>
        <v>0.3812242743341786</v>
      </c>
      <c r="P14" s="162" t="s">
        <v>110</v>
      </c>
      <c r="Q14" s="163">
        <v>465182</v>
      </c>
      <c r="R14" s="163">
        <v>493226</v>
      </c>
      <c r="S14" s="163">
        <v>116664</v>
      </c>
      <c r="T14" s="163">
        <v>427821</v>
      </c>
      <c r="U14" s="163">
        <v>475496</v>
      </c>
      <c r="V14" s="163">
        <v>519143</v>
      </c>
      <c r="W14" s="165">
        <f t="shared" ref="W14:W21" si="9">IFERROR(V14/U14-1,"-")</f>
        <v>9.1792570284502828E-2</v>
      </c>
      <c r="X14" s="164">
        <f t="shared" si="5"/>
        <v>5.2545891741311301E-2</v>
      </c>
      <c r="Y14" s="162">
        <f t="shared" si="6"/>
        <v>43647</v>
      </c>
      <c r="Z14" s="163">
        <f t="shared" si="7"/>
        <v>25917</v>
      </c>
      <c r="AA14" s="164">
        <f t="shared" si="1"/>
        <v>0.50237522220835185</v>
      </c>
    </row>
    <row r="15" spans="1:27" x14ac:dyDescent="0.25">
      <c r="A15" s="1"/>
      <c r="B15" s="162" t="s">
        <v>113</v>
      </c>
      <c r="C15" s="163">
        <v>425592</v>
      </c>
      <c r="D15" s="163">
        <v>362204</v>
      </c>
      <c r="E15" s="163">
        <v>121788</v>
      </c>
      <c r="F15" s="163">
        <v>266922</v>
      </c>
      <c r="G15" s="163">
        <v>303364</v>
      </c>
      <c r="H15" s="163">
        <v>315820</v>
      </c>
      <c r="I15" s="165">
        <f t="shared" si="8"/>
        <v>4.1059585184794578E-2</v>
      </c>
      <c r="J15" s="164">
        <f t="shared" si="2"/>
        <v>-0.12806043003390355</v>
      </c>
      <c r="K15" s="163">
        <f t="shared" si="3"/>
        <v>12456</v>
      </c>
      <c r="L15" s="163">
        <f t="shared" si="4"/>
        <v>-46384</v>
      </c>
      <c r="M15" s="164">
        <f t="shared" si="0"/>
        <v>7.7111683755662755E-2</v>
      </c>
      <c r="P15" s="162" t="s">
        <v>113</v>
      </c>
      <c r="Q15" s="163">
        <v>54501</v>
      </c>
      <c r="R15" s="163">
        <v>38841</v>
      </c>
      <c r="S15" s="163">
        <v>13074</v>
      </c>
      <c r="T15" s="163">
        <v>26383</v>
      </c>
      <c r="U15" s="163">
        <v>31553</v>
      </c>
      <c r="V15" s="163">
        <v>30650</v>
      </c>
      <c r="W15" s="165">
        <f t="shared" si="9"/>
        <v>-2.861851487972622E-2</v>
      </c>
      <c r="X15" s="164">
        <f t="shared" si="5"/>
        <v>-0.21088540459823379</v>
      </c>
      <c r="Y15" s="162">
        <f t="shared" si="6"/>
        <v>-903</v>
      </c>
      <c r="Z15" s="163">
        <f t="shared" si="7"/>
        <v>-8191</v>
      </c>
      <c r="AA15" s="164">
        <f t="shared" si="1"/>
        <v>2.9660036946825796E-2</v>
      </c>
    </row>
    <row r="16" spans="1:27" x14ac:dyDescent="0.25">
      <c r="A16" s="1"/>
      <c r="B16" s="162" t="s">
        <v>116</v>
      </c>
      <c r="C16" s="163">
        <v>125151</v>
      </c>
      <c r="D16" s="163">
        <v>127393</v>
      </c>
      <c r="E16" s="163">
        <v>46683</v>
      </c>
      <c r="F16" s="163">
        <v>143090</v>
      </c>
      <c r="G16" s="163">
        <v>161004</v>
      </c>
      <c r="H16" s="163">
        <v>174252</v>
      </c>
      <c r="I16" s="165">
        <f t="shared" si="8"/>
        <v>8.2283669970932394E-2</v>
      </c>
      <c r="J16" s="164">
        <f t="shared" si="2"/>
        <v>0.36783025754947296</v>
      </c>
      <c r="K16" s="163">
        <f t="shared" si="3"/>
        <v>13248</v>
      </c>
      <c r="L16" s="163">
        <f t="shared" si="4"/>
        <v>46859</v>
      </c>
      <c r="M16" s="164">
        <f t="shared" si="0"/>
        <v>4.2545960096864503E-2</v>
      </c>
      <c r="P16" s="162" t="s">
        <v>116</v>
      </c>
      <c r="Q16" s="163">
        <v>18381</v>
      </c>
      <c r="R16" s="163">
        <v>18562</v>
      </c>
      <c r="S16" s="163">
        <v>7121</v>
      </c>
      <c r="T16" s="163">
        <v>19845</v>
      </c>
      <c r="U16" s="163">
        <v>21845</v>
      </c>
      <c r="V16" s="163">
        <v>22025</v>
      </c>
      <c r="W16" s="165">
        <f t="shared" si="9"/>
        <v>8.2398718242160385E-3</v>
      </c>
      <c r="X16" s="164">
        <f t="shared" si="5"/>
        <v>0.18656394785044705</v>
      </c>
      <c r="Y16" s="162">
        <f t="shared" si="6"/>
        <v>180</v>
      </c>
      <c r="Z16" s="163">
        <f t="shared" si="7"/>
        <v>3463</v>
      </c>
      <c r="AA16" s="164">
        <f t="shared" si="1"/>
        <v>2.131361545689521E-2</v>
      </c>
    </row>
    <row r="17" spans="1:27" x14ac:dyDescent="0.25">
      <c r="A17" s="1"/>
      <c r="B17" s="162" t="s">
        <v>123</v>
      </c>
      <c r="C17" s="163">
        <v>112172</v>
      </c>
      <c r="D17" s="163">
        <v>104476</v>
      </c>
      <c r="E17" s="163">
        <v>36153</v>
      </c>
      <c r="F17" s="163">
        <v>132833</v>
      </c>
      <c r="G17" s="163">
        <v>122542</v>
      </c>
      <c r="H17" s="163">
        <v>129946</v>
      </c>
      <c r="I17" s="165">
        <f t="shared" si="8"/>
        <v>6.0420100863377346E-2</v>
      </c>
      <c r="J17" s="164">
        <f t="shared" si="2"/>
        <v>0.24378804701558243</v>
      </c>
      <c r="K17" s="163">
        <f t="shared" si="3"/>
        <v>7404</v>
      </c>
      <c r="L17" s="163">
        <f t="shared" si="4"/>
        <v>25470</v>
      </c>
      <c r="M17" s="164">
        <f t="shared" si="0"/>
        <v>3.1728056669347582E-2</v>
      </c>
      <c r="P17" s="162" t="s">
        <v>123</v>
      </c>
      <c r="Q17" s="163">
        <v>43231</v>
      </c>
      <c r="R17" s="163">
        <v>41773</v>
      </c>
      <c r="S17" s="163">
        <v>12100</v>
      </c>
      <c r="T17" s="163">
        <v>45250</v>
      </c>
      <c r="U17" s="163">
        <v>41417</v>
      </c>
      <c r="V17" s="163">
        <v>43313</v>
      </c>
      <c r="W17" s="165">
        <f t="shared" si="9"/>
        <v>4.5778303595142011E-2</v>
      </c>
      <c r="X17" s="164">
        <f t="shared" si="5"/>
        <v>3.6865918176812729E-2</v>
      </c>
      <c r="Y17" s="162">
        <f t="shared" si="6"/>
        <v>1896</v>
      </c>
      <c r="Z17" s="163">
        <f t="shared" si="7"/>
        <v>1540</v>
      </c>
      <c r="AA17" s="164">
        <f t="shared" si="1"/>
        <v>4.1914035245607363E-2</v>
      </c>
    </row>
    <row r="18" spans="1:27" x14ac:dyDescent="0.25">
      <c r="A18" s="1"/>
      <c r="B18" s="162" t="s">
        <v>119</v>
      </c>
      <c r="C18" s="163">
        <v>100492</v>
      </c>
      <c r="D18" s="163">
        <v>98574</v>
      </c>
      <c r="E18" s="163">
        <v>47605</v>
      </c>
      <c r="F18" s="163">
        <v>106439</v>
      </c>
      <c r="G18" s="163">
        <v>108990</v>
      </c>
      <c r="H18" s="163">
        <v>115024</v>
      </c>
      <c r="I18" s="165">
        <f t="shared" si="8"/>
        <v>5.5362877328195337E-2</v>
      </c>
      <c r="J18" s="164">
        <f t="shared" si="2"/>
        <v>0.16687970458741663</v>
      </c>
      <c r="K18" s="163">
        <f t="shared" si="3"/>
        <v>6034</v>
      </c>
      <c r="L18" s="163">
        <f t="shared" si="4"/>
        <v>16450</v>
      </c>
      <c r="M18" s="164">
        <f t="shared" si="0"/>
        <v>2.8084650472773583E-2</v>
      </c>
      <c r="P18" s="162" t="s">
        <v>119</v>
      </c>
      <c r="Q18" s="163">
        <v>31317</v>
      </c>
      <c r="R18" s="163">
        <v>29659</v>
      </c>
      <c r="S18" s="163">
        <v>12738</v>
      </c>
      <c r="T18" s="163">
        <v>27403</v>
      </c>
      <c r="U18" s="163">
        <v>31835</v>
      </c>
      <c r="V18" s="163">
        <v>32875</v>
      </c>
      <c r="W18" s="165">
        <f t="shared" si="9"/>
        <v>3.266844667818436E-2</v>
      </c>
      <c r="X18" s="164">
        <f t="shared" si="5"/>
        <v>0.10843251626824912</v>
      </c>
      <c r="Y18" s="162">
        <f t="shared" si="6"/>
        <v>1040</v>
      </c>
      <c r="Z18" s="163">
        <f t="shared" si="7"/>
        <v>3216</v>
      </c>
      <c r="AA18" s="164">
        <f t="shared" si="1"/>
        <v>3.1813171765967312E-2</v>
      </c>
    </row>
    <row r="19" spans="1:27" x14ac:dyDescent="0.25">
      <c r="A19" s="161" t="s">
        <v>144</v>
      </c>
      <c r="B19" s="162" t="s">
        <v>128</v>
      </c>
      <c r="C19" s="163">
        <v>45583</v>
      </c>
      <c r="D19" s="163">
        <v>51496</v>
      </c>
      <c r="E19" s="163">
        <v>28519</v>
      </c>
      <c r="F19" s="163">
        <v>37941</v>
      </c>
      <c r="G19" s="163">
        <v>46327</v>
      </c>
      <c r="H19" s="163">
        <v>42252</v>
      </c>
      <c r="I19" s="165">
        <f t="shared" si="8"/>
        <v>-8.7961663824551506E-2</v>
      </c>
      <c r="J19" s="164">
        <f t="shared" si="2"/>
        <v>-0.17950908808451138</v>
      </c>
      <c r="K19" s="163">
        <f t="shared" si="3"/>
        <v>-4075</v>
      </c>
      <c r="L19" s="163">
        <f t="shared" si="4"/>
        <v>-9244</v>
      </c>
      <c r="M19" s="164">
        <f t="shared" si="0"/>
        <v>1.0316391811931679E-2</v>
      </c>
      <c r="P19" s="162" t="s">
        <v>128</v>
      </c>
      <c r="Q19" s="163">
        <v>17574</v>
      </c>
      <c r="R19" s="163">
        <v>18434</v>
      </c>
      <c r="S19" s="163">
        <v>9604</v>
      </c>
      <c r="T19" s="163">
        <v>14374</v>
      </c>
      <c r="U19" s="163">
        <v>15738</v>
      </c>
      <c r="V19" s="163">
        <v>14418</v>
      </c>
      <c r="W19" s="165">
        <f t="shared" si="9"/>
        <v>-8.3873427373236775E-2</v>
      </c>
      <c r="X19" s="164">
        <f t="shared" si="5"/>
        <v>-0.21785830530541395</v>
      </c>
      <c r="Y19" s="162">
        <f t="shared" si="6"/>
        <v>-1320</v>
      </c>
      <c r="Z19" s="163">
        <f t="shared" si="7"/>
        <v>-4016</v>
      </c>
      <c r="AA19" s="164">
        <f t="shared" si="1"/>
        <v>1.3952313628037009E-2</v>
      </c>
    </row>
    <row r="20" spans="1:27" x14ac:dyDescent="0.25">
      <c r="A20" s="167" t="s">
        <v>145</v>
      </c>
      <c r="B20" s="162" t="s">
        <v>131</v>
      </c>
      <c r="C20" s="163">
        <v>73497</v>
      </c>
      <c r="D20" s="163">
        <v>62064</v>
      </c>
      <c r="E20" s="163">
        <v>40390</v>
      </c>
      <c r="F20" s="163">
        <v>28084</v>
      </c>
      <c r="G20" s="163">
        <v>41477</v>
      </c>
      <c r="H20" s="163">
        <v>41887</v>
      </c>
      <c r="I20" s="165">
        <f t="shared" si="8"/>
        <v>9.884996504086585E-3</v>
      </c>
      <c r="J20" s="164">
        <f t="shared" si="2"/>
        <v>-0.32509989688063934</v>
      </c>
      <c r="K20" s="163">
        <f t="shared" si="3"/>
        <v>410</v>
      </c>
      <c r="L20" s="163">
        <f t="shared" si="4"/>
        <v>-20177</v>
      </c>
      <c r="M20" s="164">
        <f t="shared" si="0"/>
        <v>1.0227272172355919E-2</v>
      </c>
      <c r="P20" s="162" t="s">
        <v>131</v>
      </c>
      <c r="Q20" s="163">
        <v>29196</v>
      </c>
      <c r="R20" s="163">
        <v>25056</v>
      </c>
      <c r="S20" s="163">
        <v>15416</v>
      </c>
      <c r="T20" s="163">
        <v>11770</v>
      </c>
      <c r="U20" s="163">
        <v>15107</v>
      </c>
      <c r="V20" s="163">
        <v>15047</v>
      </c>
      <c r="W20" s="165">
        <f t="shared" si="9"/>
        <v>-3.9716687628251757E-3</v>
      </c>
      <c r="X20" s="164">
        <f t="shared" si="5"/>
        <v>-0.39946519795657731</v>
      </c>
      <c r="Y20" s="162">
        <f t="shared" si="6"/>
        <v>-60</v>
      </c>
      <c r="Z20" s="163">
        <f t="shared" si="7"/>
        <v>-10009</v>
      </c>
      <c r="AA20" s="164">
        <f t="shared" si="1"/>
        <v>1.4560997583650497E-2</v>
      </c>
    </row>
    <row r="21" spans="1:27" x14ac:dyDescent="0.25">
      <c r="B21" s="168" t="s">
        <v>145</v>
      </c>
      <c r="C21" s="169">
        <f t="shared" ref="C21:H21" si="10">C13-SUM(C14:C20)</f>
        <v>674041</v>
      </c>
      <c r="D21" s="169">
        <f t="shared" si="10"/>
        <v>682861</v>
      </c>
      <c r="E21" s="169">
        <f t="shared" si="10"/>
        <v>265739</v>
      </c>
      <c r="F21" s="169">
        <f t="shared" si="10"/>
        <v>712639</v>
      </c>
      <c r="G21" s="169">
        <f t="shared" si="10"/>
        <v>796252</v>
      </c>
      <c r="H21" s="169">
        <f t="shared" si="10"/>
        <v>880184</v>
      </c>
      <c r="I21" s="171">
        <f t="shared" si="8"/>
        <v>0.10540884041735521</v>
      </c>
      <c r="J21" s="170">
        <f t="shared" si="2"/>
        <v>0.28896510417200583</v>
      </c>
      <c r="K21" s="169">
        <f>H21-G21</f>
        <v>83932</v>
      </c>
      <c r="L21" s="169">
        <f t="shared" si="4"/>
        <v>197323</v>
      </c>
      <c r="M21" s="170">
        <f t="shared" si="0"/>
        <v>0.21490871463110084</v>
      </c>
      <c r="P21" s="168" t="s">
        <v>145</v>
      </c>
      <c r="Q21" s="169">
        <f t="shared" ref="Q21:V21" si="11">Q13-SUM(Q14:Q20)</f>
        <v>217183</v>
      </c>
      <c r="R21" s="169">
        <f t="shared" si="11"/>
        <v>206225</v>
      </c>
      <c r="S21" s="169">
        <f t="shared" si="11"/>
        <v>77348</v>
      </c>
      <c r="T21" s="169">
        <f t="shared" si="11"/>
        <v>240722</v>
      </c>
      <c r="U21" s="169">
        <f t="shared" si="11"/>
        <v>247453</v>
      </c>
      <c r="V21" s="169">
        <f t="shared" si="11"/>
        <v>264797</v>
      </c>
      <c r="W21" s="171">
        <f t="shared" si="9"/>
        <v>7.0090077711727039E-2</v>
      </c>
      <c r="X21" s="170">
        <f t="shared" si="5"/>
        <v>0.28401988119772104</v>
      </c>
      <c r="Y21" s="168">
        <f>V21-U21</f>
        <v>17344</v>
      </c>
      <c r="Z21" s="169">
        <f t="shared" si="7"/>
        <v>58572</v>
      </c>
      <c r="AA21" s="170">
        <f t="shared" si="1"/>
        <v>0.25624433290077098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1270262</v>
      </c>
      <c r="D23" s="176">
        <v>1326830</v>
      </c>
      <c r="E23" s="176">
        <v>434246</v>
      </c>
      <c r="F23" s="176">
        <v>1298122</v>
      </c>
      <c r="G23" s="176">
        <v>1400057</v>
      </c>
      <c r="H23" s="176">
        <v>1449683</v>
      </c>
      <c r="I23" s="177">
        <f>IFERROR(H23/G23-1,"-")</f>
        <v>3.5445699710797474E-2</v>
      </c>
      <c r="J23" s="177">
        <f>IFERROR(H23/D23-1,"-")</f>
        <v>9.2591364379762231E-2</v>
      </c>
      <c r="K23" s="176">
        <f>H23-G23</f>
        <v>49626</v>
      </c>
      <c r="L23" s="176">
        <f>H23-D23</f>
        <v>122853</v>
      </c>
      <c r="M23" s="177">
        <f t="shared" ref="M23:M35" si="12">H23/H$9</f>
        <v>0.35395952454550206</v>
      </c>
    </row>
    <row r="24" spans="1:27" x14ac:dyDescent="0.25">
      <c r="B24" s="157" t="s">
        <v>97</v>
      </c>
      <c r="C24" s="158">
        <v>152172</v>
      </c>
      <c r="D24" s="158">
        <v>183116</v>
      </c>
      <c r="E24" s="158">
        <v>76613</v>
      </c>
      <c r="F24" s="158">
        <v>171971</v>
      </c>
      <c r="G24" s="158">
        <v>148781</v>
      </c>
      <c r="H24" s="158">
        <v>132009</v>
      </c>
      <c r="I24" s="160">
        <f>IFERROR(H24/G24-1,"-")</f>
        <v>-0.11272944798058893</v>
      </c>
      <c r="J24" s="159">
        <f t="shared" ref="J24:J35" si="13">IFERROR(H24/D24-1,"-")</f>
        <v>-0.2790963105353983</v>
      </c>
      <c r="K24" s="158">
        <f t="shared" ref="K24:K34" si="14">H24-G24</f>
        <v>-16772</v>
      </c>
      <c r="L24" s="158">
        <f t="shared" ref="L24:L35" si="15">H24-D24</f>
        <v>-51107</v>
      </c>
      <c r="M24" s="159">
        <f t="shared" si="12"/>
        <v>3.2231765755497709E-2</v>
      </c>
    </row>
    <row r="25" spans="1:27" x14ac:dyDescent="0.25">
      <c r="B25" s="162" t="s">
        <v>103</v>
      </c>
      <c r="C25" s="163">
        <v>72772</v>
      </c>
      <c r="D25" s="163">
        <v>94584</v>
      </c>
      <c r="E25" s="163">
        <v>42842</v>
      </c>
      <c r="F25" s="163">
        <v>74040</v>
      </c>
      <c r="G25" s="163">
        <v>63391</v>
      </c>
      <c r="H25" s="163">
        <v>50766</v>
      </c>
      <c r="I25" s="165">
        <f>IFERROR(H25/G25-1,"-")</f>
        <v>-0.19916076414632988</v>
      </c>
      <c r="J25" s="164">
        <f t="shared" si="13"/>
        <v>-0.4632707434661254</v>
      </c>
      <c r="K25" s="163">
        <f t="shared" si="14"/>
        <v>-12625</v>
      </c>
      <c r="L25" s="163">
        <f t="shared" si="15"/>
        <v>-43818</v>
      </c>
      <c r="M25" s="164">
        <f t="shared" si="12"/>
        <v>1.2395198966309846E-2</v>
      </c>
    </row>
    <row r="26" spans="1:27" x14ac:dyDescent="0.25">
      <c r="B26" s="162" t="s">
        <v>100</v>
      </c>
      <c r="C26" s="163">
        <v>79400</v>
      </c>
      <c r="D26" s="163">
        <v>88532</v>
      </c>
      <c r="E26" s="163">
        <v>33771</v>
      </c>
      <c r="F26" s="163">
        <v>97931</v>
      </c>
      <c r="G26" s="163">
        <v>85390</v>
      </c>
      <c r="H26" s="163">
        <v>81243</v>
      </c>
      <c r="I26" s="165">
        <f>IFERROR(H26/G26-1,"-")</f>
        <v>-4.8565405785220728E-2</v>
      </c>
      <c r="J26" s="164">
        <f t="shared" si="13"/>
        <v>-8.2331812226087764E-2</v>
      </c>
      <c r="K26" s="163">
        <f t="shared" si="14"/>
        <v>-4147</v>
      </c>
      <c r="L26" s="163">
        <f t="shared" si="15"/>
        <v>-7289</v>
      </c>
      <c r="M26" s="164">
        <f t="shared" si="12"/>
        <v>1.9836566789187857E-2</v>
      </c>
    </row>
    <row r="27" spans="1:27" x14ac:dyDescent="0.25">
      <c r="B27" s="157" t="s">
        <v>107</v>
      </c>
      <c r="C27" s="158">
        <v>1118090</v>
      </c>
      <c r="D27" s="158">
        <v>1143714</v>
      </c>
      <c r="E27" s="158">
        <v>357633</v>
      </c>
      <c r="F27" s="158">
        <v>1126151</v>
      </c>
      <c r="G27" s="158">
        <v>1251276</v>
      </c>
      <c r="H27" s="158">
        <v>1317674</v>
      </c>
      <c r="I27" s="160">
        <f>IFERROR(H27/G27-1,"-")</f>
        <v>5.3064232031941883E-2</v>
      </c>
      <c r="J27" s="159">
        <f t="shared" si="13"/>
        <v>0.152100962303513</v>
      </c>
      <c r="K27" s="158">
        <f t="shared" si="14"/>
        <v>66398</v>
      </c>
      <c r="L27" s="158">
        <f t="shared" si="15"/>
        <v>173960</v>
      </c>
      <c r="M27" s="159">
        <f t="shared" si="12"/>
        <v>0.32172775879000431</v>
      </c>
    </row>
    <row r="28" spans="1:27" x14ac:dyDescent="0.25">
      <c r="B28" s="162" t="s">
        <v>110</v>
      </c>
      <c r="C28" s="163">
        <v>546893</v>
      </c>
      <c r="D28" s="163">
        <v>575644</v>
      </c>
      <c r="E28" s="163">
        <v>155761</v>
      </c>
      <c r="F28" s="163">
        <v>575306</v>
      </c>
      <c r="G28" s="163">
        <v>656025</v>
      </c>
      <c r="H28" s="163">
        <v>697141</v>
      </c>
      <c r="I28" s="165">
        <f t="shared" ref="I28:I35" si="16">IFERROR(H28/G28-1,"-")</f>
        <v>6.2674440760641659E-2</v>
      </c>
      <c r="J28" s="164">
        <f t="shared" si="13"/>
        <v>0.21106274016579696</v>
      </c>
      <c r="K28" s="163">
        <f t="shared" si="14"/>
        <v>41116</v>
      </c>
      <c r="L28" s="163">
        <f t="shared" si="15"/>
        <v>121497</v>
      </c>
      <c r="M28" s="164">
        <f t="shared" si="12"/>
        <v>0.17021631411913904</v>
      </c>
    </row>
    <row r="29" spans="1:27" x14ac:dyDescent="0.25">
      <c r="B29" s="162" t="s">
        <v>113</v>
      </c>
      <c r="C29" s="163">
        <v>162885</v>
      </c>
      <c r="D29" s="163">
        <v>150403</v>
      </c>
      <c r="E29" s="163">
        <v>45028</v>
      </c>
      <c r="F29" s="163">
        <v>120904</v>
      </c>
      <c r="G29" s="163">
        <v>131670</v>
      </c>
      <c r="H29" s="163">
        <v>132799</v>
      </c>
      <c r="I29" s="165">
        <f t="shared" si="16"/>
        <v>8.5744664692033457E-3</v>
      </c>
      <c r="J29" s="164">
        <f t="shared" si="13"/>
        <v>-0.11704553765549885</v>
      </c>
      <c r="K29" s="163">
        <f t="shared" si="14"/>
        <v>1129</v>
      </c>
      <c r="L29" s="163">
        <f t="shared" si="15"/>
        <v>-17604</v>
      </c>
      <c r="M29" s="164">
        <f t="shared" si="12"/>
        <v>3.2424654838415105E-2</v>
      </c>
    </row>
    <row r="30" spans="1:27" x14ac:dyDescent="0.25">
      <c r="B30" s="162" t="s">
        <v>116</v>
      </c>
      <c r="C30" s="163">
        <v>35996</v>
      </c>
      <c r="D30" s="163">
        <v>39885</v>
      </c>
      <c r="E30" s="163">
        <v>15695</v>
      </c>
      <c r="F30" s="163">
        <v>46955</v>
      </c>
      <c r="G30" s="163">
        <v>49227</v>
      </c>
      <c r="H30" s="163">
        <v>44942</v>
      </c>
      <c r="I30" s="165">
        <f t="shared" si="16"/>
        <v>-8.7045726938468682E-2</v>
      </c>
      <c r="J30" s="164">
        <f t="shared" si="13"/>
        <v>0.12678951986962517</v>
      </c>
      <c r="K30" s="163">
        <f t="shared" si="14"/>
        <v>-4285</v>
      </c>
      <c r="L30" s="163">
        <f t="shared" si="15"/>
        <v>5057</v>
      </c>
      <c r="M30" s="164">
        <f t="shared" si="12"/>
        <v>1.0973191347435235E-2</v>
      </c>
    </row>
    <row r="31" spans="1:27" x14ac:dyDescent="0.25">
      <c r="B31" s="162" t="s">
        <v>123</v>
      </c>
      <c r="C31" s="163">
        <v>49764</v>
      </c>
      <c r="D31" s="163">
        <v>45808</v>
      </c>
      <c r="E31" s="163">
        <v>15190</v>
      </c>
      <c r="F31" s="163">
        <v>60469</v>
      </c>
      <c r="G31" s="163">
        <v>53942</v>
      </c>
      <c r="H31" s="163">
        <v>54097</v>
      </c>
      <c r="I31" s="165">
        <f t="shared" si="16"/>
        <v>2.8734566756887236E-3</v>
      </c>
      <c r="J31" s="164">
        <f t="shared" si="13"/>
        <v>0.1809509256025148</v>
      </c>
      <c r="K31" s="163">
        <f t="shared" si="14"/>
        <v>155</v>
      </c>
      <c r="L31" s="163">
        <f t="shared" si="15"/>
        <v>8289</v>
      </c>
      <c r="M31" s="164">
        <f t="shared" si="12"/>
        <v>1.3208507238712204E-2</v>
      </c>
    </row>
    <row r="32" spans="1:27" x14ac:dyDescent="0.25">
      <c r="B32" s="162" t="s">
        <v>119</v>
      </c>
      <c r="C32" s="163">
        <v>52141</v>
      </c>
      <c r="D32" s="163">
        <v>51994</v>
      </c>
      <c r="E32" s="163">
        <v>22314</v>
      </c>
      <c r="F32" s="163">
        <v>60675</v>
      </c>
      <c r="G32" s="163">
        <v>57569</v>
      </c>
      <c r="H32" s="163">
        <v>59410</v>
      </c>
      <c r="I32" s="165">
        <f t="shared" si="16"/>
        <v>3.1979016484566358E-2</v>
      </c>
      <c r="J32" s="164">
        <f t="shared" si="13"/>
        <v>0.14263184213563096</v>
      </c>
      <c r="K32" s="163">
        <f t="shared" si="14"/>
        <v>1841</v>
      </c>
      <c r="L32" s="163">
        <f t="shared" si="15"/>
        <v>7416</v>
      </c>
      <c r="M32" s="164">
        <f t="shared" si="12"/>
        <v>1.450574736218075E-2</v>
      </c>
    </row>
    <row r="33" spans="2:13" x14ac:dyDescent="0.25">
      <c r="B33" s="162" t="s">
        <v>128</v>
      </c>
      <c r="C33" s="163">
        <v>18981</v>
      </c>
      <c r="D33" s="163">
        <v>22463</v>
      </c>
      <c r="E33" s="163">
        <v>11529</v>
      </c>
      <c r="F33" s="163">
        <v>14568</v>
      </c>
      <c r="G33" s="163">
        <v>16963</v>
      </c>
      <c r="H33" s="163">
        <v>16255</v>
      </c>
      <c r="I33" s="165">
        <f t="shared" si="16"/>
        <v>-4.1737900135589201E-2</v>
      </c>
      <c r="J33" s="164">
        <f t="shared" si="13"/>
        <v>-0.27636557895205449</v>
      </c>
      <c r="K33" s="163">
        <f t="shared" si="14"/>
        <v>-708</v>
      </c>
      <c r="L33" s="163">
        <f t="shared" si="15"/>
        <v>-6208</v>
      </c>
      <c r="M33" s="164">
        <f t="shared" si="12"/>
        <v>3.9688760035725985E-3</v>
      </c>
    </row>
    <row r="34" spans="2:13" x14ac:dyDescent="0.25">
      <c r="B34" s="162" t="s">
        <v>131</v>
      </c>
      <c r="C34" s="163">
        <v>22746</v>
      </c>
      <c r="D34" s="163">
        <v>20353</v>
      </c>
      <c r="E34" s="163">
        <v>12846</v>
      </c>
      <c r="F34" s="163">
        <v>8856</v>
      </c>
      <c r="G34" s="163">
        <v>14835</v>
      </c>
      <c r="H34" s="163">
        <v>13973</v>
      </c>
      <c r="I34" s="165">
        <f t="shared" si="16"/>
        <v>-5.8105830805527448E-2</v>
      </c>
      <c r="J34" s="164">
        <f t="shared" si="13"/>
        <v>-0.31346730211762397</v>
      </c>
      <c r="K34" s="163">
        <f t="shared" si="14"/>
        <v>-862</v>
      </c>
      <c r="L34" s="163">
        <f t="shared" si="15"/>
        <v>-6380</v>
      </c>
      <c r="M34" s="164">
        <f t="shared" si="12"/>
        <v>3.4116951336770176E-3</v>
      </c>
    </row>
    <row r="35" spans="2:13" x14ac:dyDescent="0.25">
      <c r="B35" s="168" t="s">
        <v>145</v>
      </c>
      <c r="C35" s="169">
        <f t="shared" ref="C35:H35" si="17">C27-SUM(C28:C34)</f>
        <v>228684</v>
      </c>
      <c r="D35" s="169">
        <f t="shared" si="17"/>
        <v>237164</v>
      </c>
      <c r="E35" s="169">
        <f t="shared" si="17"/>
        <v>79270</v>
      </c>
      <c r="F35" s="169">
        <f t="shared" si="17"/>
        <v>238418</v>
      </c>
      <c r="G35" s="169">
        <f t="shared" si="17"/>
        <v>271045</v>
      </c>
      <c r="H35" s="169">
        <f t="shared" si="17"/>
        <v>299057</v>
      </c>
      <c r="I35" s="171">
        <f t="shared" si="16"/>
        <v>0.1033481525207991</v>
      </c>
      <c r="J35" s="170">
        <f t="shared" si="13"/>
        <v>0.26097131099155013</v>
      </c>
      <c r="K35" s="169">
        <f>H35-G35</f>
        <v>28012</v>
      </c>
      <c r="L35" s="169">
        <f t="shared" si="15"/>
        <v>61893</v>
      </c>
      <c r="M35" s="170">
        <f t="shared" si="12"/>
        <v>7.3018772746872393E-2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983794</v>
      </c>
      <c r="D37" s="176">
        <v>972864</v>
      </c>
      <c r="E37" s="176">
        <v>298260</v>
      </c>
      <c r="F37" s="176">
        <v>914043</v>
      </c>
      <c r="G37" s="176">
        <v>974839</v>
      </c>
      <c r="H37" s="176">
        <v>1033377</v>
      </c>
      <c r="I37" s="177">
        <f>IFERROR(H37/G37-1,"-")</f>
        <v>6.0048890124420495E-2</v>
      </c>
      <c r="J37" s="177">
        <f>IFERROR(H37/D37-1,"-")</f>
        <v>6.2200883165581144E-2</v>
      </c>
      <c r="K37" s="176">
        <f>H37-G37</f>
        <v>58538</v>
      </c>
      <c r="L37" s="176">
        <f>H37-D37</f>
        <v>60513</v>
      </c>
      <c r="M37" s="177">
        <f t="shared" ref="M37:M49" si="18">H37/H$9</f>
        <v>0.25231283776953806</v>
      </c>
    </row>
    <row r="38" spans="2:13" x14ac:dyDescent="0.25">
      <c r="B38" s="157" t="s">
        <v>97</v>
      </c>
      <c r="C38" s="158">
        <v>107229</v>
      </c>
      <c r="D38" s="158">
        <v>101088</v>
      </c>
      <c r="E38" s="158">
        <v>34195</v>
      </c>
      <c r="F38" s="158">
        <v>100475</v>
      </c>
      <c r="G38" s="158">
        <v>94395</v>
      </c>
      <c r="H38" s="158">
        <v>91109</v>
      </c>
      <c r="I38" s="160">
        <f>IFERROR(H38/G38-1,"-")</f>
        <v>-3.4811165845648584E-2</v>
      </c>
      <c r="J38" s="159">
        <f t="shared" ref="J38:J49" si="19">IFERROR(H38/D38-1,"-")</f>
        <v>-9.8715970243748008E-2</v>
      </c>
      <c r="K38" s="158">
        <f t="shared" ref="K38:K48" si="20">H38-G38</f>
        <v>-3286</v>
      </c>
      <c r="L38" s="158">
        <f t="shared" ref="L38:L49" si="21">H38-D38</f>
        <v>-9979</v>
      </c>
      <c r="M38" s="159">
        <f t="shared" si="18"/>
        <v>2.2245482855090488E-2</v>
      </c>
    </row>
    <row r="39" spans="2:13" x14ac:dyDescent="0.25">
      <c r="B39" s="162" t="s">
        <v>103</v>
      </c>
      <c r="C39" s="163">
        <v>35075</v>
      </c>
      <c r="D39" s="163">
        <v>40885</v>
      </c>
      <c r="E39" s="163">
        <v>16143</v>
      </c>
      <c r="F39" s="163">
        <v>41441</v>
      </c>
      <c r="G39" s="163">
        <v>42012</v>
      </c>
      <c r="H39" s="163">
        <v>41448</v>
      </c>
      <c r="I39" s="165">
        <f>IFERROR(H39/G39-1,"-")</f>
        <v>-1.3424735789774322E-2</v>
      </c>
      <c r="J39" s="164">
        <f t="shared" si="19"/>
        <v>1.3770331417390258E-2</v>
      </c>
      <c r="K39" s="163">
        <f t="shared" si="20"/>
        <v>-564</v>
      </c>
      <c r="L39" s="163">
        <f t="shared" si="21"/>
        <v>563</v>
      </c>
      <c r="M39" s="164">
        <f t="shared" si="18"/>
        <v>1.0120084441468906E-2</v>
      </c>
    </row>
    <row r="40" spans="2:13" x14ac:dyDescent="0.25">
      <c r="B40" s="162" t="s">
        <v>100</v>
      </c>
      <c r="C40" s="163">
        <v>72154</v>
      </c>
      <c r="D40" s="163">
        <v>60203</v>
      </c>
      <c r="E40" s="163">
        <v>18052</v>
      </c>
      <c r="F40" s="163">
        <v>59034</v>
      </c>
      <c r="G40" s="163">
        <v>52383</v>
      </c>
      <c r="H40" s="163">
        <v>49661</v>
      </c>
      <c r="I40" s="165">
        <f>IFERROR(H40/G40-1,"-")</f>
        <v>-5.1963423248000296E-2</v>
      </c>
      <c r="J40" s="164">
        <f t="shared" si="19"/>
        <v>-0.17510755277976175</v>
      </c>
      <c r="K40" s="163">
        <f t="shared" si="20"/>
        <v>-2722</v>
      </c>
      <c r="L40" s="163">
        <f t="shared" si="21"/>
        <v>-10542</v>
      </c>
      <c r="M40" s="164">
        <f t="shared" si="18"/>
        <v>1.2125398413621582E-2</v>
      </c>
    </row>
    <row r="41" spans="2:13" x14ac:dyDescent="0.25">
      <c r="B41" s="157" t="s">
        <v>107</v>
      </c>
      <c r="C41" s="158">
        <v>876565</v>
      </c>
      <c r="D41" s="158">
        <v>871776</v>
      </c>
      <c r="E41" s="158">
        <v>264065</v>
      </c>
      <c r="F41" s="158">
        <v>813568</v>
      </c>
      <c r="G41" s="158">
        <v>880444</v>
      </c>
      <c r="H41" s="158">
        <v>942268</v>
      </c>
      <c r="I41" s="160">
        <f>IFERROR(H41/G41-1,"-")</f>
        <v>7.021911671838299E-2</v>
      </c>
      <c r="J41" s="159">
        <f t="shared" si="19"/>
        <v>8.0860220974195096E-2</v>
      </c>
      <c r="K41" s="158">
        <f t="shared" si="20"/>
        <v>61824</v>
      </c>
      <c r="L41" s="158">
        <f t="shared" si="21"/>
        <v>70492</v>
      </c>
      <c r="M41" s="159">
        <f t="shared" si="18"/>
        <v>0.23006735491444757</v>
      </c>
    </row>
    <row r="42" spans="2:13" x14ac:dyDescent="0.25">
      <c r="B42" s="162" t="s">
        <v>110</v>
      </c>
      <c r="C42" s="163">
        <v>465182</v>
      </c>
      <c r="D42" s="163">
        <v>493226</v>
      </c>
      <c r="E42" s="163">
        <v>116664</v>
      </c>
      <c r="F42" s="163">
        <v>427821</v>
      </c>
      <c r="G42" s="163">
        <v>475496</v>
      </c>
      <c r="H42" s="163">
        <v>519143</v>
      </c>
      <c r="I42" s="165">
        <f t="shared" ref="I42:I49" si="22">IFERROR(H42/G42-1,"-")</f>
        <v>9.1792570284502828E-2</v>
      </c>
      <c r="J42" s="164">
        <f t="shared" si="19"/>
        <v>5.2545891741311301E-2</v>
      </c>
      <c r="K42" s="163">
        <f t="shared" si="20"/>
        <v>43647</v>
      </c>
      <c r="L42" s="163">
        <f t="shared" si="21"/>
        <v>25917</v>
      </c>
      <c r="M42" s="164">
        <f t="shared" si="18"/>
        <v>0.12675571794049151</v>
      </c>
    </row>
    <row r="43" spans="2:13" x14ac:dyDescent="0.25">
      <c r="B43" s="162" t="s">
        <v>113</v>
      </c>
      <c r="C43" s="163">
        <v>54501</v>
      </c>
      <c r="D43" s="163">
        <v>38841</v>
      </c>
      <c r="E43" s="163">
        <v>13074</v>
      </c>
      <c r="F43" s="163">
        <v>26383</v>
      </c>
      <c r="G43" s="163">
        <v>31553</v>
      </c>
      <c r="H43" s="163">
        <v>30650</v>
      </c>
      <c r="I43" s="165">
        <f t="shared" si="22"/>
        <v>-2.861851487972622E-2</v>
      </c>
      <c r="J43" s="164">
        <f t="shared" si="19"/>
        <v>-0.21088540459823379</v>
      </c>
      <c r="K43" s="163">
        <f t="shared" si="20"/>
        <v>-903</v>
      </c>
      <c r="L43" s="163">
        <f t="shared" si="21"/>
        <v>-8191</v>
      </c>
      <c r="M43" s="164">
        <f t="shared" si="18"/>
        <v>7.4836080904029621E-3</v>
      </c>
    </row>
    <row r="44" spans="2:13" x14ac:dyDescent="0.25">
      <c r="B44" s="162" t="s">
        <v>116</v>
      </c>
      <c r="C44" s="163">
        <v>18381</v>
      </c>
      <c r="D44" s="163">
        <v>18562</v>
      </c>
      <c r="E44" s="163">
        <v>7121</v>
      </c>
      <c r="F44" s="163">
        <v>19845</v>
      </c>
      <c r="G44" s="163">
        <v>21845</v>
      </c>
      <c r="H44" s="163">
        <v>22025</v>
      </c>
      <c r="I44" s="165">
        <f t="shared" si="22"/>
        <v>8.2398718242160385E-3</v>
      </c>
      <c r="J44" s="164">
        <f t="shared" si="19"/>
        <v>0.18656394785044705</v>
      </c>
      <c r="K44" s="163">
        <f t="shared" si="20"/>
        <v>180</v>
      </c>
      <c r="L44" s="163">
        <f t="shared" si="21"/>
        <v>3463</v>
      </c>
      <c r="M44" s="164">
        <f t="shared" si="18"/>
        <v>5.3776987990579199E-3</v>
      </c>
    </row>
    <row r="45" spans="2:13" x14ac:dyDescent="0.25">
      <c r="B45" s="162" t="s">
        <v>123</v>
      </c>
      <c r="C45" s="163">
        <v>43231</v>
      </c>
      <c r="D45" s="163">
        <v>41773</v>
      </c>
      <c r="E45" s="163">
        <v>12100</v>
      </c>
      <c r="F45" s="163">
        <v>45250</v>
      </c>
      <c r="G45" s="163">
        <v>41417</v>
      </c>
      <c r="H45" s="163">
        <v>43313</v>
      </c>
      <c r="I45" s="165">
        <f t="shared" si="22"/>
        <v>4.5778303595142011E-2</v>
      </c>
      <c r="J45" s="164">
        <f t="shared" si="19"/>
        <v>3.6865918176812729E-2</v>
      </c>
      <c r="K45" s="163">
        <f t="shared" si="20"/>
        <v>1896</v>
      </c>
      <c r="L45" s="163">
        <f t="shared" si="21"/>
        <v>1540</v>
      </c>
      <c r="M45" s="164">
        <f t="shared" si="18"/>
        <v>1.0575449175191631E-2</v>
      </c>
    </row>
    <row r="46" spans="2:13" x14ac:dyDescent="0.25">
      <c r="B46" s="162" t="s">
        <v>119</v>
      </c>
      <c r="C46" s="163">
        <v>31317</v>
      </c>
      <c r="D46" s="163">
        <v>29659</v>
      </c>
      <c r="E46" s="163">
        <v>12738</v>
      </c>
      <c r="F46" s="163">
        <v>27403</v>
      </c>
      <c r="G46" s="163">
        <v>31835</v>
      </c>
      <c r="H46" s="163">
        <v>32875</v>
      </c>
      <c r="I46" s="165">
        <f t="shared" si="22"/>
        <v>3.266844667818436E-2</v>
      </c>
      <c r="J46" s="164">
        <f t="shared" si="19"/>
        <v>0.10843251626824912</v>
      </c>
      <c r="K46" s="163">
        <f t="shared" si="20"/>
        <v>1040</v>
      </c>
      <c r="L46" s="163">
        <f t="shared" si="21"/>
        <v>3216</v>
      </c>
      <c r="M46" s="164">
        <f t="shared" si="18"/>
        <v>8.0268716467209594E-3</v>
      </c>
    </row>
    <row r="47" spans="2:13" x14ac:dyDescent="0.25">
      <c r="B47" s="162" t="s">
        <v>128</v>
      </c>
      <c r="C47" s="163">
        <v>17574</v>
      </c>
      <c r="D47" s="163">
        <v>18434</v>
      </c>
      <c r="E47" s="163">
        <v>9604</v>
      </c>
      <c r="F47" s="163">
        <v>14374</v>
      </c>
      <c r="G47" s="163">
        <v>15738</v>
      </c>
      <c r="H47" s="163">
        <v>14418</v>
      </c>
      <c r="I47" s="165">
        <f t="shared" si="22"/>
        <v>-8.3873427373236775E-2</v>
      </c>
      <c r="J47" s="164">
        <f t="shared" si="19"/>
        <v>-0.21785830530541395</v>
      </c>
      <c r="K47" s="163">
        <f t="shared" si="20"/>
        <v>-1320</v>
      </c>
      <c r="L47" s="163">
        <f t="shared" si="21"/>
        <v>-4016</v>
      </c>
      <c r="M47" s="164">
        <f t="shared" si="18"/>
        <v>3.5203478449406171E-3</v>
      </c>
    </row>
    <row r="48" spans="2:13" x14ac:dyDescent="0.25">
      <c r="B48" s="162" t="s">
        <v>131</v>
      </c>
      <c r="C48" s="163">
        <v>29196</v>
      </c>
      <c r="D48" s="163">
        <v>25056</v>
      </c>
      <c r="E48" s="163">
        <v>15416</v>
      </c>
      <c r="F48" s="163">
        <v>11770</v>
      </c>
      <c r="G48" s="163">
        <v>15107</v>
      </c>
      <c r="H48" s="163">
        <v>15047</v>
      </c>
      <c r="I48" s="165">
        <f t="shared" si="22"/>
        <v>-3.9716687628251757E-3</v>
      </c>
      <c r="J48" s="164">
        <f t="shared" si="19"/>
        <v>-0.39946519795657731</v>
      </c>
      <c r="K48" s="163">
        <f t="shared" si="20"/>
        <v>-60</v>
      </c>
      <c r="L48" s="163">
        <f t="shared" si="21"/>
        <v>-10009</v>
      </c>
      <c r="M48" s="164">
        <f t="shared" si="18"/>
        <v>3.6739266210862437E-3</v>
      </c>
    </row>
    <row r="49" spans="2:13" x14ac:dyDescent="0.25">
      <c r="B49" s="168" t="s">
        <v>145</v>
      </c>
      <c r="C49" s="169">
        <f t="shared" ref="C49:H49" si="23">C41-SUM(C42:C48)</f>
        <v>217183</v>
      </c>
      <c r="D49" s="169">
        <f t="shared" si="23"/>
        <v>206225</v>
      </c>
      <c r="E49" s="169">
        <f t="shared" si="23"/>
        <v>77348</v>
      </c>
      <c r="F49" s="169">
        <f t="shared" si="23"/>
        <v>240722</v>
      </c>
      <c r="G49" s="169">
        <f t="shared" si="23"/>
        <v>247453</v>
      </c>
      <c r="H49" s="169">
        <f t="shared" si="23"/>
        <v>264797</v>
      </c>
      <c r="I49" s="171">
        <f t="shared" si="22"/>
        <v>7.0090077711727039E-2</v>
      </c>
      <c r="J49" s="170">
        <f t="shared" si="19"/>
        <v>0.28401988119772104</v>
      </c>
      <c r="K49" s="169">
        <f>H49-G49</f>
        <v>17344</v>
      </c>
      <c r="L49" s="169">
        <f t="shared" si="21"/>
        <v>58572</v>
      </c>
      <c r="M49" s="170">
        <f t="shared" si="18"/>
        <v>6.4653734796555729E-2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34338</v>
      </c>
      <c r="D51" s="176">
        <v>33380</v>
      </c>
      <c r="E51" s="176">
        <v>11345</v>
      </c>
      <c r="F51" s="176">
        <v>25651</v>
      </c>
      <c r="G51" s="176">
        <v>37060</v>
      </c>
      <c r="H51" s="176">
        <v>32035</v>
      </c>
      <c r="I51" s="177">
        <f>IFERROR(H51/G51-1,"-")</f>
        <v>-0.13559093362115493</v>
      </c>
      <c r="J51" s="177">
        <f>IFERROR(H51/D51-1,"-")</f>
        <v>-4.0293588975434447E-2</v>
      </c>
      <c r="K51" s="176">
        <f>H51-G51</f>
        <v>-5025</v>
      </c>
      <c r="L51" s="176">
        <f>H51-D51</f>
        <v>-1345</v>
      </c>
      <c r="M51" s="177">
        <f t="shared" ref="M51:M63" si="24">H51/H$9</f>
        <v>7.8217743939986584E-3</v>
      </c>
    </row>
    <row r="52" spans="2:13" x14ac:dyDescent="0.25">
      <c r="B52" s="157" t="s">
        <v>97</v>
      </c>
      <c r="C52" s="158">
        <v>9170</v>
      </c>
      <c r="D52" s="158">
        <v>8490</v>
      </c>
      <c r="E52" s="158">
        <v>2129</v>
      </c>
      <c r="F52" s="158">
        <v>4228</v>
      </c>
      <c r="G52" s="158">
        <v>16405</v>
      </c>
      <c r="H52" s="158">
        <v>8742</v>
      </c>
      <c r="I52" s="160">
        <f>IFERROR(H52/G52-1,"-")</f>
        <v>-0.46711368485217919</v>
      </c>
      <c r="J52" s="159">
        <f t="shared" ref="J52:J63" si="25">IFERROR(H52/D52-1,"-")</f>
        <v>2.9681978798586472E-2</v>
      </c>
      <c r="K52" s="158">
        <f t="shared" ref="K52:K62" si="26">H52-G52</f>
        <v>-7663</v>
      </c>
      <c r="L52" s="158">
        <f t="shared" ref="L52:L63" si="27">H52-D52</f>
        <v>252</v>
      </c>
      <c r="M52" s="159">
        <f t="shared" si="24"/>
        <v>2.1344764086885055E-3</v>
      </c>
    </row>
    <row r="53" spans="2:13" x14ac:dyDescent="0.25">
      <c r="B53" s="162" t="s">
        <v>103</v>
      </c>
      <c r="C53" s="163">
        <v>5864</v>
      </c>
      <c r="D53" s="163">
        <v>4959</v>
      </c>
      <c r="E53" s="163">
        <v>1503</v>
      </c>
      <c r="F53" s="163">
        <v>2187</v>
      </c>
      <c r="G53" s="163">
        <v>12282</v>
      </c>
      <c r="H53" s="163">
        <v>5931</v>
      </c>
      <c r="I53" s="165">
        <f>IFERROR(H53/G53-1,"-")</f>
        <v>-0.51709819247679534</v>
      </c>
      <c r="J53" s="164">
        <f t="shared" si="25"/>
        <v>0.19600725952813058</v>
      </c>
      <c r="K53" s="163">
        <f t="shared" si="26"/>
        <v>-6351</v>
      </c>
      <c r="L53" s="163">
        <f t="shared" si="27"/>
        <v>972</v>
      </c>
      <c r="M53" s="164">
        <f t="shared" si="24"/>
        <v>1.4481331022570953E-3</v>
      </c>
    </row>
    <row r="54" spans="2:13" x14ac:dyDescent="0.25">
      <c r="B54" s="162" t="s">
        <v>100</v>
      </c>
      <c r="C54" s="163">
        <v>3306</v>
      </c>
      <c r="D54" s="163">
        <v>3531</v>
      </c>
      <c r="E54" s="163">
        <v>626</v>
      </c>
      <c r="F54" s="163">
        <v>2041</v>
      </c>
      <c r="G54" s="163">
        <v>4123</v>
      </c>
      <c r="H54" s="163">
        <v>2811</v>
      </c>
      <c r="I54" s="165">
        <f>IFERROR(H54/G54-1,"-")</f>
        <v>-0.31821489206888187</v>
      </c>
      <c r="J54" s="164">
        <f t="shared" si="25"/>
        <v>-0.20390824129141882</v>
      </c>
      <c r="K54" s="163">
        <f t="shared" si="26"/>
        <v>-1312</v>
      </c>
      <c r="L54" s="163">
        <f t="shared" si="27"/>
        <v>-720</v>
      </c>
      <c r="M54" s="164">
        <f t="shared" si="24"/>
        <v>6.8634330643141037E-4</v>
      </c>
    </row>
    <row r="55" spans="2:13" x14ac:dyDescent="0.25">
      <c r="B55" s="157" t="s">
        <v>107</v>
      </c>
      <c r="C55" s="158">
        <v>25168</v>
      </c>
      <c r="D55" s="158">
        <v>24890</v>
      </c>
      <c r="E55" s="158">
        <v>9216</v>
      </c>
      <c r="F55" s="158">
        <v>21423</v>
      </c>
      <c r="G55" s="158">
        <v>20655</v>
      </c>
      <c r="H55" s="158">
        <v>23293</v>
      </c>
      <c r="I55" s="160">
        <f>IFERROR(H55/G55-1,"-")</f>
        <v>0.12771725974340353</v>
      </c>
      <c r="J55" s="159">
        <f t="shared" si="25"/>
        <v>-6.4162314182402591E-2</v>
      </c>
      <c r="K55" s="158">
        <f t="shared" si="26"/>
        <v>2638</v>
      </c>
      <c r="L55" s="158">
        <f t="shared" si="27"/>
        <v>-1597</v>
      </c>
      <c r="M55" s="159">
        <f t="shared" si="24"/>
        <v>5.6872979853101538E-3</v>
      </c>
    </row>
    <row r="56" spans="2:13" x14ac:dyDescent="0.25">
      <c r="B56" s="162" t="s">
        <v>110</v>
      </c>
      <c r="C56" s="163">
        <v>7249</v>
      </c>
      <c r="D56" s="163">
        <v>7756</v>
      </c>
      <c r="E56" s="163">
        <v>2934</v>
      </c>
      <c r="F56" s="163">
        <v>7632</v>
      </c>
      <c r="G56" s="163">
        <v>6681</v>
      </c>
      <c r="H56" s="163">
        <v>8218</v>
      </c>
      <c r="I56" s="165">
        <f t="shared" ref="I56:I63" si="28">IFERROR(H56/G56-1,"-")</f>
        <v>0.23005538093099842</v>
      </c>
      <c r="J56" s="164">
        <f t="shared" si="25"/>
        <v>5.9566787003610067E-2</v>
      </c>
      <c r="K56" s="163">
        <f t="shared" si="26"/>
        <v>1537</v>
      </c>
      <c r="L56" s="163">
        <f t="shared" si="27"/>
        <v>462</v>
      </c>
      <c r="M56" s="164">
        <f t="shared" si="24"/>
        <v>2.0065347891331663E-3</v>
      </c>
    </row>
    <row r="57" spans="2:13" x14ac:dyDescent="0.25">
      <c r="B57" s="162" t="s">
        <v>113</v>
      </c>
      <c r="C57" s="163">
        <v>7958</v>
      </c>
      <c r="D57" s="163">
        <v>6375</v>
      </c>
      <c r="E57" s="163">
        <v>2321</v>
      </c>
      <c r="F57" s="163">
        <v>4682</v>
      </c>
      <c r="G57" s="163">
        <v>3567</v>
      </c>
      <c r="H57" s="163">
        <v>4513</v>
      </c>
      <c r="I57" s="165">
        <f t="shared" si="28"/>
        <v>0.26520885898514157</v>
      </c>
      <c r="J57" s="164">
        <f t="shared" si="25"/>
        <v>-0.29207843137254907</v>
      </c>
      <c r="K57" s="163">
        <f t="shared" si="26"/>
        <v>946</v>
      </c>
      <c r="L57" s="163">
        <f t="shared" si="27"/>
        <v>-1862</v>
      </c>
      <c r="M57" s="164">
        <f t="shared" si="24"/>
        <v>1.1019094065901655E-3</v>
      </c>
    </row>
    <row r="58" spans="2:13" x14ac:dyDescent="0.25">
      <c r="B58" s="162" t="s">
        <v>116</v>
      </c>
      <c r="C58" s="163">
        <v>1654</v>
      </c>
      <c r="D58" s="163">
        <v>1827</v>
      </c>
      <c r="E58" s="163">
        <v>496</v>
      </c>
      <c r="F58" s="163">
        <v>1821</v>
      </c>
      <c r="G58" s="163">
        <v>2104</v>
      </c>
      <c r="H58" s="163">
        <v>1721</v>
      </c>
      <c r="I58" s="165">
        <f t="shared" si="28"/>
        <v>-0.18203422053231944</v>
      </c>
      <c r="J58" s="164">
        <f t="shared" si="25"/>
        <v>-5.801860974274764E-2</v>
      </c>
      <c r="K58" s="163">
        <f t="shared" si="26"/>
        <v>-383</v>
      </c>
      <c r="L58" s="163">
        <f t="shared" si="27"/>
        <v>-106</v>
      </c>
      <c r="M58" s="164">
        <f t="shared" si="24"/>
        <v>4.2020520468461658E-4</v>
      </c>
    </row>
    <row r="59" spans="2:13" x14ac:dyDescent="0.25">
      <c r="B59" s="162" t="s">
        <v>123</v>
      </c>
      <c r="C59" s="163">
        <v>473</v>
      </c>
      <c r="D59" s="163">
        <v>582</v>
      </c>
      <c r="E59" s="163">
        <v>243</v>
      </c>
      <c r="F59" s="163">
        <v>605</v>
      </c>
      <c r="G59" s="163">
        <v>461</v>
      </c>
      <c r="H59" s="163">
        <v>771</v>
      </c>
      <c r="I59" s="165">
        <f t="shared" si="28"/>
        <v>0.67245119305856837</v>
      </c>
      <c r="J59" s="164">
        <f t="shared" si="25"/>
        <v>0.32474226804123707</v>
      </c>
      <c r="K59" s="163">
        <f t="shared" si="26"/>
        <v>310</v>
      </c>
      <c r="L59" s="163">
        <f t="shared" si="27"/>
        <v>189</v>
      </c>
      <c r="M59" s="164">
        <f t="shared" si="24"/>
        <v>1.8824997839153945E-4</v>
      </c>
    </row>
    <row r="60" spans="2:13" x14ac:dyDescent="0.25">
      <c r="B60" s="162" t="s">
        <v>119</v>
      </c>
      <c r="C60" s="163">
        <v>472</v>
      </c>
      <c r="D60" s="163">
        <v>546</v>
      </c>
      <c r="E60" s="163">
        <v>213</v>
      </c>
      <c r="F60" s="163">
        <v>538</v>
      </c>
      <c r="G60" s="163">
        <v>473</v>
      </c>
      <c r="H60" s="163">
        <v>506</v>
      </c>
      <c r="I60" s="165">
        <f t="shared" si="28"/>
        <v>6.9767441860465018E-2</v>
      </c>
      <c r="J60" s="164">
        <f t="shared" si="25"/>
        <v>-7.3260073260073222E-2</v>
      </c>
      <c r="K60" s="163">
        <f t="shared" si="26"/>
        <v>33</v>
      </c>
      <c r="L60" s="163">
        <f t="shared" si="27"/>
        <v>-40</v>
      </c>
      <c r="M60" s="164">
        <f t="shared" si="24"/>
        <v>1.2354667842557582E-4</v>
      </c>
    </row>
    <row r="61" spans="2:13" x14ac:dyDescent="0.25">
      <c r="B61" s="162" t="s">
        <v>128</v>
      </c>
      <c r="C61" s="163">
        <v>261</v>
      </c>
      <c r="D61" s="163">
        <v>182</v>
      </c>
      <c r="E61" s="163">
        <v>136</v>
      </c>
      <c r="F61" s="163">
        <v>62</v>
      </c>
      <c r="G61" s="163">
        <v>167</v>
      </c>
      <c r="H61" s="163">
        <v>96</v>
      </c>
      <c r="I61" s="165">
        <f t="shared" si="28"/>
        <v>-0.42514970059880242</v>
      </c>
      <c r="J61" s="164">
        <f t="shared" si="25"/>
        <v>-0.47252747252747251</v>
      </c>
      <c r="K61" s="163">
        <f t="shared" si="26"/>
        <v>-71</v>
      </c>
      <c r="L61" s="163">
        <f t="shared" si="27"/>
        <v>-86</v>
      </c>
      <c r="M61" s="164">
        <f t="shared" si="24"/>
        <v>2.343968602540569E-5</v>
      </c>
    </row>
    <row r="62" spans="2:13" x14ac:dyDescent="0.25">
      <c r="B62" s="162" t="s">
        <v>131</v>
      </c>
      <c r="C62" s="163">
        <v>297</v>
      </c>
      <c r="D62" s="163">
        <v>303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-0.69636963696369636</v>
      </c>
      <c r="K62" s="163">
        <f t="shared" si="26"/>
        <v>-48</v>
      </c>
      <c r="L62" s="163">
        <f t="shared" si="27"/>
        <v>-211</v>
      </c>
      <c r="M62" s="164">
        <f t="shared" si="24"/>
        <v>2.2463032441013785E-5</v>
      </c>
    </row>
    <row r="63" spans="2:13" x14ac:dyDescent="0.25">
      <c r="B63" s="168" t="s">
        <v>145</v>
      </c>
      <c r="C63" s="169">
        <f t="shared" ref="C63:H63" si="29">C55-SUM(C56:C62)</f>
        <v>6804</v>
      </c>
      <c r="D63" s="169">
        <f t="shared" si="29"/>
        <v>7319</v>
      </c>
      <c r="E63" s="169">
        <f t="shared" si="29"/>
        <v>2672</v>
      </c>
      <c r="F63" s="169">
        <f t="shared" si="29"/>
        <v>5986</v>
      </c>
      <c r="G63" s="169">
        <f t="shared" si="29"/>
        <v>7062</v>
      </c>
      <c r="H63" s="169">
        <f t="shared" si="29"/>
        <v>7376</v>
      </c>
      <c r="I63" s="171">
        <f t="shared" si="28"/>
        <v>4.4463324837156648E-2</v>
      </c>
      <c r="J63" s="170">
        <f t="shared" si="25"/>
        <v>7.7879491733843231E-3</v>
      </c>
      <c r="K63" s="169">
        <f>H63-G63</f>
        <v>314</v>
      </c>
      <c r="L63" s="169">
        <f t="shared" si="27"/>
        <v>57</v>
      </c>
      <c r="M63" s="170">
        <f t="shared" si="24"/>
        <v>1.8009492096186706E-3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104000</v>
      </c>
      <c r="D65" s="176">
        <v>103641</v>
      </c>
      <c r="E65" s="176">
        <v>36944</v>
      </c>
      <c r="F65" s="176">
        <v>117560</v>
      </c>
      <c r="G65" s="176">
        <v>137595</v>
      </c>
      <c r="H65" s="176">
        <v>175857</v>
      </c>
      <c r="I65" s="177">
        <f>IFERROR(H65/G65-1,"-")</f>
        <v>0.27807696500599577</v>
      </c>
      <c r="J65" s="177">
        <f>IFERROR(H65/D65-1,"-")</f>
        <v>0.69678988045271661</v>
      </c>
      <c r="K65" s="176">
        <f>H65-G65</f>
        <v>38262</v>
      </c>
      <c r="L65" s="176">
        <f>H65-D65</f>
        <v>72216</v>
      </c>
      <c r="M65" s="177">
        <f t="shared" ref="M65:M77" si="30">H65/H$9</f>
        <v>4.2937842347601757E-2</v>
      </c>
    </row>
    <row r="66" spans="2:13" x14ac:dyDescent="0.25">
      <c r="B66" s="157" t="s">
        <v>97</v>
      </c>
      <c r="C66" s="158">
        <v>28965</v>
      </c>
      <c r="D66" s="158">
        <v>33892</v>
      </c>
      <c r="E66" s="158">
        <v>16922</v>
      </c>
      <c r="F66" s="158">
        <v>29432</v>
      </c>
      <c r="G66" s="158">
        <v>39183</v>
      </c>
      <c r="H66" s="158">
        <v>48762</v>
      </c>
      <c r="I66" s="160">
        <f>IFERROR(H66/G66-1,"-")</f>
        <v>0.24446826429829271</v>
      </c>
      <c r="J66" s="159">
        <f t="shared" ref="J66:J77" si="31">IFERROR(H66/D66-1,"-")</f>
        <v>0.43874660686887768</v>
      </c>
      <c r="K66" s="158">
        <f t="shared" ref="K66:K76" si="32">H66-G66</f>
        <v>9579</v>
      </c>
      <c r="L66" s="158">
        <f t="shared" ref="L66:L77" si="33">H66-D66</f>
        <v>14870</v>
      </c>
      <c r="M66" s="159">
        <f t="shared" si="30"/>
        <v>1.1905895520529503E-2</v>
      </c>
    </row>
    <row r="67" spans="2:13" x14ac:dyDescent="0.25">
      <c r="B67" s="162" t="s">
        <v>103</v>
      </c>
      <c r="C67" s="163">
        <v>16604</v>
      </c>
      <c r="D67" s="163">
        <v>18634</v>
      </c>
      <c r="E67" s="163">
        <v>6072</v>
      </c>
      <c r="F67" s="163">
        <v>22757</v>
      </c>
      <c r="G67" s="163">
        <v>28471</v>
      </c>
      <c r="H67" s="163">
        <v>30835</v>
      </c>
      <c r="I67" s="165">
        <f>IFERROR(H67/G67-1,"-")</f>
        <v>8.303185697727522E-2</v>
      </c>
      <c r="J67" s="164">
        <f t="shared" si="31"/>
        <v>0.65477084898572513</v>
      </c>
      <c r="K67" s="163">
        <f t="shared" si="32"/>
        <v>2364</v>
      </c>
      <c r="L67" s="163">
        <f t="shared" si="33"/>
        <v>12201</v>
      </c>
      <c r="M67" s="164">
        <f t="shared" si="30"/>
        <v>7.5287783186810883E-3</v>
      </c>
    </row>
    <row r="68" spans="2:13" x14ac:dyDescent="0.25">
      <c r="B68" s="162" t="s">
        <v>100</v>
      </c>
      <c r="C68" s="163">
        <v>12361</v>
      </c>
      <c r="D68" s="163">
        <v>15258</v>
      </c>
      <c r="E68" s="163">
        <v>10850</v>
      </c>
      <c r="F68" s="163">
        <v>6675</v>
      </c>
      <c r="G68" s="163">
        <v>10712</v>
      </c>
      <c r="H68" s="163">
        <v>17927</v>
      </c>
      <c r="I68" s="165">
        <f>IFERROR(H68/G68-1,"-")</f>
        <v>0.67354368932038833</v>
      </c>
      <c r="J68" s="164">
        <f t="shared" si="31"/>
        <v>0.17492462970245115</v>
      </c>
      <c r="K68" s="163">
        <f t="shared" si="32"/>
        <v>7215</v>
      </c>
      <c r="L68" s="163">
        <f t="shared" si="33"/>
        <v>2669</v>
      </c>
      <c r="M68" s="164">
        <f t="shared" si="30"/>
        <v>4.3771172018484145E-3</v>
      </c>
    </row>
    <row r="69" spans="2:13" x14ac:dyDescent="0.25">
      <c r="B69" s="157" t="s">
        <v>107</v>
      </c>
      <c r="C69" s="158">
        <v>75035</v>
      </c>
      <c r="D69" s="158">
        <v>69749</v>
      </c>
      <c r="E69" s="158">
        <v>20022</v>
      </c>
      <c r="F69" s="158">
        <v>88128</v>
      </c>
      <c r="G69" s="158">
        <v>98412</v>
      </c>
      <c r="H69" s="158">
        <v>127095</v>
      </c>
      <c r="I69" s="160">
        <f>IFERROR(H69/G69-1,"-")</f>
        <v>0.29145835873673942</v>
      </c>
      <c r="J69" s="159">
        <f t="shared" si="31"/>
        <v>0.82217666203099693</v>
      </c>
      <c r="K69" s="158">
        <f t="shared" si="32"/>
        <v>28683</v>
      </c>
      <c r="L69" s="158">
        <f t="shared" si="33"/>
        <v>57346</v>
      </c>
      <c r="M69" s="159">
        <f t="shared" si="30"/>
        <v>3.1031946827072252E-2</v>
      </c>
    </row>
    <row r="70" spans="2:13" x14ac:dyDescent="0.25">
      <c r="B70" s="162" t="s">
        <v>110</v>
      </c>
      <c r="C70" s="163">
        <v>34417</v>
      </c>
      <c r="D70" s="163">
        <v>30586</v>
      </c>
      <c r="E70" s="163">
        <v>7595</v>
      </c>
      <c r="F70" s="163">
        <v>41445</v>
      </c>
      <c r="G70" s="163">
        <v>37332</v>
      </c>
      <c r="H70" s="163">
        <v>55893</v>
      </c>
      <c r="I70" s="165">
        <f t="shared" ref="I70:I77" si="34">IFERROR(H70/G70-1,"-")</f>
        <v>0.49718739954998403</v>
      </c>
      <c r="J70" s="164">
        <f t="shared" si="31"/>
        <v>0.82740469495847768</v>
      </c>
      <c r="K70" s="163">
        <f t="shared" si="32"/>
        <v>18561</v>
      </c>
      <c r="L70" s="163">
        <f t="shared" si="33"/>
        <v>25307</v>
      </c>
      <c r="M70" s="164">
        <f t="shared" si="30"/>
        <v>1.3647024698104169E-2</v>
      </c>
    </row>
    <row r="71" spans="2:13" x14ac:dyDescent="0.25">
      <c r="B71" s="162" t="s">
        <v>113</v>
      </c>
      <c r="C71" s="163">
        <v>9645</v>
      </c>
      <c r="D71" s="163">
        <v>8263</v>
      </c>
      <c r="E71" s="163">
        <v>2405</v>
      </c>
      <c r="F71" s="163">
        <v>6009</v>
      </c>
      <c r="G71" s="163">
        <v>7116</v>
      </c>
      <c r="H71" s="163">
        <v>7077</v>
      </c>
      <c r="I71" s="165">
        <f t="shared" si="34"/>
        <v>-5.4806070826306508E-3</v>
      </c>
      <c r="J71" s="164">
        <f t="shared" si="31"/>
        <v>-0.14353140505869544</v>
      </c>
      <c r="K71" s="163">
        <f t="shared" si="32"/>
        <v>-39</v>
      </c>
      <c r="L71" s="163">
        <f t="shared" si="33"/>
        <v>-1186</v>
      </c>
      <c r="M71" s="164">
        <f t="shared" si="30"/>
        <v>1.7279443541853756E-3</v>
      </c>
    </row>
    <row r="72" spans="2:13" x14ac:dyDescent="0.25">
      <c r="B72" s="162" t="s">
        <v>116</v>
      </c>
      <c r="C72" s="163">
        <v>4938</v>
      </c>
      <c r="D72" s="163">
        <v>7845</v>
      </c>
      <c r="E72" s="163">
        <v>2628</v>
      </c>
      <c r="F72" s="163">
        <v>11317</v>
      </c>
      <c r="G72" s="163">
        <v>10860</v>
      </c>
      <c r="H72" s="163">
        <v>13883</v>
      </c>
      <c r="I72" s="165">
        <f t="shared" si="34"/>
        <v>0.2783609576427255</v>
      </c>
      <c r="J72" s="164">
        <f t="shared" si="31"/>
        <v>0.76966220522625872</v>
      </c>
      <c r="K72" s="163">
        <f t="shared" si="32"/>
        <v>3023</v>
      </c>
      <c r="L72" s="163">
        <f t="shared" si="33"/>
        <v>6038</v>
      </c>
      <c r="M72" s="164">
        <f t="shared" si="30"/>
        <v>3.3897204280281998E-3</v>
      </c>
    </row>
    <row r="73" spans="2:13" x14ac:dyDescent="0.25">
      <c r="B73" s="162" t="s">
        <v>123</v>
      </c>
      <c r="C73" s="163">
        <v>1596</v>
      </c>
      <c r="D73" s="163">
        <v>1320</v>
      </c>
      <c r="E73" s="163">
        <v>266</v>
      </c>
      <c r="F73" s="163">
        <v>2222</v>
      </c>
      <c r="G73" s="163">
        <v>2870</v>
      </c>
      <c r="H73" s="163">
        <v>4717</v>
      </c>
      <c r="I73" s="165">
        <f t="shared" si="34"/>
        <v>0.64355400696864118</v>
      </c>
      <c r="J73" s="164">
        <f t="shared" si="31"/>
        <v>2.5734848484848483</v>
      </c>
      <c r="K73" s="163">
        <f t="shared" si="32"/>
        <v>1847</v>
      </c>
      <c r="L73" s="163">
        <f t="shared" si="33"/>
        <v>3397</v>
      </c>
      <c r="M73" s="164">
        <f t="shared" si="30"/>
        <v>1.1517187393941524E-3</v>
      </c>
    </row>
    <row r="74" spans="2:13" x14ac:dyDescent="0.25">
      <c r="B74" s="162" t="s">
        <v>119</v>
      </c>
      <c r="C74" s="163">
        <v>2059</v>
      </c>
      <c r="D74" s="163">
        <v>1603</v>
      </c>
      <c r="E74" s="163">
        <v>761</v>
      </c>
      <c r="F74" s="163">
        <v>2436</v>
      </c>
      <c r="G74" s="163">
        <v>2203</v>
      </c>
      <c r="H74" s="163">
        <v>3141</v>
      </c>
      <c r="I74" s="165">
        <f t="shared" si="34"/>
        <v>0.42578302315024974</v>
      </c>
      <c r="J74" s="164">
        <f t="shared" si="31"/>
        <v>0.95945102932002491</v>
      </c>
      <c r="K74" s="163">
        <f t="shared" si="32"/>
        <v>938</v>
      </c>
      <c r="L74" s="163">
        <f t="shared" si="33"/>
        <v>1538</v>
      </c>
      <c r="M74" s="164">
        <f t="shared" si="30"/>
        <v>7.6691722714374239E-4</v>
      </c>
    </row>
    <row r="75" spans="2:13" x14ac:dyDescent="0.25">
      <c r="B75" s="162" t="s">
        <v>128</v>
      </c>
      <c r="C75" s="163">
        <v>915</v>
      </c>
      <c r="D75" s="163">
        <v>1201</v>
      </c>
      <c r="E75" s="163">
        <v>664</v>
      </c>
      <c r="F75" s="163">
        <v>1064</v>
      </c>
      <c r="G75" s="163">
        <v>3236</v>
      </c>
      <c r="H75" s="163">
        <v>2249</v>
      </c>
      <c r="I75" s="165">
        <f t="shared" si="34"/>
        <v>-0.30500618046971573</v>
      </c>
      <c r="J75" s="164">
        <f t="shared" si="31"/>
        <v>0.87260616153205661</v>
      </c>
      <c r="K75" s="163">
        <f t="shared" si="32"/>
        <v>-987</v>
      </c>
      <c r="L75" s="163">
        <f t="shared" si="33"/>
        <v>1048</v>
      </c>
      <c r="M75" s="164">
        <f t="shared" si="30"/>
        <v>5.491234778243479E-4</v>
      </c>
    </row>
    <row r="76" spans="2:13" x14ac:dyDescent="0.25">
      <c r="B76" s="162" t="s">
        <v>131</v>
      </c>
      <c r="C76" s="163">
        <v>1846</v>
      </c>
      <c r="D76" s="163">
        <v>1346</v>
      </c>
      <c r="E76" s="163">
        <v>797</v>
      </c>
      <c r="F76" s="163">
        <v>444</v>
      </c>
      <c r="G76" s="163">
        <v>975</v>
      </c>
      <c r="H76" s="163">
        <v>1688</v>
      </c>
      <c r="I76" s="165">
        <f t="shared" si="34"/>
        <v>0.73128205128205126</v>
      </c>
      <c r="J76" s="164">
        <f t="shared" si="31"/>
        <v>0.25408618127786031</v>
      </c>
      <c r="K76" s="163">
        <f t="shared" si="32"/>
        <v>713</v>
      </c>
      <c r="L76" s="163">
        <f t="shared" si="33"/>
        <v>342</v>
      </c>
      <c r="M76" s="164">
        <f t="shared" si="30"/>
        <v>4.121478126133834E-4</v>
      </c>
    </row>
    <row r="77" spans="2:13" x14ac:dyDescent="0.25">
      <c r="B77" s="168" t="s">
        <v>145</v>
      </c>
      <c r="C77" s="169">
        <f t="shared" ref="C77:H77" si="35">C69-SUM(C70:C76)</f>
        <v>19619</v>
      </c>
      <c r="D77" s="169">
        <f t="shared" si="35"/>
        <v>17585</v>
      </c>
      <c r="E77" s="169">
        <f t="shared" si="35"/>
        <v>4906</v>
      </c>
      <c r="F77" s="169">
        <f t="shared" si="35"/>
        <v>23191</v>
      </c>
      <c r="G77" s="169">
        <f t="shared" si="35"/>
        <v>33820</v>
      </c>
      <c r="H77" s="169">
        <f t="shared" si="35"/>
        <v>38447</v>
      </c>
      <c r="I77" s="171">
        <f t="shared" si="34"/>
        <v>0.13681253696037854</v>
      </c>
      <c r="J77" s="170">
        <f t="shared" si="31"/>
        <v>1.1863520045493319</v>
      </c>
      <c r="K77" s="169">
        <f>H77-G77</f>
        <v>4627</v>
      </c>
      <c r="L77" s="169">
        <f t="shared" si="33"/>
        <v>20862</v>
      </c>
      <c r="M77" s="170">
        <f t="shared" si="30"/>
        <v>9.3873500897788814E-3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625313</v>
      </c>
      <c r="D79" s="176">
        <v>596001</v>
      </c>
      <c r="E79" s="176">
        <v>181508</v>
      </c>
      <c r="F79" s="176">
        <v>523202</v>
      </c>
      <c r="G79" s="176">
        <v>598329</v>
      </c>
      <c r="H79" s="176">
        <v>691297</v>
      </c>
      <c r="I79" s="177">
        <f>IFERROR(H79/G79-1,"-")</f>
        <v>0.15537939829090686</v>
      </c>
      <c r="J79" s="177">
        <f>IFERROR(H79/D79-1,"-")</f>
        <v>0.15989234917391082</v>
      </c>
      <c r="K79" s="176">
        <f>H79-G79</f>
        <v>92968</v>
      </c>
      <c r="L79" s="176">
        <f>H79-D79</f>
        <v>95296</v>
      </c>
      <c r="M79" s="177">
        <f t="shared" ref="M79:M91" si="36">H79/H$9</f>
        <v>0.16878942323234247</v>
      </c>
    </row>
    <row r="80" spans="2:13" x14ac:dyDescent="0.25">
      <c r="B80" s="157" t="s">
        <v>97</v>
      </c>
      <c r="C80" s="158">
        <v>289256</v>
      </c>
      <c r="D80" s="158">
        <v>280056</v>
      </c>
      <c r="E80" s="158">
        <v>75068</v>
      </c>
      <c r="F80" s="158">
        <v>267342</v>
      </c>
      <c r="G80" s="158">
        <v>277292</v>
      </c>
      <c r="H80" s="158">
        <v>305825</v>
      </c>
      <c r="I80" s="160">
        <f>IFERROR(H80/G80-1,"-")</f>
        <v>0.10289874933283327</v>
      </c>
      <c r="J80" s="159">
        <f t="shared" ref="J80:J91" si="37">IFERROR(H80/D80-1,"-")</f>
        <v>9.2013740109121001E-2</v>
      </c>
      <c r="K80" s="158">
        <f t="shared" ref="K80:K90" si="38">H80-G80</f>
        <v>28533</v>
      </c>
      <c r="L80" s="158">
        <f t="shared" ref="L80:L91" si="39">H80-D80</f>
        <v>25769</v>
      </c>
      <c r="M80" s="159">
        <f t="shared" si="36"/>
        <v>7.4671270611663496E-2</v>
      </c>
    </row>
    <row r="81" spans="2:13" x14ac:dyDescent="0.25">
      <c r="B81" s="162" t="s">
        <v>103</v>
      </c>
      <c r="C81" s="163">
        <v>72921</v>
      </c>
      <c r="D81" s="163">
        <v>56186</v>
      </c>
      <c r="E81" s="163">
        <v>16241</v>
      </c>
      <c r="F81" s="163">
        <v>76215</v>
      </c>
      <c r="G81" s="163">
        <v>76079</v>
      </c>
      <c r="H81" s="163">
        <v>86382</v>
      </c>
      <c r="I81" s="165">
        <f>IFERROR(H81/G81-1,"-")</f>
        <v>0.13542501873053014</v>
      </c>
      <c r="J81" s="164">
        <f t="shared" si="37"/>
        <v>0.5374292528387854</v>
      </c>
      <c r="K81" s="163">
        <f t="shared" si="38"/>
        <v>10303</v>
      </c>
      <c r="L81" s="163">
        <f t="shared" si="39"/>
        <v>30196</v>
      </c>
      <c r="M81" s="164">
        <f t="shared" si="36"/>
        <v>2.1091322481735356E-2</v>
      </c>
    </row>
    <row r="82" spans="2:13" x14ac:dyDescent="0.25">
      <c r="B82" s="162" t="s">
        <v>100</v>
      </c>
      <c r="C82" s="163">
        <v>216335</v>
      </c>
      <c r="D82" s="163">
        <v>223870</v>
      </c>
      <c r="E82" s="163">
        <v>58827</v>
      </c>
      <c r="F82" s="163">
        <v>191127</v>
      </c>
      <c r="G82" s="163">
        <v>201213</v>
      </c>
      <c r="H82" s="163">
        <v>219443</v>
      </c>
      <c r="I82" s="165">
        <f>IFERROR(H82/G82-1,"-")</f>
        <v>9.0600507919468498E-2</v>
      </c>
      <c r="J82" s="164">
        <f t="shared" si="37"/>
        <v>-1.977486934381556E-2</v>
      </c>
      <c r="K82" s="163">
        <f t="shared" si="38"/>
        <v>18230</v>
      </c>
      <c r="L82" s="163">
        <f t="shared" si="39"/>
        <v>-4427</v>
      </c>
      <c r="M82" s="164">
        <f t="shared" si="36"/>
        <v>5.3579948129928133E-2</v>
      </c>
    </row>
    <row r="83" spans="2:13" x14ac:dyDescent="0.25">
      <c r="B83" s="157" t="s">
        <v>107</v>
      </c>
      <c r="C83" s="158">
        <v>336057</v>
      </c>
      <c r="D83" s="158">
        <v>315945</v>
      </c>
      <c r="E83" s="158">
        <v>106440</v>
      </c>
      <c r="F83" s="158">
        <v>255860</v>
      </c>
      <c r="G83" s="158">
        <v>321037</v>
      </c>
      <c r="H83" s="158">
        <v>385472</v>
      </c>
      <c r="I83" s="160">
        <f>IFERROR(H83/G83-1,"-")</f>
        <v>0.20070895255064047</v>
      </c>
      <c r="J83" s="159">
        <f t="shared" si="37"/>
        <v>0.22006045355995507</v>
      </c>
      <c r="K83" s="158">
        <f t="shared" si="38"/>
        <v>64435</v>
      </c>
      <c r="L83" s="158">
        <f t="shared" si="39"/>
        <v>69527</v>
      </c>
      <c r="M83" s="159">
        <f t="shared" si="36"/>
        <v>9.4118152620678977E-2</v>
      </c>
    </row>
    <row r="84" spans="2:13" x14ac:dyDescent="0.25">
      <c r="B84" s="162" t="s">
        <v>110</v>
      </c>
      <c r="C84" s="163">
        <v>49262</v>
      </c>
      <c r="D84" s="163">
        <v>55343</v>
      </c>
      <c r="E84" s="163">
        <v>18163</v>
      </c>
      <c r="F84" s="163">
        <v>51212</v>
      </c>
      <c r="G84" s="163">
        <v>67248</v>
      </c>
      <c r="H84" s="163">
        <v>81901</v>
      </c>
      <c r="I84" s="165">
        <f t="shared" ref="I84:I91" si="40">IFERROR(H84/G84-1,"-")</f>
        <v>0.21789495598382103</v>
      </c>
      <c r="J84" s="164">
        <f t="shared" si="37"/>
        <v>0.47988002096019367</v>
      </c>
      <c r="K84" s="163">
        <f t="shared" si="38"/>
        <v>14653</v>
      </c>
      <c r="L84" s="163">
        <f t="shared" si="39"/>
        <v>26558</v>
      </c>
      <c r="M84" s="164">
        <f t="shared" si="36"/>
        <v>1.9997226303820326E-2</v>
      </c>
    </row>
    <row r="85" spans="2:13" x14ac:dyDescent="0.25">
      <c r="B85" s="162" t="s">
        <v>113</v>
      </c>
      <c r="C85" s="163">
        <v>143033</v>
      </c>
      <c r="D85" s="163">
        <v>117630</v>
      </c>
      <c r="E85" s="163">
        <v>35353</v>
      </c>
      <c r="F85" s="163">
        <v>77150</v>
      </c>
      <c r="G85" s="163">
        <v>88481</v>
      </c>
      <c r="H85" s="163">
        <v>98955</v>
      </c>
      <c r="I85" s="165">
        <f t="shared" si="40"/>
        <v>0.1183756964772098</v>
      </c>
      <c r="J85" s="164">
        <f t="shared" si="37"/>
        <v>-0.15876052027543996</v>
      </c>
      <c r="K85" s="163">
        <f t="shared" si="38"/>
        <v>10474</v>
      </c>
      <c r="L85" s="163">
        <f t="shared" si="39"/>
        <v>-18675</v>
      </c>
      <c r="M85" s="164">
        <f t="shared" si="36"/>
        <v>2.4161188860875208E-2</v>
      </c>
    </row>
    <row r="86" spans="2:13" x14ac:dyDescent="0.25">
      <c r="B86" s="162" t="s">
        <v>116</v>
      </c>
      <c r="C86" s="163">
        <v>18151</v>
      </c>
      <c r="D86" s="163">
        <v>18918</v>
      </c>
      <c r="E86" s="163">
        <v>6685</v>
      </c>
      <c r="F86" s="163">
        <v>22539</v>
      </c>
      <c r="G86" s="163">
        <v>30609</v>
      </c>
      <c r="H86" s="163">
        <v>44207</v>
      </c>
      <c r="I86" s="165">
        <f t="shared" si="40"/>
        <v>0.44424842366624206</v>
      </c>
      <c r="J86" s="164">
        <f t="shared" si="37"/>
        <v>1.3367692145047045</v>
      </c>
      <c r="K86" s="163">
        <f t="shared" si="38"/>
        <v>13598</v>
      </c>
      <c r="L86" s="163">
        <f t="shared" si="39"/>
        <v>25289</v>
      </c>
      <c r="M86" s="164">
        <f t="shared" si="36"/>
        <v>1.0793731251303222E-2</v>
      </c>
    </row>
    <row r="87" spans="2:13" x14ac:dyDescent="0.25">
      <c r="B87" s="162" t="s">
        <v>123</v>
      </c>
      <c r="C87" s="163">
        <v>9497</v>
      </c>
      <c r="D87" s="163">
        <v>7403</v>
      </c>
      <c r="E87" s="163">
        <v>1721</v>
      </c>
      <c r="F87" s="163">
        <v>7869</v>
      </c>
      <c r="G87" s="163">
        <v>8834</v>
      </c>
      <c r="H87" s="163">
        <v>13464</v>
      </c>
      <c r="I87" s="165">
        <f t="shared" si="40"/>
        <v>0.52411138781978717</v>
      </c>
      <c r="J87" s="164">
        <f t="shared" si="37"/>
        <v>0.81872213967310548</v>
      </c>
      <c r="K87" s="163">
        <f t="shared" si="38"/>
        <v>4630</v>
      </c>
      <c r="L87" s="163">
        <f t="shared" si="39"/>
        <v>6061</v>
      </c>
      <c r="M87" s="164">
        <f t="shared" si="36"/>
        <v>3.287415965063148E-3</v>
      </c>
    </row>
    <row r="88" spans="2:13" x14ac:dyDescent="0.25">
      <c r="B88" s="162" t="s">
        <v>119</v>
      </c>
      <c r="C88" s="163">
        <v>5243</v>
      </c>
      <c r="D88" s="163">
        <v>4963</v>
      </c>
      <c r="E88" s="163">
        <v>1773</v>
      </c>
      <c r="F88" s="163">
        <v>4255</v>
      </c>
      <c r="G88" s="163">
        <v>5067</v>
      </c>
      <c r="H88" s="163">
        <v>6472</v>
      </c>
      <c r="I88" s="165">
        <f t="shared" si="40"/>
        <v>0.27728438918492215</v>
      </c>
      <c r="J88" s="164">
        <f t="shared" si="37"/>
        <v>0.30404996977634502</v>
      </c>
      <c r="K88" s="163">
        <f t="shared" si="38"/>
        <v>1405</v>
      </c>
      <c r="L88" s="163">
        <f t="shared" si="39"/>
        <v>1509</v>
      </c>
      <c r="M88" s="164">
        <f t="shared" si="36"/>
        <v>1.5802254995461002E-3</v>
      </c>
    </row>
    <row r="89" spans="2:13" x14ac:dyDescent="0.25">
      <c r="B89" s="162" t="s">
        <v>128</v>
      </c>
      <c r="C89" s="163">
        <v>4479</v>
      </c>
      <c r="D89" s="163">
        <v>5538</v>
      </c>
      <c r="E89" s="163">
        <v>3024</v>
      </c>
      <c r="F89" s="163">
        <v>4253</v>
      </c>
      <c r="G89" s="163">
        <v>5646</v>
      </c>
      <c r="H89" s="163">
        <v>4857</v>
      </c>
      <c r="I89" s="165">
        <f t="shared" si="40"/>
        <v>-0.13974495217853344</v>
      </c>
      <c r="J89" s="164">
        <f t="shared" si="37"/>
        <v>-0.12296858071505956</v>
      </c>
      <c r="K89" s="163">
        <f t="shared" si="38"/>
        <v>-789</v>
      </c>
      <c r="L89" s="163">
        <f t="shared" si="39"/>
        <v>-681</v>
      </c>
      <c r="M89" s="164">
        <f t="shared" si="36"/>
        <v>1.1859016148478691E-3</v>
      </c>
    </row>
    <row r="90" spans="2:13" x14ac:dyDescent="0.25">
      <c r="B90" s="162" t="s">
        <v>131</v>
      </c>
      <c r="C90" s="163">
        <v>8439</v>
      </c>
      <c r="D90" s="163">
        <v>7347</v>
      </c>
      <c r="E90" s="163">
        <v>4683</v>
      </c>
      <c r="F90" s="163">
        <v>3642</v>
      </c>
      <c r="G90" s="163">
        <v>5970</v>
      </c>
      <c r="H90" s="163">
        <v>6239</v>
      </c>
      <c r="I90" s="165">
        <f t="shared" si="40"/>
        <v>4.5058626465661611E-2</v>
      </c>
      <c r="J90" s="164">
        <f t="shared" si="37"/>
        <v>-0.15080985436232475</v>
      </c>
      <c r="K90" s="163">
        <f t="shared" si="38"/>
        <v>269</v>
      </c>
      <c r="L90" s="163">
        <f t="shared" si="39"/>
        <v>-1108</v>
      </c>
      <c r="M90" s="164">
        <f t="shared" si="36"/>
        <v>1.5233354282552717E-3</v>
      </c>
    </row>
    <row r="91" spans="2:13" x14ac:dyDescent="0.25">
      <c r="B91" s="168" t="s">
        <v>145</v>
      </c>
      <c r="C91" s="169">
        <f t="shared" ref="C91:H91" si="41">C83-SUM(C84:C90)</f>
        <v>97953</v>
      </c>
      <c r="D91" s="169">
        <f t="shared" si="41"/>
        <v>98803</v>
      </c>
      <c r="E91" s="169">
        <f t="shared" si="41"/>
        <v>35038</v>
      </c>
      <c r="F91" s="169">
        <f t="shared" si="41"/>
        <v>84940</v>
      </c>
      <c r="G91" s="169">
        <f t="shared" si="41"/>
        <v>109182</v>
      </c>
      <c r="H91" s="169">
        <f t="shared" si="41"/>
        <v>129377</v>
      </c>
      <c r="I91" s="171">
        <f t="shared" si="40"/>
        <v>0.18496638640068874</v>
      </c>
      <c r="J91" s="170">
        <f t="shared" si="37"/>
        <v>0.30944404522129898</v>
      </c>
      <c r="K91" s="169">
        <f>H91-G91</f>
        <v>20195</v>
      </c>
      <c r="L91" s="169">
        <f t="shared" si="39"/>
        <v>30574</v>
      </c>
      <c r="M91" s="170">
        <f t="shared" si="36"/>
        <v>3.1589127696967832E-2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38635</v>
      </c>
      <c r="D93" s="176">
        <v>39423</v>
      </c>
      <c r="E93" s="176">
        <v>17295</v>
      </c>
      <c r="F93" s="176">
        <v>37456</v>
      </c>
      <c r="G93" s="176">
        <v>44189</v>
      </c>
      <c r="H93" s="176"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42">H93/H$9</f>
        <v>1.0200414198785141E-2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43">IFERROR(H94/D94-1,"-")</f>
        <v>-3.9987813237870595E-3</v>
      </c>
      <c r="K94" s="158">
        <f t="shared" ref="K94:K104" si="44">H94-G94</f>
        <v>-3707</v>
      </c>
      <c r="L94" s="158">
        <f t="shared" ref="L94:L105" si="45">H94-D94</f>
        <v>-105</v>
      </c>
      <c r="M94" s="159">
        <f t="shared" si="42"/>
        <v>6.3856052981503646E-3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43"/>
        <v>-0.36467854376452358</v>
      </c>
      <c r="K95" s="163">
        <f t="shared" si="44"/>
        <v>-1333</v>
      </c>
      <c r="L95" s="163">
        <f t="shared" si="45"/>
        <v>-4708</v>
      </c>
      <c r="M95" s="164">
        <f t="shared" si="42"/>
        <v>2.0026281747955988E-3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43"/>
        <v>0.34484566976326048</v>
      </c>
      <c r="K96" s="163">
        <f t="shared" si="44"/>
        <v>-2374</v>
      </c>
      <c r="L96" s="163">
        <f t="shared" si="45"/>
        <v>4603</v>
      </c>
      <c r="M96" s="164">
        <f t="shared" si="42"/>
        <v>4.3829771233547662E-3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43"/>
        <v>0.18678313710596273</v>
      </c>
      <c r="K97" s="158">
        <f t="shared" si="44"/>
        <v>1295</v>
      </c>
      <c r="L97" s="158">
        <f t="shared" si="45"/>
        <v>2459</v>
      </c>
      <c r="M97" s="159">
        <f t="shared" si="42"/>
        <v>3.8148089006347758E-3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46">IFERROR(H98/G98-1,"-")</f>
        <v>0.11298315163528239</v>
      </c>
      <c r="J98" s="164">
        <f t="shared" si="43"/>
        <v>0.27036199095022617</v>
      </c>
      <c r="K98" s="163">
        <f t="shared" si="44"/>
        <v>228</v>
      </c>
      <c r="L98" s="163">
        <f t="shared" si="45"/>
        <v>478</v>
      </c>
      <c r="M98" s="164">
        <f t="shared" si="42"/>
        <v>5.4839098763605394E-4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46"/>
        <v>0.16261104673619164</v>
      </c>
      <c r="J99" s="164">
        <f t="shared" si="43"/>
        <v>0.16081758580794436</v>
      </c>
      <c r="K99" s="163">
        <f t="shared" si="44"/>
        <v>421</v>
      </c>
      <c r="L99" s="163">
        <f t="shared" si="45"/>
        <v>417</v>
      </c>
      <c r="M99" s="164">
        <f t="shared" si="42"/>
        <v>7.3493182225490758E-4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46"/>
        <v>-3.0644593166607947E-2</v>
      </c>
      <c r="J100" s="164">
        <f t="shared" si="43"/>
        <v>-2.0291918832324618E-2</v>
      </c>
      <c r="K100" s="163">
        <f t="shared" si="44"/>
        <v>-87</v>
      </c>
      <c r="L100" s="163">
        <f t="shared" si="45"/>
        <v>-57</v>
      </c>
      <c r="M100" s="164">
        <f t="shared" si="42"/>
        <v>6.7193766606162973E-4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46"/>
        <v>8.5139318885449011E-2</v>
      </c>
      <c r="J101" s="164">
        <f t="shared" si="43"/>
        <v>0.58597285067873295</v>
      </c>
      <c r="K101" s="163">
        <f t="shared" si="44"/>
        <v>55</v>
      </c>
      <c r="L101" s="163">
        <f t="shared" si="45"/>
        <v>259</v>
      </c>
      <c r="M101" s="164">
        <f t="shared" si="42"/>
        <v>1.7115854066468113E-4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46"/>
        <v>0.5</v>
      </c>
      <c r="J102" s="164">
        <f t="shared" si="43"/>
        <v>0.71313672922252014</v>
      </c>
      <c r="K102" s="163">
        <f t="shared" si="44"/>
        <v>213</v>
      </c>
      <c r="L102" s="163">
        <f t="shared" si="45"/>
        <v>266</v>
      </c>
      <c r="M102" s="164">
        <f t="shared" si="42"/>
        <v>1.5602041010660662E-4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46"/>
        <v>0.679245283018868</v>
      </c>
      <c r="J103" s="164">
        <f t="shared" si="43"/>
        <v>0.66355140186915884</v>
      </c>
      <c r="K103" s="163">
        <f t="shared" si="44"/>
        <v>72</v>
      </c>
      <c r="L103" s="163">
        <f t="shared" si="45"/>
        <v>71</v>
      </c>
      <c r="M103" s="164">
        <f t="shared" si="42"/>
        <v>4.3461084505439717E-5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46"/>
        <v>0.48421052631578942</v>
      </c>
      <c r="J104" s="164">
        <f t="shared" si="43"/>
        <v>0.93150684931506844</v>
      </c>
      <c r="K104" s="163">
        <f t="shared" si="44"/>
        <v>92</v>
      </c>
      <c r="L104" s="163">
        <f t="shared" si="45"/>
        <v>136</v>
      </c>
      <c r="M104" s="164">
        <f t="shared" si="42"/>
        <v>6.8854077699629217E-5</v>
      </c>
    </row>
    <row r="105" spans="2:13" x14ac:dyDescent="0.25">
      <c r="B105" s="168" t="s">
        <v>145</v>
      </c>
      <c r="C105" s="169">
        <f t="shared" ref="C105:H105" si="47">C97-SUM(C98:C104)</f>
        <v>5114</v>
      </c>
      <c r="D105" s="169">
        <f t="shared" si="47"/>
        <v>4927</v>
      </c>
      <c r="E105" s="169">
        <f t="shared" si="47"/>
        <v>1852</v>
      </c>
      <c r="F105" s="169">
        <f t="shared" si="47"/>
        <v>4325</v>
      </c>
      <c r="G105" s="169">
        <f t="shared" si="47"/>
        <v>5515</v>
      </c>
      <c r="H105" s="169">
        <f t="shared" si="47"/>
        <v>5816</v>
      </c>
      <c r="I105" s="171">
        <f t="shared" si="46"/>
        <v>5.4578422484134137E-2</v>
      </c>
      <c r="J105" s="170">
        <f t="shared" si="43"/>
        <v>0.18043434138420955</v>
      </c>
      <c r="K105" s="169">
        <f>H105-G105</f>
        <v>301</v>
      </c>
      <c r="L105" s="169">
        <f t="shared" si="45"/>
        <v>889</v>
      </c>
      <c r="M105" s="170">
        <f t="shared" si="42"/>
        <v>1.4200543117058281E-3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108036</v>
      </c>
      <c r="D107" s="176">
        <v>107268</v>
      </c>
      <c r="E107" s="176">
        <v>59721</v>
      </c>
      <c r="F107" s="176">
        <v>146094</v>
      </c>
      <c r="G107" s="176">
        <v>187734</v>
      </c>
      <c r="H107" s="176">
        <v>181355</v>
      </c>
      <c r="I107" s="177">
        <f>IFERROR(H107/G107-1,"-")</f>
        <v>-3.3978927631649003E-2</v>
      </c>
      <c r="J107" s="177">
        <f>IFERROR(H107/D107-1,"-")</f>
        <v>0.69067196181526636</v>
      </c>
      <c r="K107" s="176">
        <f>H107-G107</f>
        <v>-6379</v>
      </c>
      <c r="L107" s="176">
        <f>H107-D107</f>
        <v>74087</v>
      </c>
      <c r="M107" s="177">
        <f t="shared" ref="M107:M119" si="48">H107/H$9</f>
        <v>4.4280252699348426E-2</v>
      </c>
    </row>
    <row r="108" spans="2:13" x14ac:dyDescent="0.25">
      <c r="B108" s="157" t="s">
        <v>97</v>
      </c>
      <c r="C108" s="158">
        <v>24497</v>
      </c>
      <c r="D108" s="158">
        <v>23748</v>
      </c>
      <c r="E108" s="158">
        <v>24373</v>
      </c>
      <c r="F108" s="158">
        <v>37846</v>
      </c>
      <c r="G108" s="158">
        <v>43389</v>
      </c>
      <c r="H108" s="158">
        <v>40492</v>
      </c>
      <c r="I108" s="160">
        <f>IFERROR(H108/G108-1,"-")</f>
        <v>-6.6768074857682769E-2</v>
      </c>
      <c r="J108" s="159">
        <f t="shared" ref="J108:J119" si="49">IFERROR(H108/D108-1,"-")</f>
        <v>0.7050699006232104</v>
      </c>
      <c r="K108" s="158">
        <f t="shared" ref="K108:K118" si="50">H108-G108</f>
        <v>-2897</v>
      </c>
      <c r="L108" s="158">
        <f t="shared" ref="L108:L119" si="51">H108-D108</f>
        <v>16744</v>
      </c>
      <c r="M108" s="159">
        <f t="shared" si="48"/>
        <v>9.8866642347992407E-3</v>
      </c>
    </row>
    <row r="109" spans="2:13" x14ac:dyDescent="0.25">
      <c r="B109" s="162" t="s">
        <v>103</v>
      </c>
      <c r="C109" s="163">
        <v>11332</v>
      </c>
      <c r="D109" s="163">
        <v>9234</v>
      </c>
      <c r="E109" s="163">
        <v>2058</v>
      </c>
      <c r="F109" s="163">
        <v>13592</v>
      </c>
      <c r="G109" s="163">
        <v>16768</v>
      </c>
      <c r="H109" s="163">
        <v>13342</v>
      </c>
      <c r="I109" s="165">
        <f>IFERROR(H109/G109-1,"-")</f>
        <v>-0.20431774809160308</v>
      </c>
      <c r="J109" s="164">
        <f t="shared" si="49"/>
        <v>0.44487762616417581</v>
      </c>
      <c r="K109" s="163">
        <f t="shared" si="50"/>
        <v>-3426</v>
      </c>
      <c r="L109" s="163">
        <f t="shared" si="51"/>
        <v>4108</v>
      </c>
      <c r="M109" s="164">
        <f t="shared" si="48"/>
        <v>3.2576280307391949E-3</v>
      </c>
    </row>
    <row r="110" spans="2:13" x14ac:dyDescent="0.25">
      <c r="B110" s="162" t="s">
        <v>100</v>
      </c>
      <c r="C110" s="163">
        <v>13165</v>
      </c>
      <c r="D110" s="163">
        <v>14514</v>
      </c>
      <c r="E110" s="163">
        <v>22315</v>
      </c>
      <c r="F110" s="163">
        <v>24254</v>
      </c>
      <c r="G110" s="163">
        <v>26621</v>
      </c>
      <c r="H110" s="163">
        <v>27150</v>
      </c>
      <c r="I110" s="165">
        <f>IFERROR(H110/G110-1,"-")</f>
        <v>1.9871529995116655E-2</v>
      </c>
      <c r="J110" s="164">
        <f t="shared" si="49"/>
        <v>0.87060768912773878</v>
      </c>
      <c r="K110" s="163">
        <f t="shared" si="50"/>
        <v>529</v>
      </c>
      <c r="L110" s="163">
        <f t="shared" si="51"/>
        <v>12636</v>
      </c>
      <c r="M110" s="164">
        <f t="shared" si="48"/>
        <v>6.6290362040600462E-3</v>
      </c>
    </row>
    <row r="111" spans="2:13" x14ac:dyDescent="0.25">
      <c r="B111" s="157" t="s">
        <v>107</v>
      </c>
      <c r="C111" s="158">
        <v>83539</v>
      </c>
      <c r="D111" s="158">
        <v>83520</v>
      </c>
      <c r="E111" s="158">
        <v>35348</v>
      </c>
      <c r="F111" s="158">
        <v>108248</v>
      </c>
      <c r="G111" s="158">
        <v>144345</v>
      </c>
      <c r="H111" s="158">
        <v>140863</v>
      </c>
      <c r="I111" s="160">
        <f>IFERROR(H111/G111-1,"-")</f>
        <v>-2.4122761439606455E-2</v>
      </c>
      <c r="J111" s="159">
        <f t="shared" si="49"/>
        <v>0.68657806513409958</v>
      </c>
      <c r="K111" s="158">
        <f t="shared" si="50"/>
        <v>-3482</v>
      </c>
      <c r="L111" s="158">
        <f t="shared" si="51"/>
        <v>57343</v>
      </c>
      <c r="M111" s="159">
        <f t="shared" si="48"/>
        <v>3.4393588464549187E-2</v>
      </c>
    </row>
    <row r="112" spans="2:13" x14ac:dyDescent="0.25">
      <c r="B112" s="162" t="s">
        <v>110</v>
      </c>
      <c r="C112" s="163">
        <v>46336</v>
      </c>
      <c r="D112" s="163">
        <v>46299</v>
      </c>
      <c r="E112" s="163">
        <v>17631</v>
      </c>
      <c r="F112" s="163">
        <v>65362</v>
      </c>
      <c r="G112" s="163">
        <v>94419</v>
      </c>
      <c r="H112" s="163">
        <v>87590</v>
      </c>
      <c r="I112" s="165">
        <f t="shared" ref="I112:I119" si="52">IFERROR(H112/G112-1,"-")</f>
        <v>-7.2326544445503571E-2</v>
      </c>
      <c r="J112" s="164">
        <f t="shared" si="49"/>
        <v>0.8918335169226117</v>
      </c>
      <c r="K112" s="163">
        <f t="shared" si="50"/>
        <v>-6829</v>
      </c>
      <c r="L112" s="163">
        <f t="shared" si="51"/>
        <v>41291</v>
      </c>
      <c r="M112" s="164">
        <f t="shared" si="48"/>
        <v>2.1386271864221713E-2</v>
      </c>
    </row>
    <row r="113" spans="2:13" x14ac:dyDescent="0.25">
      <c r="B113" s="162" t="s">
        <v>113</v>
      </c>
      <c r="C113" s="163">
        <v>9069</v>
      </c>
      <c r="D113" s="163">
        <v>7098</v>
      </c>
      <c r="E113" s="163">
        <v>2335</v>
      </c>
      <c r="F113" s="163">
        <v>4642</v>
      </c>
      <c r="G113" s="163">
        <v>6272</v>
      </c>
      <c r="H113" s="163">
        <v>6015</v>
      </c>
      <c r="I113" s="165">
        <f t="shared" si="52"/>
        <v>-4.0975765306122458E-2</v>
      </c>
      <c r="J113" s="164">
        <f t="shared" si="49"/>
        <v>-0.15257819103972947</v>
      </c>
      <c r="K113" s="163">
        <f t="shared" si="50"/>
        <v>-257</v>
      </c>
      <c r="L113" s="163">
        <f t="shared" si="51"/>
        <v>-1083</v>
      </c>
      <c r="M113" s="164">
        <f t="shared" si="48"/>
        <v>1.4686428275293253E-3</v>
      </c>
    </row>
    <row r="114" spans="2:13" x14ac:dyDescent="0.25">
      <c r="B114" s="162" t="s">
        <v>116</v>
      </c>
      <c r="C114" s="163">
        <v>9960</v>
      </c>
      <c r="D114" s="163">
        <v>9645</v>
      </c>
      <c r="E114" s="163">
        <v>1974</v>
      </c>
      <c r="F114" s="163">
        <v>7032</v>
      </c>
      <c r="G114" s="163">
        <v>10935</v>
      </c>
      <c r="H114" s="163">
        <v>10431</v>
      </c>
      <c r="I114" s="165">
        <f t="shared" si="52"/>
        <v>-4.6090534979423836E-2</v>
      </c>
      <c r="J114" s="164">
        <f t="shared" si="49"/>
        <v>8.1493001555209998E-2</v>
      </c>
      <c r="K114" s="163">
        <f t="shared" si="50"/>
        <v>-504</v>
      </c>
      <c r="L114" s="163">
        <f t="shared" si="51"/>
        <v>786</v>
      </c>
      <c r="M114" s="164">
        <f t="shared" si="48"/>
        <v>2.5468683846979869E-3</v>
      </c>
    </row>
    <row r="115" spans="2:13" x14ac:dyDescent="0.25">
      <c r="B115" s="162" t="s">
        <v>123</v>
      </c>
      <c r="C115" s="163">
        <v>1663</v>
      </c>
      <c r="D115" s="163">
        <v>1845</v>
      </c>
      <c r="E115" s="163">
        <v>1058</v>
      </c>
      <c r="F115" s="163">
        <v>4569</v>
      </c>
      <c r="G115" s="163">
        <v>4338</v>
      </c>
      <c r="H115" s="163">
        <v>4452</v>
      </c>
      <c r="I115" s="165">
        <f t="shared" si="52"/>
        <v>2.6279391424619547E-2</v>
      </c>
      <c r="J115" s="164">
        <f t="shared" si="49"/>
        <v>1.4130081300813009</v>
      </c>
      <c r="K115" s="163">
        <f t="shared" si="50"/>
        <v>114</v>
      </c>
      <c r="L115" s="163">
        <f t="shared" si="51"/>
        <v>2607</v>
      </c>
      <c r="M115" s="164">
        <f t="shared" si="48"/>
        <v>1.0870154394281889E-3</v>
      </c>
    </row>
    <row r="116" spans="2:13" x14ac:dyDescent="0.25">
      <c r="B116" s="162" t="s">
        <v>119</v>
      </c>
      <c r="C116" s="163">
        <v>2741</v>
      </c>
      <c r="D116" s="163">
        <v>2879</v>
      </c>
      <c r="E116" s="163">
        <v>2533</v>
      </c>
      <c r="F116" s="163">
        <v>3747</v>
      </c>
      <c r="G116" s="163">
        <v>4004</v>
      </c>
      <c r="H116" s="163">
        <v>3610</v>
      </c>
      <c r="I116" s="165">
        <f t="shared" si="52"/>
        <v>-9.8401598401598456E-2</v>
      </c>
      <c r="J116" s="164">
        <f t="shared" si="49"/>
        <v>0.25390760680791935</v>
      </c>
      <c r="K116" s="163">
        <f t="shared" si="50"/>
        <v>-394</v>
      </c>
      <c r="L116" s="163">
        <f t="shared" si="51"/>
        <v>731</v>
      </c>
      <c r="M116" s="164">
        <f t="shared" si="48"/>
        <v>8.8142985991369307E-4</v>
      </c>
    </row>
    <row r="117" spans="2:13" x14ac:dyDescent="0.25">
      <c r="B117" s="162" t="s">
        <v>128</v>
      </c>
      <c r="C117" s="163">
        <v>482</v>
      </c>
      <c r="D117" s="163">
        <v>513</v>
      </c>
      <c r="E117" s="163">
        <v>403</v>
      </c>
      <c r="F117" s="163">
        <v>552</v>
      </c>
      <c r="G117" s="163">
        <v>913</v>
      </c>
      <c r="H117" s="163">
        <v>911</v>
      </c>
      <c r="I117" s="165">
        <f t="shared" si="52"/>
        <v>-2.1905805038334725E-3</v>
      </c>
      <c r="J117" s="164">
        <f t="shared" si="49"/>
        <v>0.77582846003898642</v>
      </c>
      <c r="K117" s="163">
        <f t="shared" si="50"/>
        <v>-2</v>
      </c>
      <c r="L117" s="163">
        <f t="shared" si="51"/>
        <v>398</v>
      </c>
      <c r="M117" s="164">
        <f t="shared" si="48"/>
        <v>2.2243285384525608E-4</v>
      </c>
    </row>
    <row r="118" spans="2:13" x14ac:dyDescent="0.25">
      <c r="B118" s="162" t="s">
        <v>131</v>
      </c>
      <c r="C118" s="163">
        <v>1158</v>
      </c>
      <c r="D118" s="163">
        <v>933</v>
      </c>
      <c r="E118" s="163">
        <v>917</v>
      </c>
      <c r="F118" s="163">
        <v>725</v>
      </c>
      <c r="G118" s="163">
        <v>490</v>
      </c>
      <c r="H118" s="163">
        <v>1136</v>
      </c>
      <c r="I118" s="165">
        <f t="shared" si="52"/>
        <v>1.3183673469387753</v>
      </c>
      <c r="J118" s="164">
        <f t="shared" si="49"/>
        <v>0.217577706323687</v>
      </c>
      <c r="K118" s="163">
        <f t="shared" si="50"/>
        <v>646</v>
      </c>
      <c r="L118" s="163">
        <f t="shared" si="51"/>
        <v>203</v>
      </c>
      <c r="M118" s="164">
        <f t="shared" si="48"/>
        <v>2.7736961796730067E-4</v>
      </c>
    </row>
    <row r="119" spans="2:13" x14ac:dyDescent="0.25">
      <c r="B119" s="168" t="s">
        <v>145</v>
      </c>
      <c r="C119" s="169">
        <f t="shared" ref="C119:H119" si="53">C111-SUM(C112:C118)</f>
        <v>12130</v>
      </c>
      <c r="D119" s="169">
        <f t="shared" si="53"/>
        <v>14308</v>
      </c>
      <c r="E119" s="169">
        <f t="shared" si="53"/>
        <v>8497</v>
      </c>
      <c r="F119" s="169">
        <f t="shared" si="53"/>
        <v>21619</v>
      </c>
      <c r="G119" s="169">
        <f t="shared" si="53"/>
        <v>22974</v>
      </c>
      <c r="H119" s="169">
        <f t="shared" si="53"/>
        <v>26718</v>
      </c>
      <c r="I119" s="171">
        <f t="shared" si="52"/>
        <v>0.1629668320710369</v>
      </c>
      <c r="J119" s="170">
        <f t="shared" si="49"/>
        <v>0.86734693877551017</v>
      </c>
      <c r="K119" s="169">
        <f>H119-G119</f>
        <v>3744</v>
      </c>
      <c r="L119" s="169">
        <f t="shared" si="51"/>
        <v>12410</v>
      </c>
      <c r="M119" s="170">
        <f t="shared" si="48"/>
        <v>6.5235576169457212E-3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169824</v>
      </c>
      <c r="D121" s="176">
        <v>159130</v>
      </c>
      <c r="E121" s="176">
        <v>67052</v>
      </c>
      <c r="F121" s="176">
        <v>157983</v>
      </c>
      <c r="G121" s="176">
        <v>174312</v>
      </c>
      <c r="H121" s="176"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54">H121/H$9</f>
        <v>4.4393788678533982E-2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55">IFERROR(H122/D122-1,"-")</f>
        <v>0.32379962063212742</v>
      </c>
      <c r="K122" s="158">
        <f t="shared" ref="K122:K132" si="56">H122-G122</f>
        <v>7527</v>
      </c>
      <c r="L122" s="158">
        <f t="shared" ref="L122:L133" si="57">H122-D122</f>
        <v>28337</v>
      </c>
      <c r="M122" s="159">
        <f t="shared" si="54"/>
        <v>2.828657360134661E-2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55"/>
        <v>0.29793676979051331</v>
      </c>
      <c r="K123" s="163">
        <f t="shared" si="56"/>
        <v>8620</v>
      </c>
      <c r="L123" s="163">
        <f t="shared" si="57"/>
        <v>13184</v>
      </c>
      <c r="M123" s="164">
        <f t="shared" si="54"/>
        <v>1.4023524654887248E-2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55"/>
        <v>0.35025310311351499</v>
      </c>
      <c r="K124" s="163">
        <f t="shared" si="56"/>
        <v>-1093</v>
      </c>
      <c r="L124" s="163">
        <f t="shared" si="57"/>
        <v>15153</v>
      </c>
      <c r="M124" s="164">
        <f t="shared" si="54"/>
        <v>1.4263048946459363E-2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55"/>
        <v>-7.8851094727435234E-2</v>
      </c>
      <c r="K125" s="158">
        <f t="shared" si="56"/>
        <v>-19</v>
      </c>
      <c r="L125" s="158">
        <f t="shared" si="57"/>
        <v>-5647</v>
      </c>
      <c r="M125" s="159">
        <f t="shared" si="54"/>
        <v>1.6107215077187376E-2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58">IFERROR(H126/G126-1,"-")</f>
        <v>-0.10171639212072336</v>
      </c>
      <c r="J126" s="164">
        <f t="shared" si="55"/>
        <v>1.8680600914434908E-2</v>
      </c>
      <c r="K126" s="163">
        <f t="shared" si="56"/>
        <v>-883</v>
      </c>
      <c r="L126" s="163">
        <f t="shared" si="57"/>
        <v>143</v>
      </c>
      <c r="M126" s="164">
        <f t="shared" si="54"/>
        <v>1.9039861627720164E-3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58"/>
        <v>-4.4548016475178809E-2</v>
      </c>
      <c r="J127" s="164">
        <f t="shared" si="55"/>
        <v>0.35740683708038179</v>
      </c>
      <c r="K127" s="163">
        <f t="shared" si="56"/>
        <v>-411</v>
      </c>
      <c r="L127" s="163">
        <f t="shared" si="57"/>
        <v>2321</v>
      </c>
      <c r="M127" s="164">
        <f t="shared" si="54"/>
        <v>2.1523003366036579E-3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58"/>
        <v>-1.2656225280810007E-2</v>
      </c>
      <c r="J128" s="164">
        <f t="shared" si="55"/>
        <v>0.26875381175035584</v>
      </c>
      <c r="K128" s="163">
        <f t="shared" si="56"/>
        <v>-80</v>
      </c>
      <c r="L128" s="163">
        <f t="shared" si="57"/>
        <v>1322</v>
      </c>
      <c r="M128" s="164">
        <f t="shared" si="54"/>
        <v>1.5238237550474678E-3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58"/>
        <v>-0.10917721518987344</v>
      </c>
      <c r="J129" s="164">
        <f t="shared" si="55"/>
        <v>0.38556193601312549</v>
      </c>
      <c r="K129" s="163">
        <f t="shared" si="56"/>
        <v>-207</v>
      </c>
      <c r="L129" s="163">
        <f t="shared" si="57"/>
        <v>470</v>
      </c>
      <c r="M129" s="164">
        <f t="shared" si="54"/>
        <v>4.1239197600948137E-4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58"/>
        <v>7.3302469135802406E-2</v>
      </c>
      <c r="J130" s="164">
        <f t="shared" si="55"/>
        <v>0.34396135265700489</v>
      </c>
      <c r="K130" s="163">
        <f t="shared" si="56"/>
        <v>95</v>
      </c>
      <c r="L130" s="163">
        <f t="shared" si="57"/>
        <v>356</v>
      </c>
      <c r="M130" s="164">
        <f t="shared" si="54"/>
        <v>3.396312839722845E-4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58"/>
        <v>9.8722415795586604E-2</v>
      </c>
      <c r="J131" s="164">
        <f t="shared" si="55"/>
        <v>-0.16725352112676062</v>
      </c>
      <c r="K131" s="163">
        <f t="shared" si="56"/>
        <v>85</v>
      </c>
      <c r="L131" s="163">
        <f t="shared" si="57"/>
        <v>-190</v>
      </c>
      <c r="M131" s="164">
        <f t="shared" si="54"/>
        <v>2.3097857270868523E-4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58"/>
        <v>-8.7595907928388783E-2</v>
      </c>
      <c r="J132" s="164">
        <f t="shared" si="55"/>
        <v>-0.15462085308056872</v>
      </c>
      <c r="K132" s="163">
        <f t="shared" si="56"/>
        <v>-137</v>
      </c>
      <c r="L132" s="163">
        <f t="shared" si="57"/>
        <v>-261</v>
      </c>
      <c r="M132" s="164">
        <f t="shared" si="54"/>
        <v>3.4842116623181164E-4</v>
      </c>
    </row>
    <row r="133" spans="2:13" x14ac:dyDescent="0.25">
      <c r="B133" s="168" t="s">
        <v>145</v>
      </c>
      <c r="C133" s="169">
        <f t="shared" ref="C133:H133" si="59">C125-SUM(C126:C132)</f>
        <v>42182</v>
      </c>
      <c r="D133" s="169">
        <f t="shared" si="59"/>
        <v>47470</v>
      </c>
      <c r="E133" s="169">
        <f t="shared" si="59"/>
        <v>19475</v>
      </c>
      <c r="F133" s="169">
        <f t="shared" si="59"/>
        <v>36928</v>
      </c>
      <c r="G133" s="169">
        <f t="shared" si="59"/>
        <v>36143</v>
      </c>
      <c r="H133" s="169">
        <f t="shared" si="59"/>
        <v>37662</v>
      </c>
      <c r="I133" s="171">
        <f t="shared" si="58"/>
        <v>4.2027501867581529E-2</v>
      </c>
      <c r="J133" s="170">
        <f t="shared" si="55"/>
        <v>-0.20661470402359383</v>
      </c>
      <c r="K133" s="169">
        <f>H133-G133</f>
        <v>1519</v>
      </c>
      <c r="L133" s="169">
        <f t="shared" si="57"/>
        <v>-9808</v>
      </c>
      <c r="M133" s="170">
        <f t="shared" si="54"/>
        <v>9.1956818238419693E-3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207919</v>
      </c>
      <c r="D135" s="176">
        <v>186886</v>
      </c>
      <c r="E135" s="176">
        <v>71319</v>
      </c>
      <c r="F135" s="176">
        <v>190426</v>
      </c>
      <c r="G135" s="176">
        <v>205238</v>
      </c>
      <c r="H135" s="176">
        <v>213816</v>
      </c>
      <c r="I135" s="177">
        <f>IFERROR(H135/G135-1,"-")</f>
        <v>4.1795379023377821E-2</v>
      </c>
      <c r="J135" s="177">
        <f>IFERROR(H135/D135-1,"-")</f>
        <v>0.14409854135676303</v>
      </c>
      <c r="K135" s="176">
        <f>H135-G135</f>
        <v>8578</v>
      </c>
      <c r="L135" s="176">
        <f>H135-D135</f>
        <v>26930</v>
      </c>
      <c r="M135" s="177">
        <f t="shared" ref="M135:M147" si="60">H135/H$9</f>
        <v>5.2206040700084826E-2</v>
      </c>
    </row>
    <row r="136" spans="2:13" x14ac:dyDescent="0.25">
      <c r="B136" s="157" t="s">
        <v>97</v>
      </c>
      <c r="C136" s="158">
        <v>45251</v>
      </c>
      <c r="D136" s="158">
        <v>37574</v>
      </c>
      <c r="E136" s="158">
        <v>14652</v>
      </c>
      <c r="F136" s="158">
        <v>24500</v>
      </c>
      <c r="G136" s="158">
        <v>26474</v>
      </c>
      <c r="H136" s="158">
        <v>22996</v>
      </c>
      <c r="I136" s="160">
        <f>IFERROR(H136/G136-1,"-")</f>
        <v>-0.13137417843922339</v>
      </c>
      <c r="J136" s="159">
        <f t="shared" ref="J136:J147" si="61">IFERROR(H136/D136-1,"-")</f>
        <v>-0.38798105072656619</v>
      </c>
      <c r="K136" s="158">
        <f t="shared" ref="K136:K146" si="62">H136-G136</f>
        <v>-3478</v>
      </c>
      <c r="L136" s="158">
        <f t="shared" ref="L136:L147" si="63">H136-D136</f>
        <v>-14578</v>
      </c>
      <c r="M136" s="159">
        <f t="shared" si="60"/>
        <v>5.6147814566690542E-3</v>
      </c>
    </row>
    <row r="137" spans="2:13" x14ac:dyDescent="0.25">
      <c r="B137" s="162" t="s">
        <v>103</v>
      </c>
      <c r="C137" s="163">
        <v>32986</v>
      </c>
      <c r="D137" s="163">
        <v>21167</v>
      </c>
      <c r="E137" s="163">
        <v>10065</v>
      </c>
      <c r="F137" s="163">
        <v>17244</v>
      </c>
      <c r="G137" s="163">
        <v>17464</v>
      </c>
      <c r="H137" s="163">
        <v>15005</v>
      </c>
      <c r="I137" s="165">
        <f>IFERROR(H137/G137-1,"-")</f>
        <v>-0.14080393953275305</v>
      </c>
      <c r="J137" s="164">
        <f t="shared" si="61"/>
        <v>-0.29111352577124772</v>
      </c>
      <c r="K137" s="163">
        <f t="shared" si="62"/>
        <v>-2459</v>
      </c>
      <c r="L137" s="163">
        <f t="shared" si="63"/>
        <v>-6162</v>
      </c>
      <c r="M137" s="164">
        <f t="shared" si="60"/>
        <v>3.6636717584501289E-3</v>
      </c>
    </row>
    <row r="138" spans="2:13" x14ac:dyDescent="0.25">
      <c r="B138" s="162" t="s">
        <v>100</v>
      </c>
      <c r="C138" s="163">
        <v>12265</v>
      </c>
      <c r="D138" s="163">
        <v>16407</v>
      </c>
      <c r="E138" s="163">
        <v>4587</v>
      </c>
      <c r="F138" s="163">
        <v>7256</v>
      </c>
      <c r="G138" s="163">
        <v>9010</v>
      </c>
      <c r="H138" s="163">
        <v>7991</v>
      </c>
      <c r="I138" s="165">
        <f>IFERROR(H138/G138-1,"-")</f>
        <v>-0.11309655937846841</v>
      </c>
      <c r="J138" s="164">
        <f t="shared" si="61"/>
        <v>-0.512951788870604</v>
      </c>
      <c r="K138" s="163">
        <f t="shared" si="62"/>
        <v>-1019</v>
      </c>
      <c r="L138" s="163">
        <f t="shared" si="63"/>
        <v>-8416</v>
      </c>
      <c r="M138" s="164">
        <f t="shared" si="60"/>
        <v>1.9511096982189257E-3</v>
      </c>
    </row>
    <row r="139" spans="2:13" x14ac:dyDescent="0.25">
      <c r="B139" s="157" t="s">
        <v>107</v>
      </c>
      <c r="C139" s="158">
        <v>162668</v>
      </c>
      <c r="D139" s="158">
        <v>149312</v>
      </c>
      <c r="E139" s="158">
        <v>56667</v>
      </c>
      <c r="F139" s="158">
        <v>165926</v>
      </c>
      <c r="G139" s="158">
        <v>178764</v>
      </c>
      <c r="H139" s="158">
        <v>190820</v>
      </c>
      <c r="I139" s="160">
        <f>IFERROR(H139/G139-1,"-")</f>
        <v>6.7440871763889909E-2</v>
      </c>
      <c r="J139" s="159">
        <f t="shared" si="61"/>
        <v>0.27799507072438923</v>
      </c>
      <c r="K139" s="158">
        <f t="shared" si="62"/>
        <v>12056</v>
      </c>
      <c r="L139" s="158">
        <f t="shared" si="63"/>
        <v>41508</v>
      </c>
      <c r="M139" s="159">
        <f t="shared" si="60"/>
        <v>4.659125924341577E-2</v>
      </c>
    </row>
    <row r="140" spans="2:13" x14ac:dyDescent="0.25">
      <c r="B140" s="162" t="s">
        <v>110</v>
      </c>
      <c r="C140" s="163">
        <v>82959</v>
      </c>
      <c r="D140" s="163">
        <v>73348</v>
      </c>
      <c r="E140" s="163">
        <v>22281</v>
      </c>
      <c r="F140" s="163">
        <v>71304</v>
      </c>
      <c r="G140" s="163">
        <v>77058</v>
      </c>
      <c r="H140" s="163">
        <v>86387</v>
      </c>
      <c r="I140" s="165">
        <f t="shared" ref="I140:I147" si="64">IFERROR(H140/G140-1,"-")</f>
        <v>0.12106465259934085</v>
      </c>
      <c r="J140" s="164">
        <f t="shared" si="61"/>
        <v>0.17776899165621418</v>
      </c>
      <c r="K140" s="163">
        <f t="shared" si="62"/>
        <v>9329</v>
      </c>
      <c r="L140" s="163">
        <f t="shared" si="63"/>
        <v>13039</v>
      </c>
      <c r="M140" s="164">
        <f t="shared" si="60"/>
        <v>2.1092543298715846E-2</v>
      </c>
    </row>
    <row r="141" spans="2:13" x14ac:dyDescent="0.25">
      <c r="B141" s="162" t="s">
        <v>113</v>
      </c>
      <c r="C141" s="163">
        <v>10746</v>
      </c>
      <c r="D141" s="163">
        <v>10763</v>
      </c>
      <c r="E141" s="163">
        <v>4317</v>
      </c>
      <c r="F141" s="163">
        <v>10802</v>
      </c>
      <c r="G141" s="163">
        <v>14655</v>
      </c>
      <c r="H141" s="163">
        <v>15235</v>
      </c>
      <c r="I141" s="165">
        <f t="shared" si="64"/>
        <v>3.9576936199249513E-2</v>
      </c>
      <c r="J141" s="164">
        <f t="shared" si="61"/>
        <v>0.41549753786119115</v>
      </c>
      <c r="K141" s="163">
        <f t="shared" si="62"/>
        <v>580</v>
      </c>
      <c r="L141" s="163">
        <f t="shared" si="63"/>
        <v>4472</v>
      </c>
      <c r="M141" s="164">
        <f t="shared" si="60"/>
        <v>3.7198293395526633E-3</v>
      </c>
    </row>
    <row r="142" spans="2:13" x14ac:dyDescent="0.25">
      <c r="B142" s="162" t="s">
        <v>116</v>
      </c>
      <c r="C142" s="163">
        <v>19721</v>
      </c>
      <c r="D142" s="163">
        <v>15224</v>
      </c>
      <c r="E142" s="163">
        <v>4696</v>
      </c>
      <c r="F142" s="163">
        <v>20585</v>
      </c>
      <c r="G142" s="163">
        <v>19204</v>
      </c>
      <c r="H142" s="163">
        <v>19029</v>
      </c>
      <c r="I142" s="165">
        <f t="shared" si="64"/>
        <v>-9.1126848573214181E-3</v>
      </c>
      <c r="J142" s="164">
        <f t="shared" si="61"/>
        <v>0.24993431424067269</v>
      </c>
      <c r="K142" s="163">
        <f t="shared" si="62"/>
        <v>-175</v>
      </c>
      <c r="L142" s="163">
        <f t="shared" si="63"/>
        <v>3805</v>
      </c>
      <c r="M142" s="164">
        <f t="shared" si="60"/>
        <v>4.6461852643483841E-3</v>
      </c>
    </row>
    <row r="143" spans="2:13" x14ac:dyDescent="0.25">
      <c r="B143" s="162" t="s">
        <v>123</v>
      </c>
      <c r="C143" s="163">
        <v>3388</v>
      </c>
      <c r="D143" s="163">
        <v>2988</v>
      </c>
      <c r="E143" s="163">
        <v>936</v>
      </c>
      <c r="F143" s="163">
        <v>7986</v>
      </c>
      <c r="G143" s="163">
        <v>6796</v>
      </c>
      <c r="H143" s="163">
        <v>4730</v>
      </c>
      <c r="I143" s="165">
        <f t="shared" si="64"/>
        <v>-0.30400235432607414</v>
      </c>
      <c r="J143" s="164">
        <f t="shared" si="61"/>
        <v>0.58299866131191425</v>
      </c>
      <c r="K143" s="163">
        <f t="shared" si="62"/>
        <v>-2066</v>
      </c>
      <c r="L143" s="163">
        <f t="shared" si="63"/>
        <v>1742</v>
      </c>
      <c r="M143" s="164">
        <f t="shared" si="60"/>
        <v>1.1548928635434262E-3</v>
      </c>
    </row>
    <row r="144" spans="2:13" x14ac:dyDescent="0.25">
      <c r="B144" s="162" t="s">
        <v>119</v>
      </c>
      <c r="C144" s="163">
        <v>3236</v>
      </c>
      <c r="D144" s="163">
        <v>3201</v>
      </c>
      <c r="E144" s="163">
        <v>1567</v>
      </c>
      <c r="F144" s="163">
        <v>3300</v>
      </c>
      <c r="G144" s="163">
        <v>3893</v>
      </c>
      <c r="H144" s="163">
        <v>4292</v>
      </c>
      <c r="I144" s="165">
        <f t="shared" si="64"/>
        <v>0.10249165168250696</v>
      </c>
      <c r="J144" s="164">
        <f t="shared" si="61"/>
        <v>0.34083099031552644</v>
      </c>
      <c r="K144" s="163">
        <f t="shared" si="62"/>
        <v>399</v>
      </c>
      <c r="L144" s="163">
        <f t="shared" si="63"/>
        <v>1091</v>
      </c>
      <c r="M144" s="164">
        <f t="shared" si="60"/>
        <v>1.0479492960525126E-3</v>
      </c>
    </row>
    <row r="145" spans="2:13" x14ac:dyDescent="0.25">
      <c r="B145" s="162" t="s">
        <v>128</v>
      </c>
      <c r="C145" s="163">
        <v>1473</v>
      </c>
      <c r="D145" s="163">
        <v>1553</v>
      </c>
      <c r="E145" s="163">
        <v>1963</v>
      </c>
      <c r="F145" s="163">
        <v>1898</v>
      </c>
      <c r="G145" s="163">
        <v>2272</v>
      </c>
      <c r="H145" s="163">
        <v>2036</v>
      </c>
      <c r="I145" s="165">
        <f t="shared" si="64"/>
        <v>-0.10387323943661975</v>
      </c>
      <c r="J145" s="164">
        <f t="shared" si="61"/>
        <v>0.31101094655505479</v>
      </c>
      <c r="K145" s="163">
        <f t="shared" si="62"/>
        <v>-236</v>
      </c>
      <c r="L145" s="163">
        <f t="shared" si="63"/>
        <v>483</v>
      </c>
      <c r="M145" s="164">
        <f t="shared" si="60"/>
        <v>4.9711667445547902E-4</v>
      </c>
    </row>
    <row r="146" spans="2:13" x14ac:dyDescent="0.25">
      <c r="B146" s="162" t="s">
        <v>131</v>
      </c>
      <c r="C146" s="163">
        <v>6903</v>
      </c>
      <c r="D146" s="163">
        <v>4261</v>
      </c>
      <c r="E146" s="163">
        <v>3936</v>
      </c>
      <c r="F146" s="163">
        <v>926</v>
      </c>
      <c r="G146" s="163">
        <v>1641</v>
      </c>
      <c r="H146" s="163">
        <v>1499</v>
      </c>
      <c r="I146" s="165">
        <f t="shared" si="64"/>
        <v>-8.6532602071907383E-2</v>
      </c>
      <c r="J146" s="164">
        <f t="shared" si="61"/>
        <v>-0.64820464679652656</v>
      </c>
      <c r="K146" s="163">
        <f t="shared" si="62"/>
        <v>-142</v>
      </c>
      <c r="L146" s="163">
        <f t="shared" si="63"/>
        <v>-2762</v>
      </c>
      <c r="M146" s="164">
        <f t="shared" si="60"/>
        <v>3.6600093075086593E-4</v>
      </c>
    </row>
    <row r="147" spans="2:13" x14ac:dyDescent="0.25">
      <c r="B147" s="168" t="s">
        <v>145</v>
      </c>
      <c r="C147" s="169">
        <f t="shared" ref="C147:H147" si="65">C139-SUM(C140:C146)</f>
        <v>34242</v>
      </c>
      <c r="D147" s="169">
        <f t="shared" si="65"/>
        <v>37974</v>
      </c>
      <c r="E147" s="169">
        <f t="shared" si="65"/>
        <v>16971</v>
      </c>
      <c r="F147" s="169">
        <f t="shared" si="65"/>
        <v>49125</v>
      </c>
      <c r="G147" s="169">
        <f t="shared" si="65"/>
        <v>53245</v>
      </c>
      <c r="H147" s="169">
        <f t="shared" si="65"/>
        <v>57612</v>
      </c>
      <c r="I147" s="171">
        <f t="shared" si="64"/>
        <v>8.2017090806648429E-2</v>
      </c>
      <c r="J147" s="170">
        <f t="shared" si="61"/>
        <v>0.51714330857955448</v>
      </c>
      <c r="K147" s="169">
        <f>H147-G147</f>
        <v>4367</v>
      </c>
      <c r="L147" s="169">
        <f t="shared" si="63"/>
        <v>19638</v>
      </c>
      <c r="M147" s="170">
        <f t="shared" si="60"/>
        <v>1.406674157599659E-2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95856</v>
      </c>
      <c r="D149" s="176">
        <v>95406</v>
      </c>
      <c r="E149" s="176">
        <v>31688</v>
      </c>
      <c r="F149" s="176">
        <v>81548</v>
      </c>
      <c r="G149" s="176">
        <v>89780</v>
      </c>
      <c r="H149" s="176">
        <v>94601</v>
      </c>
      <c r="I149" s="177">
        <f>IFERROR(H149/G149-1,"-")</f>
        <v>5.3697928269102357E-2</v>
      </c>
      <c r="J149" s="177">
        <f>IFERROR(H149/D149-1,"-")</f>
        <v>-8.4376244680628432E-3</v>
      </c>
      <c r="K149" s="176">
        <f>H149-G149</f>
        <v>4821</v>
      </c>
      <c r="L149" s="176">
        <f>H149-D149</f>
        <v>-805</v>
      </c>
      <c r="M149" s="177">
        <f t="shared" ref="M149:M161" si="66">H149/H$9</f>
        <v>2.309810143426462E-2</v>
      </c>
    </row>
    <row r="150" spans="2:13" x14ac:dyDescent="0.25">
      <c r="B150" s="157" t="s">
        <v>97</v>
      </c>
      <c r="C150" s="158">
        <v>39837</v>
      </c>
      <c r="D150" s="158">
        <v>42305</v>
      </c>
      <c r="E150" s="158">
        <v>14030</v>
      </c>
      <c r="F150" s="158">
        <v>44261</v>
      </c>
      <c r="G150" s="158">
        <v>46703</v>
      </c>
      <c r="H150" s="158">
        <v>42965</v>
      </c>
      <c r="I150" s="160">
        <f>IFERROR(H150/G150-1,"-")</f>
        <v>-8.003768494529262E-2</v>
      </c>
      <c r="J150" s="159">
        <f t="shared" ref="J150:J161" si="67">IFERROR(H150/D150-1,"-")</f>
        <v>1.5600992790450352E-2</v>
      </c>
      <c r="K150" s="158">
        <f t="shared" ref="K150:K160" si="68">H150-G150</f>
        <v>-3738</v>
      </c>
      <c r="L150" s="158">
        <f t="shared" ref="L150:L161" si="69">H150-D150</f>
        <v>660</v>
      </c>
      <c r="M150" s="159">
        <f t="shared" si="66"/>
        <v>1.0490480313349535E-2</v>
      </c>
    </row>
    <row r="151" spans="2:13" x14ac:dyDescent="0.25">
      <c r="B151" s="162" t="s">
        <v>103</v>
      </c>
      <c r="C151" s="163">
        <v>24512</v>
      </c>
      <c r="D151" s="163">
        <v>25510</v>
      </c>
      <c r="E151" s="163">
        <v>7709</v>
      </c>
      <c r="F151" s="163">
        <v>31924</v>
      </c>
      <c r="G151" s="163">
        <v>33975</v>
      </c>
      <c r="H151" s="163">
        <v>28847</v>
      </c>
      <c r="I151" s="165">
        <f>IFERROR(H151/G151-1,"-")</f>
        <v>-0.15093451066961006</v>
      </c>
      <c r="J151" s="164">
        <f t="shared" si="67"/>
        <v>0.13081144649157195</v>
      </c>
      <c r="K151" s="163">
        <f t="shared" si="68"/>
        <v>-5128</v>
      </c>
      <c r="L151" s="163">
        <f t="shared" si="69"/>
        <v>3337</v>
      </c>
      <c r="M151" s="164">
        <f t="shared" si="66"/>
        <v>7.0433814872383118E-3</v>
      </c>
    </row>
    <row r="152" spans="2:13" x14ac:dyDescent="0.25">
      <c r="B152" s="162" t="s">
        <v>100</v>
      </c>
      <c r="C152" s="163">
        <v>15325</v>
      </c>
      <c r="D152" s="163">
        <v>16795</v>
      </c>
      <c r="E152" s="163">
        <v>6321</v>
      </c>
      <c r="F152" s="163">
        <v>12337</v>
      </c>
      <c r="G152" s="163">
        <v>12728</v>
      </c>
      <c r="H152" s="163">
        <v>14118</v>
      </c>
      <c r="I152" s="165">
        <f>IFERROR(H152/G152-1,"-")</f>
        <v>0.10920804525455696</v>
      </c>
      <c r="J152" s="164">
        <f t="shared" si="67"/>
        <v>-0.15939267639178323</v>
      </c>
      <c r="K152" s="163">
        <f t="shared" si="68"/>
        <v>1390</v>
      </c>
      <c r="L152" s="163">
        <f t="shared" si="69"/>
        <v>-2677</v>
      </c>
      <c r="M152" s="164">
        <f t="shared" si="66"/>
        <v>3.4470988261112241E-3</v>
      </c>
    </row>
    <row r="153" spans="2:13" x14ac:dyDescent="0.25">
      <c r="B153" s="157" t="s">
        <v>107</v>
      </c>
      <c r="C153" s="158">
        <v>56019</v>
      </c>
      <c r="D153" s="158">
        <v>53101</v>
      </c>
      <c r="E153" s="158">
        <v>17658</v>
      </c>
      <c r="F153" s="158">
        <v>37287</v>
      </c>
      <c r="G153" s="158">
        <v>43077</v>
      </c>
      <c r="H153" s="158">
        <v>51636</v>
      </c>
      <c r="I153" s="160">
        <f>IFERROR(H153/G153-1,"-")</f>
        <v>0.1986907166237204</v>
      </c>
      <c r="J153" s="159">
        <f t="shared" si="67"/>
        <v>-2.7588934295022738E-2</v>
      </c>
      <c r="K153" s="158">
        <f t="shared" si="68"/>
        <v>8559</v>
      </c>
      <c r="L153" s="158">
        <f t="shared" si="69"/>
        <v>-1465</v>
      </c>
      <c r="M153" s="159">
        <f t="shared" si="66"/>
        <v>1.2607621120915085E-2</v>
      </c>
    </row>
    <row r="154" spans="2:13" x14ac:dyDescent="0.25">
      <c r="B154" s="162" t="s">
        <v>110</v>
      </c>
      <c r="C154" s="163">
        <v>16601</v>
      </c>
      <c r="D154" s="163">
        <v>16095</v>
      </c>
      <c r="E154" s="163">
        <v>4991</v>
      </c>
      <c r="F154" s="163">
        <v>13622</v>
      </c>
      <c r="G154" s="163">
        <v>13413</v>
      </c>
      <c r="H154" s="163">
        <v>15032</v>
      </c>
      <c r="I154" s="165">
        <f t="shared" ref="I154:I161" si="70">IFERROR(H154/G154-1,"-")</f>
        <v>0.12070379482591509</v>
      </c>
      <c r="J154" s="164">
        <f t="shared" si="67"/>
        <v>-6.6045355700528163E-2</v>
      </c>
      <c r="K154" s="163">
        <f t="shared" si="68"/>
        <v>1619</v>
      </c>
      <c r="L154" s="163">
        <f t="shared" si="69"/>
        <v>-1063</v>
      </c>
      <c r="M154" s="164">
        <f t="shared" si="66"/>
        <v>3.670264170144774E-3</v>
      </c>
    </row>
    <row r="155" spans="2:13" x14ac:dyDescent="0.25">
      <c r="B155" s="162" t="s">
        <v>113</v>
      </c>
      <c r="C155" s="163">
        <v>17045</v>
      </c>
      <c r="D155" s="163">
        <v>13744</v>
      </c>
      <c r="E155" s="163">
        <v>4466</v>
      </c>
      <c r="F155" s="163">
        <v>7583</v>
      </c>
      <c r="G155" s="163">
        <v>8235</v>
      </c>
      <c r="H155" s="163">
        <v>8751</v>
      </c>
      <c r="I155" s="165">
        <f t="shared" si="70"/>
        <v>6.2659380692167588E-2</v>
      </c>
      <c r="J155" s="164">
        <f t="shared" si="67"/>
        <v>-0.36328579743888245</v>
      </c>
      <c r="K155" s="163">
        <f t="shared" si="68"/>
        <v>516</v>
      </c>
      <c r="L155" s="163">
        <f t="shared" si="69"/>
        <v>-4993</v>
      </c>
      <c r="M155" s="164">
        <f t="shared" si="66"/>
        <v>2.1366738792533875E-3</v>
      </c>
    </row>
    <row r="156" spans="2:13" x14ac:dyDescent="0.25">
      <c r="B156" s="162" t="s">
        <v>116</v>
      </c>
      <c r="C156" s="163">
        <v>8437</v>
      </c>
      <c r="D156" s="163">
        <v>7759</v>
      </c>
      <c r="E156" s="163">
        <v>1966</v>
      </c>
      <c r="F156" s="163">
        <v>4576</v>
      </c>
      <c r="G156" s="163">
        <v>7060</v>
      </c>
      <c r="H156" s="163">
        <v>9021</v>
      </c>
      <c r="I156" s="165">
        <f t="shared" si="70"/>
        <v>0.27776203966005664</v>
      </c>
      <c r="J156" s="164">
        <f t="shared" si="67"/>
        <v>0.1626498260085063</v>
      </c>
      <c r="K156" s="163">
        <f t="shared" si="68"/>
        <v>1961</v>
      </c>
      <c r="L156" s="163">
        <f t="shared" si="69"/>
        <v>1262</v>
      </c>
      <c r="M156" s="164">
        <f t="shared" si="66"/>
        <v>2.2025979961998411E-3</v>
      </c>
    </row>
    <row r="157" spans="2:13" x14ac:dyDescent="0.25">
      <c r="B157" s="162" t="s">
        <v>123</v>
      </c>
      <c r="C157" s="163">
        <v>1004</v>
      </c>
      <c r="D157" s="163">
        <v>1096</v>
      </c>
      <c r="E157" s="163">
        <v>560</v>
      </c>
      <c r="F157" s="163">
        <v>1124</v>
      </c>
      <c r="G157" s="163">
        <v>1342</v>
      </c>
      <c r="H157" s="163">
        <v>2012</v>
      </c>
      <c r="I157" s="165">
        <f t="shared" si="70"/>
        <v>0.49925484351713867</v>
      </c>
      <c r="J157" s="164">
        <f t="shared" si="67"/>
        <v>0.83576642335766427</v>
      </c>
      <c r="K157" s="163">
        <f t="shared" si="68"/>
        <v>670</v>
      </c>
      <c r="L157" s="163">
        <f t="shared" si="69"/>
        <v>916</v>
      </c>
      <c r="M157" s="164">
        <f t="shared" si="66"/>
        <v>4.9125675294912755E-4</v>
      </c>
    </row>
    <row r="158" spans="2:13" x14ac:dyDescent="0.25">
      <c r="B158" s="162" t="s">
        <v>119</v>
      </c>
      <c r="C158" s="163">
        <v>1709</v>
      </c>
      <c r="D158" s="163">
        <v>2321</v>
      </c>
      <c r="E158" s="163">
        <v>1056</v>
      </c>
      <c r="F158" s="163">
        <v>2299</v>
      </c>
      <c r="G158" s="163">
        <v>2224</v>
      </c>
      <c r="H158" s="163">
        <v>2688</v>
      </c>
      <c r="I158" s="165">
        <f t="shared" si="70"/>
        <v>0.20863309352517989</v>
      </c>
      <c r="J158" s="164">
        <f t="shared" si="67"/>
        <v>0.15812149935372677</v>
      </c>
      <c r="K158" s="163">
        <f t="shared" si="68"/>
        <v>464</v>
      </c>
      <c r="L158" s="163">
        <f t="shared" si="69"/>
        <v>367</v>
      </c>
      <c r="M158" s="164">
        <f t="shared" si="66"/>
        <v>6.5631120871135931E-4</v>
      </c>
    </row>
    <row r="159" spans="2:13" x14ac:dyDescent="0.25">
      <c r="B159" s="162" t="s">
        <v>128</v>
      </c>
      <c r="C159" s="163">
        <v>307</v>
      </c>
      <c r="D159" s="163">
        <v>369</v>
      </c>
      <c r="E159" s="163">
        <v>339</v>
      </c>
      <c r="F159" s="163">
        <v>293</v>
      </c>
      <c r="G159" s="163">
        <v>425</v>
      </c>
      <c r="H159" s="163">
        <v>306</v>
      </c>
      <c r="I159" s="165">
        <f t="shared" si="70"/>
        <v>-0.28000000000000003</v>
      </c>
      <c r="J159" s="164">
        <f t="shared" si="67"/>
        <v>-0.17073170731707321</v>
      </c>
      <c r="K159" s="163">
        <f t="shared" si="68"/>
        <v>-119</v>
      </c>
      <c r="L159" s="163">
        <f t="shared" si="69"/>
        <v>-63</v>
      </c>
      <c r="M159" s="164">
        <f t="shared" si="66"/>
        <v>7.4713999205980639E-5</v>
      </c>
    </row>
    <row r="160" spans="2:13" x14ac:dyDescent="0.25">
      <c r="B160" s="162" t="s">
        <v>131</v>
      </c>
      <c r="C160" s="163">
        <v>786</v>
      </c>
      <c r="D160" s="163">
        <v>631</v>
      </c>
      <c r="E160" s="163">
        <v>420</v>
      </c>
      <c r="F160" s="163">
        <v>405</v>
      </c>
      <c r="G160" s="163">
        <v>565</v>
      </c>
      <c r="H160" s="163">
        <v>504</v>
      </c>
      <c r="I160" s="165">
        <f t="shared" si="70"/>
        <v>-0.10796460176991152</v>
      </c>
      <c r="J160" s="164">
        <f t="shared" si="67"/>
        <v>-0.20126782884310623</v>
      </c>
      <c r="K160" s="163">
        <f t="shared" si="68"/>
        <v>-61</v>
      </c>
      <c r="L160" s="163">
        <f t="shared" si="69"/>
        <v>-127</v>
      </c>
      <c r="M160" s="164">
        <f t="shared" si="66"/>
        <v>1.2305835163337988E-4</v>
      </c>
    </row>
    <row r="161" spans="2:13" x14ac:dyDescent="0.25">
      <c r="B161" s="168" t="s">
        <v>145</v>
      </c>
      <c r="C161" s="169">
        <f t="shared" ref="C161:H161" si="71">C153-SUM(C154:C160)</f>
        <v>10130</v>
      </c>
      <c r="D161" s="169">
        <f t="shared" si="71"/>
        <v>11086</v>
      </c>
      <c r="E161" s="169">
        <f t="shared" si="71"/>
        <v>3860</v>
      </c>
      <c r="F161" s="169">
        <f t="shared" si="71"/>
        <v>7385</v>
      </c>
      <c r="G161" s="169">
        <f t="shared" si="71"/>
        <v>9813</v>
      </c>
      <c r="H161" s="169">
        <f t="shared" si="71"/>
        <v>13322</v>
      </c>
      <c r="I161" s="171">
        <f t="shared" si="70"/>
        <v>0.35758687455416283</v>
      </c>
      <c r="J161" s="170">
        <f t="shared" si="67"/>
        <v>0.20169583258163448</v>
      </c>
      <c r="K161" s="169">
        <f>H161-G161</f>
        <v>3509</v>
      </c>
      <c r="L161" s="169">
        <f t="shared" si="69"/>
        <v>2236</v>
      </c>
      <c r="M161" s="170">
        <f t="shared" si="66"/>
        <v>3.2527447628172353E-3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03575-C688-4838-A4F2-3DCBCA28F7B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2634143</v>
      </c>
      <c r="D9" s="176">
        <f t="shared" ref="D9:H9" si="0">D10+D13</f>
        <v>2653036</v>
      </c>
      <c r="E9" s="176">
        <f t="shared" si="0"/>
        <v>1002314</v>
      </c>
      <c r="F9" s="176">
        <f t="shared" si="0"/>
        <v>2770259</v>
      </c>
      <c r="G9" s="176">
        <f t="shared" si="0"/>
        <v>3031978</v>
      </c>
      <c r="H9" s="176">
        <f t="shared" si="0"/>
        <v>3198024</v>
      </c>
      <c r="I9" s="177">
        <f>IFERROR(H9/G9-1,"-")</f>
        <v>5.4764909244064519E-2</v>
      </c>
      <c r="J9" s="177">
        <f>IFERROR(H9/D9-1,"-")</f>
        <v>0.20542050692112723</v>
      </c>
      <c r="K9" s="176">
        <f>H9-G9</f>
        <v>166046</v>
      </c>
      <c r="L9" s="176">
        <f>H9-D9</f>
        <v>544988</v>
      </c>
      <c r="M9" s="177">
        <f t="shared" ref="M9:M21" si="1">H9/H$9</f>
        <v>1</v>
      </c>
      <c r="P9" s="154" t="s">
        <v>68</v>
      </c>
      <c r="Q9" s="176">
        <f>Q10+Q13</f>
        <v>526496</v>
      </c>
      <c r="R9" s="176">
        <f t="shared" ref="R9:V9" si="2">R10+R13</f>
        <v>536693</v>
      </c>
      <c r="S9" s="176">
        <f t="shared" si="2"/>
        <v>170072</v>
      </c>
      <c r="T9" s="176">
        <f t="shared" si="2"/>
        <v>546989</v>
      </c>
      <c r="U9" s="176">
        <f t="shared" si="2"/>
        <v>598309</v>
      </c>
      <c r="V9" s="176">
        <f t="shared" si="2"/>
        <v>639306</v>
      </c>
      <c r="W9" s="177">
        <f>IFERROR(V9/U9-1,"-")</f>
        <v>6.8521449618842434E-2</v>
      </c>
      <c r="X9" s="177">
        <f>IFERROR(V9/R9-1,"-")</f>
        <v>0.19119496620973253</v>
      </c>
      <c r="Y9" s="176">
        <f>V9-U9</f>
        <v>40997</v>
      </c>
      <c r="Z9" s="176">
        <f>V9-R9</f>
        <v>102613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656883</v>
      </c>
      <c r="D10" s="158">
        <v>670158</v>
      </c>
      <c r="E10" s="158">
        <v>291851</v>
      </c>
      <c r="F10" s="158">
        <v>674079</v>
      </c>
      <c r="G10" s="158">
        <v>697698</v>
      </c>
      <c r="H10" s="158">
        <v>694742</v>
      </c>
      <c r="I10" s="160">
        <f>IFERROR(H10/G10-1,"-")</f>
        <v>-4.2367901298269173E-3</v>
      </c>
      <c r="J10" s="159">
        <f t="shared" ref="J10:J21" si="4">IFERROR(H10/D10-1,"-")</f>
        <v>3.6683886486470252E-2</v>
      </c>
      <c r="K10" s="157">
        <f t="shared" ref="K10:K20" si="5">H10-G10</f>
        <v>-2956</v>
      </c>
      <c r="L10" s="158">
        <f t="shared" ref="L10:L21" si="6">H10-D10</f>
        <v>24584</v>
      </c>
      <c r="M10" s="159">
        <f t="shared" si="1"/>
        <v>0.21724102133067169</v>
      </c>
      <c r="P10" s="157" t="s">
        <v>97</v>
      </c>
      <c r="Q10" s="158">
        <v>61211</v>
      </c>
      <c r="R10" s="158">
        <v>62628</v>
      </c>
      <c r="S10" s="158">
        <v>17227</v>
      </c>
      <c r="T10" s="158">
        <v>65724</v>
      </c>
      <c r="U10" s="158">
        <v>63307</v>
      </c>
      <c r="V10" s="158">
        <v>63481</v>
      </c>
      <c r="W10" s="160">
        <f>IFERROR(V10/U10-1,"-")</f>
        <v>2.7485112230873909E-3</v>
      </c>
      <c r="X10" s="159">
        <f t="shared" ref="X10:X21" si="7">IFERROR(V10/R10-1,"-")</f>
        <v>1.3620106022865119E-2</v>
      </c>
      <c r="Y10" s="157">
        <f t="shared" ref="Y10:Y20" si="8">V10-U10</f>
        <v>174</v>
      </c>
      <c r="Z10" s="158">
        <f t="shared" ref="Z10:Z21" si="9">V10-R10</f>
        <v>853</v>
      </c>
      <c r="AA10" s="159">
        <f t="shared" si="3"/>
        <v>9.929673739961771E-2</v>
      </c>
    </row>
    <row r="11" spans="1:27" x14ac:dyDescent="0.25">
      <c r="A11" s="161" t="s">
        <v>100</v>
      </c>
      <c r="B11" s="162" t="s">
        <v>103</v>
      </c>
      <c r="C11" s="163">
        <v>253155</v>
      </c>
      <c r="D11" s="163">
        <v>243301</v>
      </c>
      <c r="E11" s="163">
        <v>107552</v>
      </c>
      <c r="F11" s="163">
        <v>265673</v>
      </c>
      <c r="G11" s="163">
        <v>273504</v>
      </c>
      <c r="H11" s="163">
        <v>269639</v>
      </c>
      <c r="I11" s="165">
        <f>IFERROR(H11/G11-1,"-")</f>
        <v>-1.4131420381420345E-2</v>
      </c>
      <c r="J11" s="164">
        <f t="shared" si="4"/>
        <v>0.10825274043263278</v>
      </c>
      <c r="K11" s="162">
        <f t="shared" si="5"/>
        <v>-3865</v>
      </c>
      <c r="L11" s="163">
        <f t="shared" si="6"/>
        <v>26338</v>
      </c>
      <c r="M11" s="164">
        <f t="shared" si="1"/>
        <v>8.4314251550332328E-2</v>
      </c>
      <c r="P11" s="162" t="s">
        <v>103</v>
      </c>
      <c r="Q11" s="163">
        <v>9565</v>
      </c>
      <c r="R11" s="163">
        <v>13736</v>
      </c>
      <c r="S11" s="163">
        <v>3211</v>
      </c>
      <c r="T11" s="163">
        <v>15251</v>
      </c>
      <c r="U11" s="163">
        <v>22736</v>
      </c>
      <c r="V11" s="163">
        <v>25712</v>
      </c>
      <c r="W11" s="165">
        <f>IFERROR(V11/U11-1,"-")</f>
        <v>0.13089373680506688</v>
      </c>
      <c r="X11" s="164">
        <f t="shared" si="7"/>
        <v>0.87186953989516591</v>
      </c>
      <c r="Y11" s="162">
        <f t="shared" si="8"/>
        <v>2976</v>
      </c>
      <c r="Z11" s="163">
        <f t="shared" si="9"/>
        <v>11976</v>
      </c>
      <c r="AA11" s="164">
        <f>V11/V$9</f>
        <v>4.0218612057449796E-2</v>
      </c>
    </row>
    <row r="12" spans="1:27" x14ac:dyDescent="0.25">
      <c r="A12" s="1"/>
      <c r="B12" s="162" t="s">
        <v>100</v>
      </c>
      <c r="C12" s="163">
        <v>403728</v>
      </c>
      <c r="D12" s="163">
        <v>426857</v>
      </c>
      <c r="E12" s="163">
        <v>184299</v>
      </c>
      <c r="F12" s="163">
        <v>408406</v>
      </c>
      <c r="G12" s="163">
        <v>424194</v>
      </c>
      <c r="H12" s="163">
        <v>425103</v>
      </c>
      <c r="I12" s="165">
        <f>IFERROR(H12/G12-1,"-")</f>
        <v>2.1428874524391794E-3</v>
      </c>
      <c r="J12" s="164">
        <f t="shared" si="4"/>
        <v>-4.1091044541848865E-3</v>
      </c>
      <c r="K12" s="162">
        <f t="shared" si="5"/>
        <v>909</v>
      </c>
      <c r="L12" s="163">
        <f t="shared" si="6"/>
        <v>-1754</v>
      </c>
      <c r="M12" s="164">
        <f t="shared" si="1"/>
        <v>0.13292676978033935</v>
      </c>
      <c r="P12" s="162" t="s">
        <v>100</v>
      </c>
      <c r="Q12" s="163">
        <v>51646</v>
      </c>
      <c r="R12" s="163">
        <v>48892</v>
      </c>
      <c r="S12" s="163">
        <v>14016</v>
      </c>
      <c r="T12" s="163">
        <v>50473</v>
      </c>
      <c r="U12" s="163">
        <v>40571</v>
      </c>
      <c r="V12" s="163">
        <v>37769</v>
      </c>
      <c r="W12" s="165">
        <f>IFERROR(V12/U12-1,"-")</f>
        <v>-6.9064109832146059E-2</v>
      </c>
      <c r="X12" s="164">
        <f t="shared" si="7"/>
        <v>-0.22750143172707193</v>
      </c>
      <c r="Y12" s="162">
        <f t="shared" si="8"/>
        <v>-2802</v>
      </c>
      <c r="Z12" s="163">
        <f t="shared" si="9"/>
        <v>-11123</v>
      </c>
      <c r="AA12" s="164">
        <f t="shared" si="3"/>
        <v>5.9078125342167914E-2</v>
      </c>
    </row>
    <row r="13" spans="1:27" s="56" customFormat="1" x14ac:dyDescent="0.25">
      <c r="B13" s="157" t="s">
        <v>107</v>
      </c>
      <c r="C13" s="158">
        <v>1977260</v>
      </c>
      <c r="D13" s="158">
        <v>1982878</v>
      </c>
      <c r="E13" s="158">
        <v>710463</v>
      </c>
      <c r="F13" s="158">
        <v>2096180</v>
      </c>
      <c r="G13" s="158">
        <v>2334280</v>
      </c>
      <c r="H13" s="158">
        <v>2503282</v>
      </c>
      <c r="I13" s="160">
        <f>IFERROR(H13/G13-1,"-")</f>
        <v>7.2400054834895533E-2</v>
      </c>
      <c r="J13" s="159">
        <f t="shared" si="4"/>
        <v>0.26244882438556472</v>
      </c>
      <c r="K13" s="157">
        <f t="shared" si="5"/>
        <v>169002</v>
      </c>
      <c r="L13" s="158">
        <f t="shared" si="6"/>
        <v>520404</v>
      </c>
      <c r="M13" s="159">
        <f t="shared" si="1"/>
        <v>0.78275897866932831</v>
      </c>
      <c r="P13" s="157" t="s">
        <v>107</v>
      </c>
      <c r="Q13" s="158">
        <v>465285</v>
      </c>
      <c r="R13" s="158">
        <v>474065</v>
      </c>
      <c r="S13" s="158">
        <v>152845</v>
      </c>
      <c r="T13" s="158">
        <v>481265</v>
      </c>
      <c r="U13" s="158">
        <v>535002</v>
      </c>
      <c r="V13" s="158">
        <v>575825</v>
      </c>
      <c r="W13" s="160">
        <f>IFERROR(V13/U13-1,"-")</f>
        <v>7.6304387647148975E-2</v>
      </c>
      <c r="X13" s="159">
        <f t="shared" si="7"/>
        <v>0.21465410861379763</v>
      </c>
      <c r="Y13" s="157">
        <f t="shared" si="8"/>
        <v>40823</v>
      </c>
      <c r="Z13" s="158">
        <f t="shared" si="9"/>
        <v>101760</v>
      </c>
      <c r="AA13" s="159">
        <f t="shared" si="3"/>
        <v>0.90070326260038225</v>
      </c>
    </row>
    <row r="14" spans="1:27" s="56" customFormat="1" x14ac:dyDescent="0.25">
      <c r="B14" s="162" t="s">
        <v>110</v>
      </c>
      <c r="C14" s="163">
        <v>806885</v>
      </c>
      <c r="D14" s="163">
        <v>859075</v>
      </c>
      <c r="E14" s="163">
        <v>267043</v>
      </c>
      <c r="F14" s="163">
        <v>969789</v>
      </c>
      <c r="G14" s="163">
        <v>1080799</v>
      </c>
      <c r="H14" s="163">
        <v>1149527</v>
      </c>
      <c r="I14" s="165">
        <f t="shared" ref="I14:I21" si="10">IFERROR(H14/G14-1,"-")</f>
        <v>6.3589992218719749E-2</v>
      </c>
      <c r="J14" s="164">
        <f t="shared" si="4"/>
        <v>0.33809853621627917</v>
      </c>
      <c r="K14" s="162">
        <f t="shared" si="5"/>
        <v>68728</v>
      </c>
      <c r="L14" s="163">
        <f t="shared" si="6"/>
        <v>290452</v>
      </c>
      <c r="M14" s="164">
        <f t="shared" si="1"/>
        <v>0.35944914734848771</v>
      </c>
      <c r="P14" s="162" t="s">
        <v>110</v>
      </c>
      <c r="Q14" s="163">
        <v>236761</v>
      </c>
      <c r="R14" s="163">
        <v>261872</v>
      </c>
      <c r="S14" s="163">
        <v>72052</v>
      </c>
      <c r="T14" s="163">
        <v>252047</v>
      </c>
      <c r="U14" s="163">
        <v>279605</v>
      </c>
      <c r="V14" s="163">
        <v>310166</v>
      </c>
      <c r="W14" s="165">
        <f t="shared" ref="W14:W21" si="11">IFERROR(V14/U14-1,"-")</f>
        <v>0.10930062051823097</v>
      </c>
      <c r="X14" s="164">
        <f t="shared" si="7"/>
        <v>0.18441834178529959</v>
      </c>
      <c r="Y14" s="162">
        <f t="shared" si="8"/>
        <v>30561</v>
      </c>
      <c r="Z14" s="163">
        <f t="shared" si="9"/>
        <v>48294</v>
      </c>
      <c r="AA14" s="164">
        <f t="shared" si="3"/>
        <v>0.48516047088561659</v>
      </c>
    </row>
    <row r="15" spans="1:27" x14ac:dyDescent="0.25">
      <c r="A15" s="1"/>
      <c r="B15" s="162" t="s">
        <v>113</v>
      </c>
      <c r="C15" s="163">
        <v>355809</v>
      </c>
      <c r="D15" s="163">
        <v>306158</v>
      </c>
      <c r="E15" s="163">
        <v>102940</v>
      </c>
      <c r="F15" s="163">
        <v>234445</v>
      </c>
      <c r="G15" s="163">
        <v>268942</v>
      </c>
      <c r="H15" s="163">
        <v>277141</v>
      </c>
      <c r="I15" s="165">
        <f t="shared" si="10"/>
        <v>3.0486127120345596E-2</v>
      </c>
      <c r="J15" s="164">
        <f t="shared" si="4"/>
        <v>-9.4777859797882114E-2</v>
      </c>
      <c r="K15" s="162">
        <f t="shared" si="5"/>
        <v>8199</v>
      </c>
      <c r="L15" s="163">
        <f t="shared" si="6"/>
        <v>-29017</v>
      </c>
      <c r="M15" s="164">
        <f t="shared" si="1"/>
        <v>8.6660075096372011E-2</v>
      </c>
      <c r="P15" s="162" t="s">
        <v>113</v>
      </c>
      <c r="Q15" s="163">
        <v>38647</v>
      </c>
      <c r="R15" s="163">
        <v>28247</v>
      </c>
      <c r="S15" s="163">
        <v>9329</v>
      </c>
      <c r="T15" s="163">
        <v>18455</v>
      </c>
      <c r="U15" s="163">
        <v>23623</v>
      </c>
      <c r="V15" s="163">
        <v>21917</v>
      </c>
      <c r="W15" s="165">
        <f t="shared" si="11"/>
        <v>-7.2217753883926705E-2</v>
      </c>
      <c r="X15" s="164">
        <f t="shared" si="7"/>
        <v>-0.22409459411618937</v>
      </c>
      <c r="Y15" s="162">
        <f t="shared" si="8"/>
        <v>-1706</v>
      </c>
      <c r="Z15" s="163">
        <f t="shared" si="9"/>
        <v>-6330</v>
      </c>
      <c r="AA15" s="164">
        <f t="shared" si="3"/>
        <v>3.4282487572461391E-2</v>
      </c>
    </row>
    <row r="16" spans="1:27" x14ac:dyDescent="0.25">
      <c r="A16" s="1"/>
      <c r="B16" s="162" t="s">
        <v>116</v>
      </c>
      <c r="C16" s="163">
        <v>101854</v>
      </c>
      <c r="D16" s="163">
        <v>105696</v>
      </c>
      <c r="E16" s="163">
        <v>39450</v>
      </c>
      <c r="F16" s="163">
        <v>120986</v>
      </c>
      <c r="G16" s="163">
        <v>131977</v>
      </c>
      <c r="H16" s="163">
        <v>145390</v>
      </c>
      <c r="I16" s="165">
        <f t="shared" si="10"/>
        <v>0.10163134485554304</v>
      </c>
      <c r="J16" s="164">
        <f t="shared" si="4"/>
        <v>0.37554874356645485</v>
      </c>
      <c r="K16" s="162">
        <f t="shared" si="5"/>
        <v>13413</v>
      </c>
      <c r="L16" s="163">
        <f t="shared" si="6"/>
        <v>39694</v>
      </c>
      <c r="M16" s="164">
        <f t="shared" si="1"/>
        <v>4.5462448061678089E-2</v>
      </c>
      <c r="P16" s="162" t="s">
        <v>116</v>
      </c>
      <c r="Q16" s="163">
        <v>11619</v>
      </c>
      <c r="R16" s="163">
        <v>12385</v>
      </c>
      <c r="S16" s="163">
        <v>4807</v>
      </c>
      <c r="T16" s="163">
        <v>12810</v>
      </c>
      <c r="U16" s="163">
        <v>15002</v>
      </c>
      <c r="V16" s="163">
        <v>14778</v>
      </c>
      <c r="W16" s="165">
        <f t="shared" si="11"/>
        <v>-1.4931342487668364E-2</v>
      </c>
      <c r="X16" s="164">
        <f t="shared" si="7"/>
        <v>0.193217601937828</v>
      </c>
      <c r="Y16" s="162">
        <f t="shared" si="8"/>
        <v>-224</v>
      </c>
      <c r="Z16" s="163">
        <f t="shared" si="9"/>
        <v>2393</v>
      </c>
      <c r="AA16" s="164">
        <f t="shared" si="3"/>
        <v>2.3115691077512178E-2</v>
      </c>
    </row>
    <row r="17" spans="1:27" x14ac:dyDescent="0.25">
      <c r="A17" s="1"/>
      <c r="B17" s="162" t="s">
        <v>123</v>
      </c>
      <c r="C17" s="163">
        <v>75895</v>
      </c>
      <c r="D17" s="163">
        <v>68092</v>
      </c>
      <c r="E17" s="163">
        <v>25260</v>
      </c>
      <c r="F17" s="163">
        <v>95676</v>
      </c>
      <c r="G17" s="163">
        <v>87162</v>
      </c>
      <c r="H17" s="163">
        <v>94713</v>
      </c>
      <c r="I17" s="165">
        <f t="shared" si="10"/>
        <v>8.6631789082398214E-2</v>
      </c>
      <c r="J17" s="164">
        <f t="shared" si="4"/>
        <v>0.39095635316924171</v>
      </c>
      <c r="K17" s="162">
        <f t="shared" si="5"/>
        <v>7551</v>
      </c>
      <c r="L17" s="163">
        <f t="shared" si="6"/>
        <v>26621</v>
      </c>
      <c r="M17" s="164">
        <f t="shared" si="1"/>
        <v>2.9616100442022949E-2</v>
      </c>
      <c r="P17" s="162" t="s">
        <v>123</v>
      </c>
      <c r="Q17" s="163">
        <v>21343</v>
      </c>
      <c r="R17" s="163">
        <v>20730</v>
      </c>
      <c r="S17" s="163">
        <v>6115</v>
      </c>
      <c r="T17" s="163">
        <v>23796</v>
      </c>
      <c r="U17" s="163">
        <v>22128</v>
      </c>
      <c r="V17" s="163">
        <v>23732</v>
      </c>
      <c r="W17" s="165">
        <f t="shared" si="11"/>
        <v>7.2487346348517612E-2</v>
      </c>
      <c r="X17" s="164">
        <f t="shared" si="7"/>
        <v>0.14481427882296183</v>
      </c>
      <c r="Y17" s="162">
        <f t="shared" si="8"/>
        <v>1604</v>
      </c>
      <c r="Z17" s="163">
        <f t="shared" si="9"/>
        <v>3002</v>
      </c>
      <c r="AA17" s="164">
        <f t="shared" si="3"/>
        <v>3.712150363049932E-2</v>
      </c>
    </row>
    <row r="18" spans="1:27" x14ac:dyDescent="0.25">
      <c r="A18" s="1"/>
      <c r="B18" s="162" t="s">
        <v>119</v>
      </c>
      <c r="C18" s="163">
        <v>88674</v>
      </c>
      <c r="D18" s="163">
        <v>87602</v>
      </c>
      <c r="E18" s="163">
        <v>42174</v>
      </c>
      <c r="F18" s="163">
        <v>95385</v>
      </c>
      <c r="G18" s="163">
        <v>97352</v>
      </c>
      <c r="H18" s="163">
        <v>102779</v>
      </c>
      <c r="I18" s="165">
        <f t="shared" si="10"/>
        <v>5.5746158271016588E-2</v>
      </c>
      <c r="J18" s="164">
        <f t="shared" si="4"/>
        <v>0.17324946919020112</v>
      </c>
      <c r="K18" s="162">
        <f t="shared" si="5"/>
        <v>5427</v>
      </c>
      <c r="L18" s="163">
        <f t="shared" si="6"/>
        <v>15177</v>
      </c>
      <c r="M18" s="164">
        <f t="shared" si="1"/>
        <v>3.2138282889684379E-2</v>
      </c>
      <c r="P18" s="162" t="s">
        <v>119</v>
      </c>
      <c r="Q18" s="163">
        <v>24376</v>
      </c>
      <c r="R18" s="163">
        <v>24006</v>
      </c>
      <c r="S18" s="163">
        <v>10387</v>
      </c>
      <c r="T18" s="163">
        <v>21823</v>
      </c>
      <c r="U18" s="163">
        <v>26022</v>
      </c>
      <c r="V18" s="163">
        <v>26483</v>
      </c>
      <c r="W18" s="165">
        <f t="shared" si="11"/>
        <v>1.7715778956267858E-2</v>
      </c>
      <c r="X18" s="164">
        <f t="shared" si="7"/>
        <v>0.10318253769890862</v>
      </c>
      <c r="Y18" s="162">
        <f t="shared" si="8"/>
        <v>461</v>
      </c>
      <c r="Z18" s="163">
        <f t="shared" si="9"/>
        <v>2477</v>
      </c>
      <c r="AA18" s="164">
        <f t="shared" si="3"/>
        <v>4.1424607308550208E-2</v>
      </c>
    </row>
    <row r="19" spans="1:27" x14ac:dyDescent="0.25">
      <c r="A19" s="161" t="s">
        <v>144</v>
      </c>
      <c r="B19" s="162" t="s">
        <v>128</v>
      </c>
      <c r="C19" s="163">
        <v>28157</v>
      </c>
      <c r="D19" s="163">
        <v>31482</v>
      </c>
      <c r="E19" s="163">
        <v>18088</v>
      </c>
      <c r="F19" s="163">
        <v>24723</v>
      </c>
      <c r="G19" s="163">
        <v>30854</v>
      </c>
      <c r="H19" s="163">
        <v>28123</v>
      </c>
      <c r="I19" s="165">
        <f t="shared" si="10"/>
        <v>-8.8513644908277733E-2</v>
      </c>
      <c r="J19" s="164">
        <f t="shared" si="4"/>
        <v>-0.10669588971475763</v>
      </c>
      <c r="K19" s="162">
        <f t="shared" si="5"/>
        <v>-2731</v>
      </c>
      <c r="L19" s="163">
        <f t="shared" si="6"/>
        <v>-3359</v>
      </c>
      <c r="M19" s="164">
        <f t="shared" si="1"/>
        <v>8.7938677133129715E-3</v>
      </c>
      <c r="P19" s="162" t="s">
        <v>128</v>
      </c>
      <c r="Q19" s="163">
        <v>5908</v>
      </c>
      <c r="R19" s="163">
        <v>5447</v>
      </c>
      <c r="S19" s="163">
        <v>3321</v>
      </c>
      <c r="T19" s="163">
        <v>5532</v>
      </c>
      <c r="U19" s="163">
        <v>6433</v>
      </c>
      <c r="V19" s="163">
        <v>5436</v>
      </c>
      <c r="W19" s="165">
        <f t="shared" si="11"/>
        <v>-0.15498212342608431</v>
      </c>
      <c r="X19" s="164">
        <f t="shared" si="7"/>
        <v>-2.0194602533504247E-3</v>
      </c>
      <c r="Y19" s="162">
        <f t="shared" si="8"/>
        <v>-997</v>
      </c>
      <c r="Z19" s="163">
        <f t="shared" si="9"/>
        <v>-11</v>
      </c>
      <c r="AA19" s="164">
        <f t="shared" si="3"/>
        <v>8.5029704085367568E-3</v>
      </c>
    </row>
    <row r="20" spans="1:27" x14ac:dyDescent="0.25">
      <c r="A20" s="167" t="s">
        <v>145</v>
      </c>
      <c r="B20" s="162" t="s">
        <v>131</v>
      </c>
      <c r="C20" s="163">
        <v>41919</v>
      </c>
      <c r="D20" s="163">
        <v>34994</v>
      </c>
      <c r="E20" s="163">
        <v>24290</v>
      </c>
      <c r="F20" s="163">
        <v>17076</v>
      </c>
      <c r="G20" s="163">
        <v>26602</v>
      </c>
      <c r="H20" s="163">
        <v>24882</v>
      </c>
      <c r="I20" s="165">
        <f t="shared" si="10"/>
        <v>-6.4656792722351697E-2</v>
      </c>
      <c r="J20" s="164">
        <f t="shared" si="4"/>
        <v>-0.28896382236954909</v>
      </c>
      <c r="K20" s="162">
        <f t="shared" si="5"/>
        <v>-1720</v>
      </c>
      <c r="L20" s="163">
        <f t="shared" si="6"/>
        <v>-10112</v>
      </c>
      <c r="M20" s="164">
        <f t="shared" si="1"/>
        <v>7.7804294151638635E-3</v>
      </c>
      <c r="P20" s="162" t="s">
        <v>131</v>
      </c>
      <c r="Q20" s="163">
        <v>8284</v>
      </c>
      <c r="R20" s="163">
        <v>6600</v>
      </c>
      <c r="S20" s="163">
        <v>4763</v>
      </c>
      <c r="T20" s="163">
        <v>3971</v>
      </c>
      <c r="U20" s="163">
        <v>6080</v>
      </c>
      <c r="V20" s="163">
        <v>5414</v>
      </c>
      <c r="W20" s="165">
        <f t="shared" si="11"/>
        <v>-0.10953947368421058</v>
      </c>
      <c r="X20" s="164">
        <f t="shared" si="7"/>
        <v>-0.17969696969696969</v>
      </c>
      <c r="Y20" s="162">
        <f t="shared" si="8"/>
        <v>-666</v>
      </c>
      <c r="Z20" s="163">
        <f t="shared" si="9"/>
        <v>-1186</v>
      </c>
      <c r="AA20" s="164">
        <f t="shared" si="3"/>
        <v>8.4685580926817522E-3</v>
      </c>
    </row>
    <row r="21" spans="1:27" x14ac:dyDescent="0.25">
      <c r="B21" s="168" t="s">
        <v>145</v>
      </c>
      <c r="C21" s="169">
        <f t="shared" ref="C21:H21" si="12">C13-SUM(C14:C20)</f>
        <v>478067</v>
      </c>
      <c r="D21" s="169">
        <f t="shared" si="12"/>
        <v>489779</v>
      </c>
      <c r="E21" s="169">
        <f t="shared" si="12"/>
        <v>191218</v>
      </c>
      <c r="F21" s="169">
        <f t="shared" si="12"/>
        <v>538100</v>
      </c>
      <c r="G21" s="169">
        <f t="shared" si="12"/>
        <v>610592</v>
      </c>
      <c r="H21" s="169">
        <f t="shared" si="12"/>
        <v>680727</v>
      </c>
      <c r="I21" s="171">
        <f t="shared" si="10"/>
        <v>0.11486393532833716</v>
      </c>
      <c r="J21" s="170">
        <f t="shared" si="4"/>
        <v>0.38986563327541601</v>
      </c>
      <c r="K21" s="168">
        <f>H21-G21</f>
        <v>70135</v>
      </c>
      <c r="L21" s="169">
        <f t="shared" si="6"/>
        <v>190948</v>
      </c>
      <c r="M21" s="170">
        <f t="shared" si="1"/>
        <v>0.21285862770260636</v>
      </c>
      <c r="P21" s="168" t="s">
        <v>145</v>
      </c>
      <c r="Q21" s="169">
        <f t="shared" ref="Q21:V21" si="13">Q13-SUM(Q14:Q20)</f>
        <v>118347</v>
      </c>
      <c r="R21" s="169">
        <f t="shared" si="13"/>
        <v>114778</v>
      </c>
      <c r="S21" s="169">
        <f t="shared" si="13"/>
        <v>42071</v>
      </c>
      <c r="T21" s="169">
        <f t="shared" si="13"/>
        <v>142831</v>
      </c>
      <c r="U21" s="169">
        <f t="shared" si="13"/>
        <v>156109</v>
      </c>
      <c r="V21" s="169">
        <f t="shared" si="13"/>
        <v>167899</v>
      </c>
      <c r="W21" s="171">
        <f t="shared" si="11"/>
        <v>7.5524152995663396E-2</v>
      </c>
      <c r="X21" s="170">
        <f t="shared" si="7"/>
        <v>0.46281517363954761</v>
      </c>
      <c r="Y21" s="168">
        <f>V21-U21</f>
        <v>11790</v>
      </c>
      <c r="Z21" s="169">
        <f t="shared" si="9"/>
        <v>53121</v>
      </c>
      <c r="AA21" s="170">
        <f t="shared" si="3"/>
        <v>0.26262697362452408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989316</v>
      </c>
      <c r="D23" s="176">
        <f t="shared" ref="D23:H23" si="14">D24+D27</f>
        <v>1023538</v>
      </c>
      <c r="E23" s="176">
        <f t="shared" si="14"/>
        <v>352777</v>
      </c>
      <c r="F23" s="176">
        <f t="shared" si="14"/>
        <v>1107347</v>
      </c>
      <c r="G23" s="176">
        <f t="shared" si="14"/>
        <v>1144954</v>
      </c>
      <c r="H23" s="176">
        <f t="shared" si="14"/>
        <v>1180192</v>
      </c>
      <c r="I23" s="177">
        <f>IFERROR(H23/G23-1,"-")</f>
        <v>3.077678229867753E-2</v>
      </c>
      <c r="J23" s="177">
        <f>IFERROR(H23/D23-1,"-")</f>
        <v>0.15305147439567457</v>
      </c>
      <c r="K23" s="176">
        <f>H23-G23</f>
        <v>35238</v>
      </c>
      <c r="L23" s="176">
        <f>H23-D23</f>
        <v>156654</v>
      </c>
      <c r="M23" s="177">
        <f t="shared" ref="M23:M35" si="15">H23/H$9</f>
        <v>0.36903788089145045</v>
      </c>
    </row>
    <row r="24" spans="1:27" x14ac:dyDescent="0.25">
      <c r="B24" s="157" t="s">
        <v>97</v>
      </c>
      <c r="C24" s="158">
        <v>129325</v>
      </c>
      <c r="D24" s="158">
        <v>148733</v>
      </c>
      <c r="E24" s="158">
        <v>62090</v>
      </c>
      <c r="F24" s="158">
        <v>143837</v>
      </c>
      <c r="G24" s="158">
        <v>116447</v>
      </c>
      <c r="H24" s="158">
        <v>104394</v>
      </c>
      <c r="I24" s="160">
        <f>IFERROR(H24/G24-1,"-")</f>
        <v>-0.10350631617817552</v>
      </c>
      <c r="J24" s="159">
        <f t="shared" ref="J24:J35" si="16">IFERROR(H24/D24-1,"-")</f>
        <v>-0.29811138079646082</v>
      </c>
      <c r="K24" s="157">
        <f t="shared" ref="K24:K34" si="17">H24-G24</f>
        <v>-12053</v>
      </c>
      <c r="L24" s="158">
        <f t="shared" ref="L24:L35" si="18">H24-D24</f>
        <v>-44339</v>
      </c>
      <c r="M24" s="159">
        <f t="shared" si="15"/>
        <v>3.2643282226775032E-2</v>
      </c>
    </row>
    <row r="25" spans="1:27" x14ac:dyDescent="0.25">
      <c r="B25" s="162" t="s">
        <v>103</v>
      </c>
      <c r="C25" s="163">
        <v>58014</v>
      </c>
      <c r="D25" s="163">
        <v>69896</v>
      </c>
      <c r="E25" s="163">
        <v>30289</v>
      </c>
      <c r="F25" s="163">
        <v>58250</v>
      </c>
      <c r="G25" s="163">
        <v>46066</v>
      </c>
      <c r="H25" s="163">
        <v>36859</v>
      </c>
      <c r="I25" s="165">
        <f>IFERROR(H25/G25-1,"-")</f>
        <v>-0.19986541049798112</v>
      </c>
      <c r="J25" s="164">
        <f t="shared" si="16"/>
        <v>-0.47265937964976534</v>
      </c>
      <c r="K25" s="162">
        <f t="shared" si="17"/>
        <v>-9207</v>
      </c>
      <c r="L25" s="163">
        <f t="shared" si="18"/>
        <v>-33037</v>
      </c>
      <c r="M25" s="164">
        <f t="shared" si="15"/>
        <v>1.1525554529922226E-2</v>
      </c>
    </row>
    <row r="26" spans="1:27" x14ac:dyDescent="0.25">
      <c r="B26" s="162" t="s">
        <v>100</v>
      </c>
      <c r="C26" s="163">
        <v>71311</v>
      </c>
      <c r="D26" s="163">
        <v>78837</v>
      </c>
      <c r="E26" s="163">
        <v>31801</v>
      </c>
      <c r="F26" s="163">
        <v>85587</v>
      </c>
      <c r="G26" s="163">
        <v>70381</v>
      </c>
      <c r="H26" s="163">
        <v>67535</v>
      </c>
      <c r="I26" s="165">
        <f>IFERROR(H26/G26-1,"-")</f>
        <v>-4.0437049771955502E-2</v>
      </c>
      <c r="J26" s="164">
        <f t="shared" si="16"/>
        <v>-0.14335908266423125</v>
      </c>
      <c r="K26" s="162">
        <f t="shared" si="17"/>
        <v>-2846</v>
      </c>
      <c r="L26" s="163">
        <f t="shared" si="18"/>
        <v>-11302</v>
      </c>
      <c r="M26" s="164">
        <f t="shared" si="15"/>
        <v>2.1117727696852807E-2</v>
      </c>
    </row>
    <row r="27" spans="1:27" x14ac:dyDescent="0.25">
      <c r="B27" s="157" t="s">
        <v>107</v>
      </c>
      <c r="C27" s="158">
        <v>859991</v>
      </c>
      <c r="D27" s="158">
        <v>874805</v>
      </c>
      <c r="E27" s="158">
        <v>290687</v>
      </c>
      <c r="F27" s="158">
        <v>963510</v>
      </c>
      <c r="G27" s="158">
        <v>1028507</v>
      </c>
      <c r="H27" s="158">
        <v>1075798</v>
      </c>
      <c r="I27" s="160">
        <f>IFERROR(H27/G27-1,"-")</f>
        <v>4.5980241262334687E-2</v>
      </c>
      <c r="J27" s="159">
        <f t="shared" si="16"/>
        <v>0.22975748881179237</v>
      </c>
      <c r="K27" s="157">
        <f t="shared" si="17"/>
        <v>47291</v>
      </c>
      <c r="L27" s="158">
        <f t="shared" si="18"/>
        <v>200993</v>
      </c>
      <c r="M27" s="159">
        <f t="shared" si="15"/>
        <v>0.33639459866467541</v>
      </c>
    </row>
    <row r="28" spans="1:27" x14ac:dyDescent="0.25">
      <c r="B28" s="162" t="s">
        <v>110</v>
      </c>
      <c r="C28" s="163">
        <v>388563</v>
      </c>
      <c r="D28" s="163">
        <v>410174</v>
      </c>
      <c r="E28" s="163">
        <v>120474</v>
      </c>
      <c r="F28" s="163">
        <v>488203</v>
      </c>
      <c r="G28" s="163">
        <v>528257</v>
      </c>
      <c r="H28" s="163">
        <v>551640</v>
      </c>
      <c r="I28" s="165">
        <f t="shared" ref="I28:I35" si="19">IFERROR(H28/G28-1,"-")</f>
        <v>4.4264439467910588E-2</v>
      </c>
      <c r="J28" s="164">
        <f t="shared" si="16"/>
        <v>0.34489265531213587</v>
      </c>
      <c r="K28" s="162">
        <f t="shared" si="17"/>
        <v>23383</v>
      </c>
      <c r="L28" s="163">
        <f t="shared" si="18"/>
        <v>141466</v>
      </c>
      <c r="M28" s="164">
        <f t="shared" si="15"/>
        <v>0.17249401505429604</v>
      </c>
    </row>
    <row r="29" spans="1:27" x14ac:dyDescent="0.25">
      <c r="B29" s="162" t="s">
        <v>113</v>
      </c>
      <c r="C29" s="163">
        <v>138510</v>
      </c>
      <c r="D29" s="163">
        <v>128587</v>
      </c>
      <c r="E29" s="163">
        <v>38968</v>
      </c>
      <c r="F29" s="163">
        <v>111315</v>
      </c>
      <c r="G29" s="163">
        <v>121028</v>
      </c>
      <c r="H29" s="163">
        <v>121215</v>
      </c>
      <c r="I29" s="165">
        <f t="shared" si="19"/>
        <v>1.5450970023465072E-3</v>
      </c>
      <c r="J29" s="164">
        <f t="shared" si="16"/>
        <v>-5.7330834376725481E-2</v>
      </c>
      <c r="K29" s="162">
        <f t="shared" si="17"/>
        <v>187</v>
      </c>
      <c r="L29" s="163">
        <f t="shared" si="18"/>
        <v>-7372</v>
      </c>
      <c r="M29" s="164">
        <f t="shared" si="15"/>
        <v>3.7903092659717377E-2</v>
      </c>
    </row>
    <row r="30" spans="1:27" x14ac:dyDescent="0.25">
      <c r="B30" s="162" t="s">
        <v>116</v>
      </c>
      <c r="C30" s="163">
        <v>31772</v>
      </c>
      <c r="D30" s="163">
        <v>32798</v>
      </c>
      <c r="E30" s="163">
        <v>13385</v>
      </c>
      <c r="F30" s="163">
        <v>39571</v>
      </c>
      <c r="G30" s="163">
        <v>36065</v>
      </c>
      <c r="H30" s="163">
        <v>32682</v>
      </c>
      <c r="I30" s="165">
        <f t="shared" si="19"/>
        <v>-9.3802855954526532E-2</v>
      </c>
      <c r="J30" s="164">
        <f t="shared" si="16"/>
        <v>-3.5368010244527515E-3</v>
      </c>
      <c r="K30" s="162">
        <f t="shared" si="17"/>
        <v>-3383</v>
      </c>
      <c r="L30" s="163">
        <f t="shared" si="18"/>
        <v>-116</v>
      </c>
      <c r="M30" s="164">
        <f t="shared" si="15"/>
        <v>1.0219435501422128E-2</v>
      </c>
    </row>
    <row r="31" spans="1:27" x14ac:dyDescent="0.25">
      <c r="B31" s="162" t="s">
        <v>123</v>
      </c>
      <c r="C31" s="163">
        <v>40624</v>
      </c>
      <c r="D31" s="163">
        <v>35474</v>
      </c>
      <c r="E31" s="163">
        <v>12596</v>
      </c>
      <c r="F31" s="163">
        <v>51227</v>
      </c>
      <c r="G31" s="163">
        <v>43823</v>
      </c>
      <c r="H31" s="163">
        <v>46352</v>
      </c>
      <c r="I31" s="165">
        <f t="shared" si="19"/>
        <v>5.7709421993017429E-2</v>
      </c>
      <c r="J31" s="164">
        <f t="shared" si="16"/>
        <v>0.30664712183571075</v>
      </c>
      <c r="K31" s="162">
        <f t="shared" si="17"/>
        <v>2529</v>
      </c>
      <c r="L31" s="163">
        <f t="shared" si="18"/>
        <v>10878</v>
      </c>
      <c r="M31" s="164">
        <f t="shared" si="15"/>
        <v>1.4493950014133727E-2</v>
      </c>
    </row>
    <row r="32" spans="1:27" x14ac:dyDescent="0.25">
      <c r="B32" s="162" t="s">
        <v>119</v>
      </c>
      <c r="C32" s="163">
        <v>48894</v>
      </c>
      <c r="D32" s="163">
        <v>48275</v>
      </c>
      <c r="E32" s="163">
        <v>20610</v>
      </c>
      <c r="F32" s="163">
        <v>57020</v>
      </c>
      <c r="G32" s="163">
        <v>53612</v>
      </c>
      <c r="H32" s="163">
        <v>55551</v>
      </c>
      <c r="I32" s="165">
        <f t="shared" si="19"/>
        <v>3.6167275982988967E-2</v>
      </c>
      <c r="J32" s="164">
        <f t="shared" si="16"/>
        <v>0.15071983428275515</v>
      </c>
      <c r="K32" s="162">
        <f t="shared" si="17"/>
        <v>1939</v>
      </c>
      <c r="L32" s="163">
        <f t="shared" si="18"/>
        <v>7276</v>
      </c>
      <c r="M32" s="164">
        <f t="shared" si="15"/>
        <v>1.7370413730478571E-2</v>
      </c>
    </row>
    <row r="33" spans="2:13" x14ac:dyDescent="0.25">
      <c r="B33" s="162" t="s">
        <v>128</v>
      </c>
      <c r="C33" s="163">
        <v>16504</v>
      </c>
      <c r="D33" s="163">
        <v>19343</v>
      </c>
      <c r="E33" s="163">
        <v>9535</v>
      </c>
      <c r="F33" s="163">
        <v>12945</v>
      </c>
      <c r="G33" s="163">
        <v>14488</v>
      </c>
      <c r="H33" s="163">
        <v>14309</v>
      </c>
      <c r="I33" s="165">
        <f t="shared" si="19"/>
        <v>-1.2355052457205917E-2</v>
      </c>
      <c r="J33" s="164">
        <f t="shared" si="16"/>
        <v>-0.26024918575195166</v>
      </c>
      <c r="K33" s="162">
        <f t="shared" si="17"/>
        <v>-179</v>
      </c>
      <c r="L33" s="163">
        <f t="shared" si="18"/>
        <v>-5034</v>
      </c>
      <c r="M33" s="164">
        <f t="shared" si="15"/>
        <v>4.4743253959319881E-3</v>
      </c>
    </row>
    <row r="34" spans="2:13" x14ac:dyDescent="0.25">
      <c r="B34" s="162" t="s">
        <v>131</v>
      </c>
      <c r="C34" s="163">
        <v>18854</v>
      </c>
      <c r="D34" s="163">
        <v>16486</v>
      </c>
      <c r="E34" s="163">
        <v>11137</v>
      </c>
      <c r="F34" s="163">
        <v>7937</v>
      </c>
      <c r="G34" s="163">
        <v>12828</v>
      </c>
      <c r="H34" s="163">
        <v>11734</v>
      </c>
      <c r="I34" s="165">
        <f t="shared" si="19"/>
        <v>-8.5282195198004396E-2</v>
      </c>
      <c r="J34" s="164">
        <f t="shared" si="16"/>
        <v>-0.28824457115127988</v>
      </c>
      <c r="K34" s="162">
        <f t="shared" si="17"/>
        <v>-1094</v>
      </c>
      <c r="L34" s="163">
        <f t="shared" si="18"/>
        <v>-4752</v>
      </c>
      <c r="M34" s="164">
        <f t="shared" si="15"/>
        <v>3.6691406943787789E-3</v>
      </c>
    </row>
    <row r="35" spans="2:13" x14ac:dyDescent="0.25">
      <c r="B35" s="168" t="s">
        <v>145</v>
      </c>
      <c r="C35" s="169">
        <f t="shared" ref="C35:H35" si="20">C27-SUM(C28:C34)</f>
        <v>176270</v>
      </c>
      <c r="D35" s="169">
        <f t="shared" si="20"/>
        <v>183668</v>
      </c>
      <c r="E35" s="169">
        <f t="shared" si="20"/>
        <v>63982</v>
      </c>
      <c r="F35" s="169">
        <f t="shared" si="20"/>
        <v>195292</v>
      </c>
      <c r="G35" s="169">
        <f t="shared" si="20"/>
        <v>218406</v>
      </c>
      <c r="H35" s="169">
        <f t="shared" si="20"/>
        <v>242315</v>
      </c>
      <c r="I35" s="171">
        <f t="shared" si="19"/>
        <v>0.10947043579388849</v>
      </c>
      <c r="J35" s="170">
        <f t="shared" si="16"/>
        <v>0.31930984167084087</v>
      </c>
      <c r="K35" s="168">
        <f>H35-G35</f>
        <v>23909</v>
      </c>
      <c r="L35" s="169">
        <f t="shared" si="18"/>
        <v>58647</v>
      </c>
      <c r="M35" s="170">
        <f t="shared" si="15"/>
        <v>7.5770225614316844E-2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526496</v>
      </c>
      <c r="D37" s="176">
        <f t="shared" ref="D37:H37" si="21">D38+D41</f>
        <v>536693</v>
      </c>
      <c r="E37" s="176">
        <f t="shared" si="21"/>
        <v>170072</v>
      </c>
      <c r="F37" s="176">
        <f t="shared" si="21"/>
        <v>546989</v>
      </c>
      <c r="G37" s="176">
        <f t="shared" si="21"/>
        <v>598309</v>
      </c>
      <c r="H37" s="176">
        <f t="shared" si="21"/>
        <v>639306</v>
      </c>
      <c r="I37" s="177">
        <f>IFERROR(H37/G37-1,"-")</f>
        <v>6.8521449618842434E-2</v>
      </c>
      <c r="J37" s="177">
        <f>IFERROR(H37/D37-1,"-")</f>
        <v>0.19119496620973253</v>
      </c>
      <c r="K37" s="176">
        <f>H37-G37</f>
        <v>40997</v>
      </c>
      <c r="L37" s="176">
        <f>H37-D37</f>
        <v>102613</v>
      </c>
      <c r="M37" s="177">
        <f t="shared" ref="M37:M49" si="22">H37/H$9</f>
        <v>0.19990656730531103</v>
      </c>
    </row>
    <row r="38" spans="2:13" x14ac:dyDescent="0.25">
      <c r="B38" s="157" t="s">
        <v>97</v>
      </c>
      <c r="C38" s="158">
        <v>61211</v>
      </c>
      <c r="D38" s="158">
        <v>62628</v>
      </c>
      <c r="E38" s="158">
        <v>17227</v>
      </c>
      <c r="F38" s="158">
        <v>65724</v>
      </c>
      <c r="G38" s="158">
        <v>63307</v>
      </c>
      <c r="H38" s="158">
        <v>63481</v>
      </c>
      <c r="I38" s="160">
        <f>IFERROR(H38/G38-1,"-")</f>
        <v>2.7485112230873909E-3</v>
      </c>
      <c r="J38" s="159">
        <f t="shared" ref="J38:J49" si="23">IFERROR(H38/D38-1,"-")</f>
        <v>1.3620106022865119E-2</v>
      </c>
      <c r="K38" s="157">
        <f t="shared" ref="K38:K48" si="24">H38-G38</f>
        <v>174</v>
      </c>
      <c r="L38" s="158">
        <f t="shared" ref="L38:L49" si="25">H38-D38</f>
        <v>853</v>
      </c>
      <c r="M38" s="159">
        <f t="shared" si="22"/>
        <v>1.9850069918174472E-2</v>
      </c>
    </row>
    <row r="39" spans="2:13" x14ac:dyDescent="0.25">
      <c r="B39" s="162" t="s">
        <v>103</v>
      </c>
      <c r="C39" s="163">
        <v>9565</v>
      </c>
      <c r="D39" s="163">
        <v>13736</v>
      </c>
      <c r="E39" s="163">
        <v>3211</v>
      </c>
      <c r="F39" s="163">
        <v>15251</v>
      </c>
      <c r="G39" s="163">
        <v>22736</v>
      </c>
      <c r="H39" s="163">
        <v>25712</v>
      </c>
      <c r="I39" s="165">
        <f>IFERROR(H39/G39-1,"-")</f>
        <v>0.13089373680506688</v>
      </c>
      <c r="J39" s="164">
        <f t="shared" si="23"/>
        <v>0.87186953989516591</v>
      </c>
      <c r="K39" s="162">
        <f t="shared" si="24"/>
        <v>2976</v>
      </c>
      <c r="L39" s="163">
        <f t="shared" si="25"/>
        <v>11976</v>
      </c>
      <c r="M39" s="164">
        <f t="shared" si="22"/>
        <v>8.0399646781887813E-3</v>
      </c>
    </row>
    <row r="40" spans="2:13" x14ac:dyDescent="0.25">
      <c r="B40" s="162" t="s">
        <v>100</v>
      </c>
      <c r="C40" s="163">
        <v>51646</v>
      </c>
      <c r="D40" s="163">
        <v>48892</v>
      </c>
      <c r="E40" s="163">
        <v>14016</v>
      </c>
      <c r="F40" s="163">
        <v>50473</v>
      </c>
      <c r="G40" s="163">
        <v>40571</v>
      </c>
      <c r="H40" s="163">
        <v>37769</v>
      </c>
      <c r="I40" s="165">
        <f>IFERROR(H40/G40-1,"-")</f>
        <v>-6.9064109832146059E-2</v>
      </c>
      <c r="J40" s="164">
        <f t="shared" si="23"/>
        <v>-0.22750143172707193</v>
      </c>
      <c r="K40" s="162">
        <f t="shared" si="24"/>
        <v>-2802</v>
      </c>
      <c r="L40" s="163">
        <f t="shared" si="25"/>
        <v>-11123</v>
      </c>
      <c r="M40" s="164">
        <f t="shared" si="22"/>
        <v>1.1810105239985691E-2</v>
      </c>
    </row>
    <row r="41" spans="2:13" x14ac:dyDescent="0.25">
      <c r="B41" s="157" t="s">
        <v>107</v>
      </c>
      <c r="C41" s="158">
        <v>465285</v>
      </c>
      <c r="D41" s="158">
        <v>474065</v>
      </c>
      <c r="E41" s="158">
        <v>152845</v>
      </c>
      <c r="F41" s="158">
        <v>481265</v>
      </c>
      <c r="G41" s="158">
        <v>535002</v>
      </c>
      <c r="H41" s="158">
        <v>575825</v>
      </c>
      <c r="I41" s="160">
        <f>IFERROR(H41/G41-1,"-")</f>
        <v>7.6304387647148975E-2</v>
      </c>
      <c r="J41" s="159">
        <f t="shared" si="23"/>
        <v>0.21465410861379763</v>
      </c>
      <c r="K41" s="157">
        <f t="shared" si="24"/>
        <v>40823</v>
      </c>
      <c r="L41" s="158">
        <f t="shared" si="25"/>
        <v>101760</v>
      </c>
      <c r="M41" s="159">
        <f t="shared" si="22"/>
        <v>0.18005649738713655</v>
      </c>
    </row>
    <row r="42" spans="2:13" x14ac:dyDescent="0.25">
      <c r="B42" s="162" t="s">
        <v>110</v>
      </c>
      <c r="C42" s="163">
        <v>236761</v>
      </c>
      <c r="D42" s="163">
        <v>261872</v>
      </c>
      <c r="E42" s="163">
        <v>72052</v>
      </c>
      <c r="F42" s="163">
        <v>252047</v>
      </c>
      <c r="G42" s="163">
        <v>279605</v>
      </c>
      <c r="H42" s="163">
        <v>310166</v>
      </c>
      <c r="I42" s="165">
        <f t="shared" ref="I42:I49" si="26">IFERROR(H42/G42-1,"-")</f>
        <v>0.10930062051823097</v>
      </c>
      <c r="J42" s="164">
        <f t="shared" si="23"/>
        <v>0.18441834178529959</v>
      </c>
      <c r="K42" s="162">
        <f t="shared" si="24"/>
        <v>30561</v>
      </c>
      <c r="L42" s="163">
        <f t="shared" si="25"/>
        <v>48294</v>
      </c>
      <c r="M42" s="164">
        <f t="shared" si="22"/>
        <v>9.6986764326971911E-2</v>
      </c>
    </row>
    <row r="43" spans="2:13" x14ac:dyDescent="0.25">
      <c r="B43" s="162" t="s">
        <v>113</v>
      </c>
      <c r="C43" s="163">
        <v>38647</v>
      </c>
      <c r="D43" s="163">
        <v>28247</v>
      </c>
      <c r="E43" s="163">
        <v>9329</v>
      </c>
      <c r="F43" s="163">
        <v>18455</v>
      </c>
      <c r="G43" s="163">
        <v>23623</v>
      </c>
      <c r="H43" s="163">
        <v>21917</v>
      </c>
      <c r="I43" s="165">
        <f t="shared" si="26"/>
        <v>-7.2217753883926705E-2</v>
      </c>
      <c r="J43" s="164">
        <f t="shared" si="23"/>
        <v>-0.22409459411618937</v>
      </c>
      <c r="K43" s="162">
        <f t="shared" si="24"/>
        <v>-1706</v>
      </c>
      <c r="L43" s="163">
        <f t="shared" si="25"/>
        <v>-6330</v>
      </c>
      <c r="M43" s="164">
        <f t="shared" si="22"/>
        <v>6.8532944092977418E-3</v>
      </c>
    </row>
    <row r="44" spans="2:13" x14ac:dyDescent="0.25">
      <c r="B44" s="162" t="s">
        <v>116</v>
      </c>
      <c r="C44" s="163">
        <v>11619</v>
      </c>
      <c r="D44" s="163">
        <v>12385</v>
      </c>
      <c r="E44" s="163">
        <v>4807</v>
      </c>
      <c r="F44" s="163">
        <v>12810</v>
      </c>
      <c r="G44" s="163">
        <v>15002</v>
      </c>
      <c r="H44" s="163">
        <v>14778</v>
      </c>
      <c r="I44" s="165">
        <f t="shared" si="26"/>
        <v>-1.4931342487668364E-2</v>
      </c>
      <c r="J44" s="164">
        <f t="shared" si="23"/>
        <v>0.193217601937828</v>
      </c>
      <c r="K44" s="162">
        <f t="shared" si="24"/>
        <v>-224</v>
      </c>
      <c r="L44" s="163">
        <f t="shared" si="25"/>
        <v>2393</v>
      </c>
      <c r="M44" s="164">
        <f t="shared" si="22"/>
        <v>4.6209784541954655E-3</v>
      </c>
    </row>
    <row r="45" spans="2:13" x14ac:dyDescent="0.25">
      <c r="B45" s="162" t="s">
        <v>123</v>
      </c>
      <c r="C45" s="163">
        <v>21343</v>
      </c>
      <c r="D45" s="163">
        <v>20730</v>
      </c>
      <c r="E45" s="163">
        <v>6115</v>
      </c>
      <c r="F45" s="163">
        <v>23796</v>
      </c>
      <c r="G45" s="163">
        <v>22128</v>
      </c>
      <c r="H45" s="163">
        <v>23732</v>
      </c>
      <c r="I45" s="165">
        <f t="shared" si="26"/>
        <v>7.2487346348517612E-2</v>
      </c>
      <c r="J45" s="164">
        <f t="shared" si="23"/>
        <v>0.14481427882296183</v>
      </c>
      <c r="K45" s="162">
        <f t="shared" si="24"/>
        <v>1604</v>
      </c>
      <c r="L45" s="163">
        <f t="shared" si="25"/>
        <v>3002</v>
      </c>
      <c r="M45" s="164">
        <f t="shared" si="22"/>
        <v>7.4208323639847603E-3</v>
      </c>
    </row>
    <row r="46" spans="2:13" x14ac:dyDescent="0.25">
      <c r="B46" s="162" t="s">
        <v>119</v>
      </c>
      <c r="C46" s="163">
        <v>24376</v>
      </c>
      <c r="D46" s="163">
        <v>24006</v>
      </c>
      <c r="E46" s="163">
        <v>10387</v>
      </c>
      <c r="F46" s="163">
        <v>21823</v>
      </c>
      <c r="G46" s="163">
        <v>26022</v>
      </c>
      <c r="H46" s="163">
        <v>26483</v>
      </c>
      <c r="I46" s="165">
        <f t="shared" si="26"/>
        <v>1.7715778956267858E-2</v>
      </c>
      <c r="J46" s="164">
        <f t="shared" si="23"/>
        <v>0.10318253769890862</v>
      </c>
      <c r="K46" s="162">
        <f t="shared" si="24"/>
        <v>461</v>
      </c>
      <c r="L46" s="163">
        <f t="shared" si="25"/>
        <v>2477</v>
      </c>
      <c r="M46" s="164">
        <f t="shared" si="22"/>
        <v>8.2810510490227713E-3</v>
      </c>
    </row>
    <row r="47" spans="2:13" x14ac:dyDescent="0.25">
      <c r="B47" s="162" t="s">
        <v>128</v>
      </c>
      <c r="C47" s="163">
        <v>5908</v>
      </c>
      <c r="D47" s="163">
        <v>5447</v>
      </c>
      <c r="E47" s="163">
        <v>3321</v>
      </c>
      <c r="F47" s="163">
        <v>5532</v>
      </c>
      <c r="G47" s="163">
        <v>6433</v>
      </c>
      <c r="H47" s="163">
        <v>5436</v>
      </c>
      <c r="I47" s="165">
        <f t="shared" si="26"/>
        <v>-0.15498212342608431</v>
      </c>
      <c r="J47" s="164">
        <f t="shared" si="23"/>
        <v>-2.0194602533504247E-3</v>
      </c>
      <c r="K47" s="162">
        <f t="shared" si="24"/>
        <v>-997</v>
      </c>
      <c r="L47" s="163">
        <f t="shared" si="25"/>
        <v>-11</v>
      </c>
      <c r="M47" s="164">
        <f t="shared" si="22"/>
        <v>1.6997996262692213E-3</v>
      </c>
    </row>
    <row r="48" spans="2:13" x14ac:dyDescent="0.25">
      <c r="B48" s="162" t="s">
        <v>131</v>
      </c>
      <c r="C48" s="163">
        <v>8284</v>
      </c>
      <c r="D48" s="163">
        <v>6600</v>
      </c>
      <c r="E48" s="163">
        <v>4763</v>
      </c>
      <c r="F48" s="163">
        <v>3971</v>
      </c>
      <c r="G48" s="163">
        <v>6080</v>
      </c>
      <c r="H48" s="163">
        <v>5414</v>
      </c>
      <c r="I48" s="165">
        <f t="shared" si="26"/>
        <v>-0.10953947368421058</v>
      </c>
      <c r="J48" s="164">
        <f t="shared" si="23"/>
        <v>-0.17969696969696969</v>
      </c>
      <c r="K48" s="162">
        <f t="shared" si="24"/>
        <v>-666</v>
      </c>
      <c r="L48" s="163">
        <f t="shared" si="25"/>
        <v>-1186</v>
      </c>
      <c r="M48" s="164">
        <f t="shared" si="22"/>
        <v>1.692920378333621E-3</v>
      </c>
    </row>
    <row r="49" spans="2:13" x14ac:dyDescent="0.25">
      <c r="B49" s="168" t="s">
        <v>145</v>
      </c>
      <c r="C49" s="169">
        <f t="shared" ref="C49:H49" si="27">C41-SUM(C42:C48)</f>
        <v>118347</v>
      </c>
      <c r="D49" s="169">
        <f t="shared" si="27"/>
        <v>114778</v>
      </c>
      <c r="E49" s="169">
        <f t="shared" si="27"/>
        <v>42071</v>
      </c>
      <c r="F49" s="169">
        <f t="shared" si="27"/>
        <v>142831</v>
      </c>
      <c r="G49" s="169">
        <f t="shared" si="27"/>
        <v>156109</v>
      </c>
      <c r="H49" s="169">
        <f t="shared" si="27"/>
        <v>167899</v>
      </c>
      <c r="I49" s="171">
        <f t="shared" si="26"/>
        <v>7.5524152995663396E-2</v>
      </c>
      <c r="J49" s="170">
        <f t="shared" si="23"/>
        <v>0.46281517363954761</v>
      </c>
      <c r="K49" s="168">
        <f>H49-G49</f>
        <v>11790</v>
      </c>
      <c r="L49" s="169">
        <f t="shared" si="25"/>
        <v>53121</v>
      </c>
      <c r="M49" s="170">
        <f t="shared" si="22"/>
        <v>5.2500856779061071E-2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29876</v>
      </c>
      <c r="D51" s="176">
        <f t="shared" ref="D51:H51" si="28">D52+D55</f>
        <v>29035</v>
      </c>
      <c r="E51" s="176">
        <f t="shared" si="28"/>
        <v>9467</v>
      </c>
      <c r="F51" s="176">
        <f t="shared" si="28"/>
        <v>25651</v>
      </c>
      <c r="G51" s="176">
        <f t="shared" si="28"/>
        <v>36596</v>
      </c>
      <c r="H51" s="176">
        <f t="shared" si="28"/>
        <v>31559</v>
      </c>
      <c r="I51" s="177">
        <f>IFERROR(H51/G51-1,"-")</f>
        <v>-0.13763799322330306</v>
      </c>
      <c r="J51" s="177">
        <f>IFERROR(H51/D51-1,"-")</f>
        <v>8.6929567763044613E-2</v>
      </c>
      <c r="K51" s="176">
        <f>H51-G51</f>
        <v>-5037</v>
      </c>
      <c r="L51" s="176">
        <f>H51-D51</f>
        <v>2524</v>
      </c>
      <c r="M51" s="177">
        <f t="shared" ref="M51:M63" si="29">H51/H$9</f>
        <v>9.868281163618535E-3</v>
      </c>
    </row>
    <row r="52" spans="2:13" x14ac:dyDescent="0.25">
      <c r="B52" s="157" t="s">
        <v>97</v>
      </c>
      <c r="C52" s="158">
        <v>7992</v>
      </c>
      <c r="D52" s="158">
        <v>7052</v>
      </c>
      <c r="E52" s="158">
        <v>1779</v>
      </c>
      <c r="F52" s="158">
        <v>4228</v>
      </c>
      <c r="G52" s="158">
        <v>16245</v>
      </c>
      <c r="H52" s="158">
        <v>8595</v>
      </c>
      <c r="I52" s="160">
        <f>IFERROR(H52/G52-1,"-")</f>
        <v>-0.47091412742382266</v>
      </c>
      <c r="J52" s="159">
        <f t="shared" ref="J52:J63" si="30">IFERROR(H52/D52-1,"-")</f>
        <v>0.21880317640385716</v>
      </c>
      <c r="K52" s="157">
        <f t="shared" ref="K52:K62" si="31">H52-G52</f>
        <v>-7650</v>
      </c>
      <c r="L52" s="158">
        <f t="shared" ref="L52:L63" si="32">H52-D52</f>
        <v>1543</v>
      </c>
      <c r="M52" s="159">
        <f t="shared" si="29"/>
        <v>2.6875970912038183E-3</v>
      </c>
    </row>
    <row r="53" spans="2:13" x14ac:dyDescent="0.25">
      <c r="B53" s="162" t="s">
        <v>103</v>
      </c>
      <c r="C53" s="163">
        <v>4952</v>
      </c>
      <c r="D53" s="163">
        <v>3996</v>
      </c>
      <c r="E53" s="163">
        <v>1332</v>
      </c>
      <c r="F53" s="163">
        <v>2187</v>
      </c>
      <c r="G53" s="163">
        <v>12177</v>
      </c>
      <c r="H53" s="163">
        <v>5827</v>
      </c>
      <c r="I53" s="165">
        <f>IFERROR(H53/G53-1,"-")</f>
        <v>-0.52147491171881422</v>
      </c>
      <c r="J53" s="164">
        <f t="shared" si="30"/>
        <v>0.45820820820820818</v>
      </c>
      <c r="K53" s="162">
        <f t="shared" si="31"/>
        <v>-6350</v>
      </c>
      <c r="L53" s="163">
        <f t="shared" si="32"/>
        <v>1831</v>
      </c>
      <c r="M53" s="164">
        <f t="shared" si="29"/>
        <v>1.8220626236701164E-3</v>
      </c>
    </row>
    <row r="54" spans="2:13" x14ac:dyDescent="0.25">
      <c r="B54" s="162" t="s">
        <v>100</v>
      </c>
      <c r="C54" s="163">
        <v>3040</v>
      </c>
      <c r="D54" s="163">
        <v>3056</v>
      </c>
      <c r="E54" s="163">
        <v>447</v>
      </c>
      <c r="F54" s="163">
        <v>2041</v>
      </c>
      <c r="G54" s="163">
        <v>4068</v>
      </c>
      <c r="H54" s="163">
        <v>2768</v>
      </c>
      <c r="I54" s="165">
        <f>IFERROR(H54/G54-1,"-")</f>
        <v>-0.31956735496558508</v>
      </c>
      <c r="J54" s="164">
        <f t="shared" si="30"/>
        <v>-9.4240837696335067E-2</v>
      </c>
      <c r="K54" s="162">
        <f t="shared" si="31"/>
        <v>-1300</v>
      </c>
      <c r="L54" s="163">
        <f t="shared" si="32"/>
        <v>-288</v>
      </c>
      <c r="M54" s="164">
        <f t="shared" si="29"/>
        <v>8.6553446753370202E-4</v>
      </c>
    </row>
    <row r="55" spans="2:13" x14ac:dyDescent="0.25">
      <c r="B55" s="157" t="s">
        <v>107</v>
      </c>
      <c r="C55" s="158">
        <v>21884</v>
      </c>
      <c r="D55" s="158">
        <v>21983</v>
      </c>
      <c r="E55" s="158">
        <v>7688</v>
      </c>
      <c r="F55" s="158">
        <v>21423</v>
      </c>
      <c r="G55" s="158">
        <v>20351</v>
      </c>
      <c r="H55" s="158">
        <v>22964</v>
      </c>
      <c r="I55" s="160">
        <f>IFERROR(H55/G55-1,"-")</f>
        <v>0.12839663898579912</v>
      </c>
      <c r="J55" s="159">
        <f t="shared" si="30"/>
        <v>4.4625392348633053E-2</v>
      </c>
      <c r="K55" s="157">
        <f t="shared" si="31"/>
        <v>2613</v>
      </c>
      <c r="L55" s="158">
        <f t="shared" si="32"/>
        <v>981</v>
      </c>
      <c r="M55" s="159">
        <f t="shared" si="29"/>
        <v>7.1806840724147163E-3</v>
      </c>
    </row>
    <row r="56" spans="2:13" x14ac:dyDescent="0.25">
      <c r="B56" s="162" t="s">
        <v>110</v>
      </c>
      <c r="C56" s="163">
        <v>6130</v>
      </c>
      <c r="D56" s="163">
        <v>6545</v>
      </c>
      <c r="E56" s="163">
        <v>2338</v>
      </c>
      <c r="F56" s="163">
        <v>7632</v>
      </c>
      <c r="G56" s="163">
        <v>6643</v>
      </c>
      <c r="H56" s="163">
        <v>8156</v>
      </c>
      <c r="I56" s="165">
        <f t="shared" ref="I56:I63" si="33">IFERROR(H56/G56-1,"-")</f>
        <v>0.22775854282703589</v>
      </c>
      <c r="J56" s="164">
        <f t="shared" si="30"/>
        <v>0.24614209320091662</v>
      </c>
      <c r="K56" s="162">
        <f t="shared" si="31"/>
        <v>1513</v>
      </c>
      <c r="L56" s="163">
        <f t="shared" si="32"/>
        <v>1611</v>
      </c>
      <c r="M56" s="164">
        <f t="shared" si="29"/>
        <v>2.5503248255797956E-3</v>
      </c>
    </row>
    <row r="57" spans="2:13" x14ac:dyDescent="0.25">
      <c r="B57" s="162" t="s">
        <v>113</v>
      </c>
      <c r="C57" s="163">
        <v>7188</v>
      </c>
      <c r="D57" s="163">
        <v>5918</v>
      </c>
      <c r="E57" s="163">
        <v>2232</v>
      </c>
      <c r="F57" s="163">
        <v>4682</v>
      </c>
      <c r="G57" s="163">
        <v>3480</v>
      </c>
      <c r="H57" s="163">
        <v>4392</v>
      </c>
      <c r="I57" s="165">
        <f t="shared" si="33"/>
        <v>0.26206896551724146</v>
      </c>
      <c r="J57" s="164">
        <f t="shared" si="30"/>
        <v>-0.25785738425143634</v>
      </c>
      <c r="K57" s="162">
        <f t="shared" si="31"/>
        <v>912</v>
      </c>
      <c r="L57" s="163">
        <f t="shared" si="32"/>
        <v>-1526</v>
      </c>
      <c r="M57" s="164">
        <f t="shared" si="29"/>
        <v>1.373348042416192E-3</v>
      </c>
    </row>
    <row r="58" spans="2:13" x14ac:dyDescent="0.25">
      <c r="B58" s="162" t="s">
        <v>116</v>
      </c>
      <c r="C58" s="163">
        <v>1580</v>
      </c>
      <c r="D58" s="163">
        <v>1648</v>
      </c>
      <c r="E58" s="163">
        <v>440</v>
      </c>
      <c r="F58" s="163">
        <v>1821</v>
      </c>
      <c r="G58" s="163">
        <v>2075</v>
      </c>
      <c r="H58" s="163">
        <v>1710</v>
      </c>
      <c r="I58" s="165">
        <f t="shared" si="33"/>
        <v>-0.17590361445783131</v>
      </c>
      <c r="J58" s="164">
        <f t="shared" si="30"/>
        <v>3.762135922330101E-2</v>
      </c>
      <c r="K58" s="162">
        <f t="shared" si="31"/>
        <v>-365</v>
      </c>
      <c r="L58" s="163">
        <f t="shared" si="32"/>
        <v>62</v>
      </c>
      <c r="M58" s="164">
        <f t="shared" si="29"/>
        <v>5.3470518044892719E-4</v>
      </c>
    </row>
    <row r="59" spans="2:13" x14ac:dyDescent="0.25">
      <c r="B59" s="162" t="s">
        <v>123</v>
      </c>
      <c r="C59" s="163">
        <v>420</v>
      </c>
      <c r="D59" s="163">
        <v>433</v>
      </c>
      <c r="E59" s="163">
        <v>230</v>
      </c>
      <c r="F59" s="163">
        <v>605</v>
      </c>
      <c r="G59" s="163">
        <v>443</v>
      </c>
      <c r="H59" s="163">
        <v>756</v>
      </c>
      <c r="I59" s="165">
        <f t="shared" si="33"/>
        <v>0.70654627539503378</v>
      </c>
      <c r="J59" s="164">
        <f t="shared" si="30"/>
        <v>0.74595842956120095</v>
      </c>
      <c r="K59" s="162">
        <f t="shared" si="31"/>
        <v>313</v>
      </c>
      <c r="L59" s="163">
        <f t="shared" si="32"/>
        <v>323</v>
      </c>
      <c r="M59" s="164">
        <f t="shared" si="29"/>
        <v>2.3639597451426256E-4</v>
      </c>
    </row>
    <row r="60" spans="2:13" x14ac:dyDescent="0.25">
      <c r="B60" s="162" t="s">
        <v>119</v>
      </c>
      <c r="C60" s="163">
        <v>448</v>
      </c>
      <c r="D60" s="163">
        <v>513</v>
      </c>
      <c r="E60" s="163">
        <v>161</v>
      </c>
      <c r="F60" s="163">
        <v>538</v>
      </c>
      <c r="G60" s="163">
        <v>447</v>
      </c>
      <c r="H60" s="163">
        <v>502</v>
      </c>
      <c r="I60" s="165">
        <f t="shared" si="33"/>
        <v>0.12304250559284124</v>
      </c>
      <c r="J60" s="164">
        <f t="shared" si="30"/>
        <v>-2.1442495126705707E-2</v>
      </c>
      <c r="K60" s="162">
        <f t="shared" si="31"/>
        <v>55</v>
      </c>
      <c r="L60" s="163">
        <f t="shared" si="32"/>
        <v>-11</v>
      </c>
      <c r="M60" s="164">
        <f t="shared" si="29"/>
        <v>1.5697193016687804E-4</v>
      </c>
    </row>
    <row r="61" spans="2:13" x14ac:dyDescent="0.25">
      <c r="B61" s="162" t="s">
        <v>128</v>
      </c>
      <c r="C61" s="163">
        <v>234</v>
      </c>
      <c r="D61" s="163">
        <v>141</v>
      </c>
      <c r="E61" s="163">
        <v>76</v>
      </c>
      <c r="F61" s="163">
        <v>62</v>
      </c>
      <c r="G61" s="163">
        <v>165</v>
      </c>
      <c r="H61" s="163">
        <v>96</v>
      </c>
      <c r="I61" s="165">
        <f t="shared" si="33"/>
        <v>-0.41818181818181821</v>
      </c>
      <c r="J61" s="164">
        <f t="shared" si="30"/>
        <v>-0.31914893617021278</v>
      </c>
      <c r="K61" s="162">
        <f t="shared" si="31"/>
        <v>-69</v>
      </c>
      <c r="L61" s="163">
        <f t="shared" si="32"/>
        <v>-45</v>
      </c>
      <c r="M61" s="164">
        <f t="shared" si="29"/>
        <v>3.0018536446255563E-5</v>
      </c>
    </row>
    <row r="62" spans="2:13" x14ac:dyDescent="0.25">
      <c r="B62" s="162" t="s">
        <v>131</v>
      </c>
      <c r="C62" s="163">
        <v>242</v>
      </c>
      <c r="D62" s="163">
        <v>230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-0.60869565217391308</v>
      </c>
      <c r="K62" s="162">
        <f t="shared" si="31"/>
        <v>-50</v>
      </c>
      <c r="L62" s="163">
        <f t="shared" si="32"/>
        <v>-140</v>
      </c>
      <c r="M62" s="164">
        <f t="shared" si="29"/>
        <v>2.8142377918364591E-5</v>
      </c>
    </row>
    <row r="63" spans="2:13" x14ac:dyDescent="0.25">
      <c r="B63" s="168" t="s">
        <v>145</v>
      </c>
      <c r="C63" s="169">
        <f t="shared" ref="C63:H63" si="34">C55-SUM(C56:C62)</f>
        <v>5642</v>
      </c>
      <c r="D63" s="169">
        <f t="shared" si="34"/>
        <v>6555</v>
      </c>
      <c r="E63" s="169">
        <f t="shared" si="34"/>
        <v>2106</v>
      </c>
      <c r="F63" s="169">
        <f t="shared" si="34"/>
        <v>5986</v>
      </c>
      <c r="G63" s="169">
        <f t="shared" si="34"/>
        <v>6958</v>
      </c>
      <c r="H63" s="169">
        <f t="shared" si="34"/>
        <v>7262</v>
      </c>
      <c r="I63" s="171">
        <f t="shared" si="33"/>
        <v>4.3690715722908946E-2</v>
      </c>
      <c r="J63" s="170">
        <f t="shared" si="30"/>
        <v>0.10785659801678116</v>
      </c>
      <c r="K63" s="168">
        <f>H63-G63</f>
        <v>304</v>
      </c>
      <c r="L63" s="169">
        <f t="shared" si="32"/>
        <v>707</v>
      </c>
      <c r="M63" s="170">
        <f t="shared" si="29"/>
        <v>2.2707772049240407E-3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102442</v>
      </c>
      <c r="D65" s="176">
        <f t="shared" ref="D65:H65" si="35">D66+D69</f>
        <v>102355</v>
      </c>
      <c r="E65" s="176">
        <f t="shared" si="35"/>
        <v>36134</v>
      </c>
      <c r="F65" s="176">
        <f t="shared" si="35"/>
        <v>110290</v>
      </c>
      <c r="G65" s="176">
        <f t="shared" si="35"/>
        <v>131067</v>
      </c>
      <c r="H65" s="176">
        <f t="shared" si="35"/>
        <v>146251</v>
      </c>
      <c r="I65" s="177">
        <f>IFERROR(H65/G65-1,"-")</f>
        <v>0.11584914585669925</v>
      </c>
      <c r="J65" s="177">
        <f>IFERROR(H65/D65-1,"-")</f>
        <v>0.42886033901616916</v>
      </c>
      <c r="K65" s="176">
        <f>H65-G65</f>
        <v>15184</v>
      </c>
      <c r="L65" s="176">
        <f>H65-D65</f>
        <v>43896</v>
      </c>
      <c r="M65" s="177">
        <f t="shared" ref="M65:M77" si="36">H65/H$9</f>
        <v>4.5731676810430444E-2</v>
      </c>
    </row>
    <row r="66" spans="2:13" x14ac:dyDescent="0.25">
      <c r="B66" s="157" t="s">
        <v>97</v>
      </c>
      <c r="C66" s="158">
        <v>28406</v>
      </c>
      <c r="D66" s="158">
        <v>33428</v>
      </c>
      <c r="E66" s="158">
        <v>16811</v>
      </c>
      <c r="F66" s="158">
        <v>28303</v>
      </c>
      <c r="G66" s="158">
        <v>37924</v>
      </c>
      <c r="H66" s="158">
        <v>46749</v>
      </c>
      <c r="I66" s="160">
        <f>IFERROR(H66/G66-1,"-")</f>
        <v>0.23270224659846006</v>
      </c>
      <c r="J66" s="159">
        <f t="shared" ref="J66:J77" si="37">IFERROR(H66/D66-1,"-")</f>
        <v>0.39849826492760565</v>
      </c>
      <c r="K66" s="157">
        <f t="shared" ref="K66:K76" si="38">H66-G66</f>
        <v>8825</v>
      </c>
      <c r="L66" s="158">
        <f t="shared" ref="L66:L77" si="39">H66-D66</f>
        <v>13321</v>
      </c>
      <c r="M66" s="159">
        <f t="shared" si="36"/>
        <v>1.4618089170062513E-2</v>
      </c>
    </row>
    <row r="67" spans="2:13" x14ac:dyDescent="0.25">
      <c r="B67" s="162" t="s">
        <v>103</v>
      </c>
      <c r="C67" s="163">
        <v>16166</v>
      </c>
      <c r="D67" s="163">
        <v>18193</v>
      </c>
      <c r="E67" s="163">
        <v>5981</v>
      </c>
      <c r="F67" s="163">
        <v>22434</v>
      </c>
      <c r="G67" s="163">
        <v>27984</v>
      </c>
      <c r="H67" s="163">
        <v>28822</v>
      </c>
      <c r="I67" s="165">
        <f>IFERROR(H67/G67-1,"-")</f>
        <v>2.9945683247569965E-2</v>
      </c>
      <c r="J67" s="164">
        <f t="shared" si="37"/>
        <v>0.5842356950475458</v>
      </c>
      <c r="K67" s="162">
        <f t="shared" si="38"/>
        <v>838</v>
      </c>
      <c r="L67" s="163">
        <f t="shared" si="39"/>
        <v>10629</v>
      </c>
      <c r="M67" s="164">
        <f t="shared" si="36"/>
        <v>9.0124401818122684E-3</v>
      </c>
    </row>
    <row r="68" spans="2:13" x14ac:dyDescent="0.25">
      <c r="B68" s="162" t="s">
        <v>100</v>
      </c>
      <c r="C68" s="163">
        <v>12240</v>
      </c>
      <c r="D68" s="163">
        <v>15235</v>
      </c>
      <c r="E68" s="163">
        <v>10830</v>
      </c>
      <c r="F68" s="163">
        <v>5869</v>
      </c>
      <c r="G68" s="163">
        <v>9940</v>
      </c>
      <c r="H68" s="163">
        <v>17927</v>
      </c>
      <c r="I68" s="165">
        <f>IFERROR(H68/G68-1,"-")</f>
        <v>0.80352112676056331</v>
      </c>
      <c r="J68" s="164">
        <f t="shared" si="37"/>
        <v>0.17669839186084668</v>
      </c>
      <c r="K68" s="162">
        <f t="shared" si="38"/>
        <v>7987</v>
      </c>
      <c r="L68" s="163">
        <f t="shared" si="39"/>
        <v>2692</v>
      </c>
      <c r="M68" s="164">
        <f t="shared" si="36"/>
        <v>5.6056489882502442E-3</v>
      </c>
    </row>
    <row r="69" spans="2:13" x14ac:dyDescent="0.25">
      <c r="B69" s="157" t="s">
        <v>107</v>
      </c>
      <c r="C69" s="158">
        <v>74036</v>
      </c>
      <c r="D69" s="158">
        <v>68927</v>
      </c>
      <c r="E69" s="158">
        <v>19323</v>
      </c>
      <c r="F69" s="158">
        <v>81987</v>
      </c>
      <c r="G69" s="158">
        <v>93143</v>
      </c>
      <c r="H69" s="158">
        <v>99502</v>
      </c>
      <c r="I69" s="160">
        <f>IFERROR(H69/G69-1,"-")</f>
        <v>6.82713676819513E-2</v>
      </c>
      <c r="J69" s="159">
        <f t="shared" si="37"/>
        <v>0.44358524235785679</v>
      </c>
      <c r="K69" s="157">
        <f t="shared" si="38"/>
        <v>6359</v>
      </c>
      <c r="L69" s="158">
        <f t="shared" si="39"/>
        <v>30575</v>
      </c>
      <c r="M69" s="159">
        <f t="shared" si="36"/>
        <v>3.1113587640367927E-2</v>
      </c>
    </row>
    <row r="70" spans="2:13" x14ac:dyDescent="0.25">
      <c r="B70" s="162" t="s">
        <v>110</v>
      </c>
      <c r="C70" s="163">
        <v>34186</v>
      </c>
      <c r="D70" s="163">
        <v>30426</v>
      </c>
      <c r="E70" s="163">
        <v>7331</v>
      </c>
      <c r="F70" s="163">
        <v>38844</v>
      </c>
      <c r="G70" s="163">
        <v>35609</v>
      </c>
      <c r="H70" s="163">
        <v>34444</v>
      </c>
      <c r="I70" s="165">
        <f t="shared" ref="I70:I77" si="40">IFERROR(H70/G70-1,"-")</f>
        <v>-3.2716448088966232E-2</v>
      </c>
      <c r="J70" s="164">
        <f t="shared" si="37"/>
        <v>0.13205810819693675</v>
      </c>
      <c r="K70" s="162">
        <f t="shared" si="38"/>
        <v>-1165</v>
      </c>
      <c r="L70" s="163">
        <f t="shared" si="39"/>
        <v>4018</v>
      </c>
      <c r="M70" s="164">
        <f t="shared" si="36"/>
        <v>1.0770400722446111E-2</v>
      </c>
    </row>
    <row r="71" spans="2:13" x14ac:dyDescent="0.25">
      <c r="B71" s="162" t="s">
        <v>113</v>
      </c>
      <c r="C71" s="163">
        <v>9289</v>
      </c>
      <c r="D71" s="163">
        <v>8021</v>
      </c>
      <c r="E71" s="163">
        <v>2362</v>
      </c>
      <c r="F71" s="163">
        <v>5542</v>
      </c>
      <c r="G71" s="163">
        <v>6459</v>
      </c>
      <c r="H71" s="163">
        <v>6633</v>
      </c>
      <c r="I71" s="165">
        <f t="shared" si="40"/>
        <v>2.6939154667905196E-2</v>
      </c>
      <c r="J71" s="164">
        <f t="shared" si="37"/>
        <v>-0.17304575489340479</v>
      </c>
      <c r="K71" s="162">
        <f t="shared" si="38"/>
        <v>174</v>
      </c>
      <c r="L71" s="163">
        <f t="shared" si="39"/>
        <v>-1388</v>
      </c>
      <c r="M71" s="164">
        <f t="shared" si="36"/>
        <v>2.0740932525834701E-3</v>
      </c>
    </row>
    <row r="72" spans="2:13" x14ac:dyDescent="0.25">
      <c r="B72" s="162" t="s">
        <v>116</v>
      </c>
      <c r="C72" s="163">
        <v>4902</v>
      </c>
      <c r="D72" s="163">
        <v>7764</v>
      </c>
      <c r="E72" s="163">
        <v>2592</v>
      </c>
      <c r="F72" s="163">
        <v>11009</v>
      </c>
      <c r="G72" s="163">
        <v>10476</v>
      </c>
      <c r="H72" s="163">
        <v>13838</v>
      </c>
      <c r="I72" s="165">
        <f t="shared" si="40"/>
        <v>0.32092401680030536</v>
      </c>
      <c r="J72" s="164">
        <f t="shared" si="37"/>
        <v>0.78232869654817105</v>
      </c>
      <c r="K72" s="162">
        <f t="shared" si="38"/>
        <v>3362</v>
      </c>
      <c r="L72" s="163">
        <f t="shared" si="39"/>
        <v>6074</v>
      </c>
      <c r="M72" s="164">
        <f t="shared" si="36"/>
        <v>4.3270469514925464E-3</v>
      </c>
    </row>
    <row r="73" spans="2:13" x14ac:dyDescent="0.25">
      <c r="B73" s="162" t="s">
        <v>123</v>
      </c>
      <c r="C73" s="163">
        <v>1562</v>
      </c>
      <c r="D73" s="163">
        <v>1267</v>
      </c>
      <c r="E73" s="163">
        <v>258</v>
      </c>
      <c r="F73" s="163">
        <v>1360</v>
      </c>
      <c r="G73" s="163">
        <v>2515</v>
      </c>
      <c r="H73" s="163">
        <v>3267</v>
      </c>
      <c r="I73" s="165">
        <f t="shared" si="40"/>
        <v>0.29900596421471182</v>
      </c>
      <c r="J73" s="164">
        <f t="shared" si="37"/>
        <v>1.5785319652722967</v>
      </c>
      <c r="K73" s="162">
        <f t="shared" si="38"/>
        <v>752</v>
      </c>
      <c r="L73" s="163">
        <f t="shared" si="39"/>
        <v>2000</v>
      </c>
      <c r="M73" s="164">
        <f t="shared" si="36"/>
        <v>1.0215683184366345E-3</v>
      </c>
    </row>
    <row r="74" spans="2:13" x14ac:dyDescent="0.25">
      <c r="B74" s="162" t="s">
        <v>119</v>
      </c>
      <c r="C74" s="163">
        <v>2033</v>
      </c>
      <c r="D74" s="163">
        <v>1598</v>
      </c>
      <c r="E74" s="163">
        <v>729</v>
      </c>
      <c r="F74" s="163">
        <v>2196</v>
      </c>
      <c r="G74" s="163">
        <v>1917</v>
      </c>
      <c r="H74" s="163">
        <v>2865</v>
      </c>
      <c r="I74" s="165">
        <f t="shared" si="40"/>
        <v>0.49452269170579033</v>
      </c>
      <c r="J74" s="164">
        <f t="shared" si="37"/>
        <v>0.79286608260325409</v>
      </c>
      <c r="K74" s="162">
        <f t="shared" si="38"/>
        <v>948</v>
      </c>
      <c r="L74" s="163">
        <f t="shared" si="39"/>
        <v>1267</v>
      </c>
      <c r="M74" s="164">
        <f t="shared" si="36"/>
        <v>8.9586569706793942E-4</v>
      </c>
    </row>
    <row r="75" spans="2:13" x14ac:dyDescent="0.25">
      <c r="B75" s="162" t="s">
        <v>128</v>
      </c>
      <c r="C75" s="163">
        <v>897</v>
      </c>
      <c r="D75" s="163">
        <v>1183</v>
      </c>
      <c r="E75" s="163">
        <v>634</v>
      </c>
      <c r="F75" s="163">
        <v>897</v>
      </c>
      <c r="G75" s="163">
        <v>3209</v>
      </c>
      <c r="H75" s="163">
        <v>1645</v>
      </c>
      <c r="I75" s="165">
        <f t="shared" si="40"/>
        <v>-0.4873792458709878</v>
      </c>
      <c r="J75" s="164">
        <f t="shared" si="37"/>
        <v>0.39053254437869822</v>
      </c>
      <c r="K75" s="162">
        <f t="shared" si="38"/>
        <v>-1564</v>
      </c>
      <c r="L75" s="163">
        <f t="shared" si="39"/>
        <v>462</v>
      </c>
      <c r="M75" s="164">
        <f t="shared" si="36"/>
        <v>5.1438012973010832E-4</v>
      </c>
    </row>
    <row r="76" spans="2:13" x14ac:dyDescent="0.25">
      <c r="B76" s="162" t="s">
        <v>131</v>
      </c>
      <c r="C76" s="163">
        <v>1839</v>
      </c>
      <c r="D76" s="163">
        <v>1338</v>
      </c>
      <c r="E76" s="163">
        <v>781</v>
      </c>
      <c r="F76" s="163">
        <v>291</v>
      </c>
      <c r="G76" s="163">
        <v>930</v>
      </c>
      <c r="H76" s="163">
        <v>205</v>
      </c>
      <c r="I76" s="165">
        <f t="shared" si="40"/>
        <v>-0.77956989247311825</v>
      </c>
      <c r="J76" s="164">
        <f t="shared" si="37"/>
        <v>-0.84678624813153958</v>
      </c>
      <c r="K76" s="162">
        <f t="shared" si="38"/>
        <v>-725</v>
      </c>
      <c r="L76" s="163">
        <f t="shared" si="39"/>
        <v>-1133</v>
      </c>
      <c r="M76" s="164">
        <f t="shared" si="36"/>
        <v>6.4102083036274895E-5</v>
      </c>
    </row>
    <row r="77" spans="2:13" x14ac:dyDescent="0.25">
      <c r="B77" s="168" t="s">
        <v>145</v>
      </c>
      <c r="C77" s="169">
        <f t="shared" ref="C77:H77" si="41">C69-SUM(C70:C76)</f>
        <v>19328</v>
      </c>
      <c r="D77" s="169">
        <f t="shared" si="41"/>
        <v>17330</v>
      </c>
      <c r="E77" s="169">
        <f t="shared" si="41"/>
        <v>4636</v>
      </c>
      <c r="F77" s="169">
        <f t="shared" si="41"/>
        <v>21848</v>
      </c>
      <c r="G77" s="169">
        <f t="shared" si="41"/>
        <v>32028</v>
      </c>
      <c r="H77" s="169">
        <f t="shared" si="41"/>
        <v>36605</v>
      </c>
      <c r="I77" s="171">
        <f t="shared" si="40"/>
        <v>0.14290620706881474</v>
      </c>
      <c r="J77" s="170">
        <f t="shared" si="37"/>
        <v>1.1122331217541834</v>
      </c>
      <c r="K77" s="168">
        <f>H77-G77</f>
        <v>4577</v>
      </c>
      <c r="L77" s="169">
        <f t="shared" si="39"/>
        <v>19275</v>
      </c>
      <c r="M77" s="170">
        <f t="shared" si="36"/>
        <v>1.1446130485574843E-2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493210</v>
      </c>
      <c r="D79" s="176">
        <f t="shared" ref="D79:H79" si="42">D80+D83</f>
        <v>473735</v>
      </c>
      <c r="E79" s="176">
        <f t="shared" si="42"/>
        <v>147476</v>
      </c>
      <c r="F79" s="176">
        <f t="shared" si="42"/>
        <v>423670</v>
      </c>
      <c r="G79" s="176">
        <f t="shared" si="42"/>
        <v>487148</v>
      </c>
      <c r="H79" s="176">
        <f t="shared" si="42"/>
        <v>557192</v>
      </c>
      <c r="I79" s="177">
        <f>IFERROR(H79/G79-1,"-")</f>
        <v>0.14378381929105744</v>
      </c>
      <c r="J79" s="177">
        <f>IFERROR(H79/D79-1,"-")</f>
        <v>0.17616811086366857</v>
      </c>
      <c r="K79" s="176">
        <f>H79-G79</f>
        <v>70044</v>
      </c>
      <c r="L79" s="176">
        <f>H79-D79</f>
        <v>83457</v>
      </c>
      <c r="M79" s="177">
        <f t="shared" ref="M79:M91" si="43">H79/H$9</f>
        <v>0.17423008707877113</v>
      </c>
    </row>
    <row r="80" spans="2:13" x14ac:dyDescent="0.25">
      <c r="B80" s="157" t="s">
        <v>97</v>
      </c>
      <c r="C80" s="158">
        <v>225164</v>
      </c>
      <c r="D80" s="158">
        <v>220486</v>
      </c>
      <c r="E80" s="158">
        <v>63362</v>
      </c>
      <c r="F80" s="158">
        <v>217516</v>
      </c>
      <c r="G80" s="158">
        <v>224955</v>
      </c>
      <c r="H80" s="158">
        <v>237197</v>
      </c>
      <c r="I80" s="160">
        <f>IFERROR(H80/G80-1,"-")</f>
        <v>5.441977284345767E-2</v>
      </c>
      <c r="J80" s="159">
        <f t="shared" ref="J80:J91" si="44">IFERROR(H80/D80-1,"-")</f>
        <v>7.5791660241466552E-2</v>
      </c>
      <c r="K80" s="157">
        <f t="shared" ref="K80:K90" si="45">H80-G80</f>
        <v>12242</v>
      </c>
      <c r="L80" s="158">
        <f t="shared" ref="L80:L91" si="46">H80-D80</f>
        <v>16711</v>
      </c>
      <c r="M80" s="159">
        <f t="shared" si="43"/>
        <v>7.4169862390025834E-2</v>
      </c>
    </row>
    <row r="81" spans="2:13" x14ac:dyDescent="0.25">
      <c r="B81" s="162" t="s">
        <v>103</v>
      </c>
      <c r="C81" s="163">
        <v>51682</v>
      </c>
      <c r="D81" s="163">
        <v>37912</v>
      </c>
      <c r="E81" s="163">
        <v>12845</v>
      </c>
      <c r="F81" s="163">
        <v>52132</v>
      </c>
      <c r="G81" s="163">
        <v>48829</v>
      </c>
      <c r="H81" s="163">
        <v>58314</v>
      </c>
      <c r="I81" s="165">
        <f>IFERROR(H81/G81-1,"-")</f>
        <v>0.19424931905220255</v>
      </c>
      <c r="J81" s="164">
        <f t="shared" si="44"/>
        <v>0.53814095800801853</v>
      </c>
      <c r="K81" s="162">
        <f t="shared" si="45"/>
        <v>9485</v>
      </c>
      <c r="L81" s="163">
        <f t="shared" si="46"/>
        <v>20402</v>
      </c>
      <c r="M81" s="164">
        <f t="shared" si="43"/>
        <v>1.8234384732572363E-2</v>
      </c>
    </row>
    <row r="82" spans="2:13" x14ac:dyDescent="0.25">
      <c r="B82" s="162" t="s">
        <v>100</v>
      </c>
      <c r="C82" s="163">
        <v>173482</v>
      </c>
      <c r="D82" s="163">
        <v>182574</v>
      </c>
      <c r="E82" s="163">
        <v>50517</v>
      </c>
      <c r="F82" s="163">
        <v>165384</v>
      </c>
      <c r="G82" s="163">
        <v>176126</v>
      </c>
      <c r="H82" s="163">
        <v>178883</v>
      </c>
      <c r="I82" s="165">
        <f>IFERROR(H82/G82-1,"-")</f>
        <v>1.565356619692726E-2</v>
      </c>
      <c r="J82" s="164">
        <f t="shared" si="44"/>
        <v>-2.0216460175052298E-2</v>
      </c>
      <c r="K82" s="162">
        <f t="shared" si="45"/>
        <v>2757</v>
      </c>
      <c r="L82" s="163">
        <f t="shared" si="46"/>
        <v>-3691</v>
      </c>
      <c r="M82" s="164">
        <f t="shared" si="43"/>
        <v>5.5935477657453478E-2</v>
      </c>
    </row>
    <row r="83" spans="2:13" x14ac:dyDescent="0.25">
      <c r="B83" s="157" t="s">
        <v>107</v>
      </c>
      <c r="C83" s="158">
        <v>268046</v>
      </c>
      <c r="D83" s="158">
        <v>253249</v>
      </c>
      <c r="E83" s="158">
        <v>84114</v>
      </c>
      <c r="F83" s="158">
        <v>206154</v>
      </c>
      <c r="G83" s="158">
        <v>262193</v>
      </c>
      <c r="H83" s="158">
        <v>319995</v>
      </c>
      <c r="I83" s="160">
        <f>IFERROR(H83/G83-1,"-")</f>
        <v>0.22045592368980094</v>
      </c>
      <c r="J83" s="159">
        <f t="shared" si="44"/>
        <v>0.26355878996560689</v>
      </c>
      <c r="K83" s="157">
        <f t="shared" si="45"/>
        <v>57802</v>
      </c>
      <c r="L83" s="158">
        <f t="shared" si="46"/>
        <v>66746</v>
      </c>
      <c r="M83" s="159">
        <f t="shared" si="43"/>
        <v>0.1000602246887453</v>
      </c>
    </row>
    <row r="84" spans="2:13" x14ac:dyDescent="0.25">
      <c r="B84" s="162" t="s">
        <v>110</v>
      </c>
      <c r="C84" s="163">
        <v>39304</v>
      </c>
      <c r="D84" s="163">
        <v>46406</v>
      </c>
      <c r="E84" s="163">
        <v>16144</v>
      </c>
      <c r="F84" s="163">
        <v>44073</v>
      </c>
      <c r="G84" s="163">
        <v>58110</v>
      </c>
      <c r="H84" s="163">
        <v>70739</v>
      </c>
      <c r="I84" s="165">
        <f t="shared" ref="I84:I91" si="47">IFERROR(H84/G84-1,"-")</f>
        <v>0.21732920323524341</v>
      </c>
      <c r="J84" s="164">
        <f t="shared" si="44"/>
        <v>0.52435029953023315</v>
      </c>
      <c r="K84" s="162">
        <f t="shared" si="45"/>
        <v>12629</v>
      </c>
      <c r="L84" s="163">
        <f t="shared" si="46"/>
        <v>24333</v>
      </c>
      <c r="M84" s="164">
        <f t="shared" si="43"/>
        <v>2.2119596350746586E-2</v>
      </c>
    </row>
    <row r="85" spans="2:13" x14ac:dyDescent="0.25">
      <c r="B85" s="162" t="s">
        <v>113</v>
      </c>
      <c r="C85" s="163">
        <v>123881</v>
      </c>
      <c r="D85" s="163">
        <v>101891</v>
      </c>
      <c r="E85" s="163">
        <v>30159</v>
      </c>
      <c r="F85" s="163">
        <v>66273</v>
      </c>
      <c r="G85" s="163">
        <v>77508</v>
      </c>
      <c r="H85" s="163">
        <v>86026</v>
      </c>
      <c r="I85" s="165">
        <f t="shared" si="47"/>
        <v>0.1098983330752954</v>
      </c>
      <c r="J85" s="164">
        <f t="shared" si="44"/>
        <v>-0.15570560697215652</v>
      </c>
      <c r="K85" s="162">
        <f t="shared" si="45"/>
        <v>8518</v>
      </c>
      <c r="L85" s="163">
        <f t="shared" si="46"/>
        <v>-15865</v>
      </c>
      <c r="M85" s="164">
        <f t="shared" si="43"/>
        <v>2.6899735586724802E-2</v>
      </c>
    </row>
    <row r="86" spans="2:13" x14ac:dyDescent="0.25">
      <c r="B86" s="162" t="s">
        <v>116</v>
      </c>
      <c r="C86" s="163">
        <v>13721</v>
      </c>
      <c r="D86" s="163">
        <v>15440</v>
      </c>
      <c r="E86" s="163">
        <v>5720</v>
      </c>
      <c r="F86" s="163">
        <v>18921</v>
      </c>
      <c r="G86" s="163">
        <v>26888</v>
      </c>
      <c r="H86" s="163">
        <v>39888</v>
      </c>
      <c r="I86" s="165">
        <f t="shared" si="47"/>
        <v>0.48348705742338582</v>
      </c>
      <c r="J86" s="164">
        <f t="shared" si="44"/>
        <v>1.5834196891191712</v>
      </c>
      <c r="K86" s="162">
        <f t="shared" si="45"/>
        <v>13000</v>
      </c>
      <c r="L86" s="163">
        <f t="shared" si="46"/>
        <v>24448</v>
      </c>
      <c r="M86" s="164">
        <f t="shared" si="43"/>
        <v>1.2472701893419187E-2</v>
      </c>
    </row>
    <row r="87" spans="2:13" x14ac:dyDescent="0.25">
      <c r="B87" s="162" t="s">
        <v>123</v>
      </c>
      <c r="C87" s="163">
        <v>6069</v>
      </c>
      <c r="D87" s="163">
        <v>4756</v>
      </c>
      <c r="E87" s="163">
        <v>1339</v>
      </c>
      <c r="F87" s="163">
        <v>3967</v>
      </c>
      <c r="G87" s="163">
        <v>5102</v>
      </c>
      <c r="H87" s="163">
        <v>9067</v>
      </c>
      <c r="I87" s="165">
        <f t="shared" si="47"/>
        <v>0.77714621716973742</v>
      </c>
      <c r="J87" s="164">
        <f t="shared" si="44"/>
        <v>0.90643397813288473</v>
      </c>
      <c r="K87" s="162">
        <f t="shared" si="45"/>
        <v>3965</v>
      </c>
      <c r="L87" s="163">
        <f t="shared" si="46"/>
        <v>4311</v>
      </c>
      <c r="M87" s="164">
        <f t="shared" si="43"/>
        <v>2.8351882287312416E-3</v>
      </c>
    </row>
    <row r="88" spans="2:13" x14ac:dyDescent="0.25">
      <c r="B88" s="162" t="s">
        <v>119</v>
      </c>
      <c r="C88" s="163">
        <v>4725</v>
      </c>
      <c r="D88" s="163">
        <v>4424</v>
      </c>
      <c r="E88" s="163">
        <v>1599</v>
      </c>
      <c r="F88" s="163">
        <v>3647</v>
      </c>
      <c r="G88" s="163">
        <v>4571</v>
      </c>
      <c r="H88" s="163">
        <v>5773</v>
      </c>
      <c r="I88" s="165">
        <f t="shared" si="47"/>
        <v>0.26296215270181578</v>
      </c>
      <c r="J88" s="164">
        <f t="shared" si="44"/>
        <v>0.30492766726943943</v>
      </c>
      <c r="K88" s="162">
        <f t="shared" si="45"/>
        <v>1202</v>
      </c>
      <c r="L88" s="163">
        <f t="shared" si="46"/>
        <v>1349</v>
      </c>
      <c r="M88" s="164">
        <f t="shared" si="43"/>
        <v>1.8051771969190976E-3</v>
      </c>
    </row>
    <row r="89" spans="2:13" x14ac:dyDescent="0.25">
      <c r="B89" s="162" t="s">
        <v>128</v>
      </c>
      <c r="C89" s="163">
        <v>2100</v>
      </c>
      <c r="D89" s="163">
        <v>2595</v>
      </c>
      <c r="E89" s="163">
        <v>1697</v>
      </c>
      <c r="F89" s="163">
        <v>1992</v>
      </c>
      <c r="G89" s="163">
        <v>2564</v>
      </c>
      <c r="H89" s="163">
        <v>2547</v>
      </c>
      <c r="I89" s="165">
        <f t="shared" si="47"/>
        <v>-6.6302652106083881E-3</v>
      </c>
      <c r="J89" s="164">
        <f t="shared" si="44"/>
        <v>-1.8497109826589586E-2</v>
      </c>
      <c r="K89" s="162">
        <f t="shared" si="45"/>
        <v>-17</v>
      </c>
      <c r="L89" s="163">
        <f t="shared" si="46"/>
        <v>-48</v>
      </c>
      <c r="M89" s="164">
        <f t="shared" si="43"/>
        <v>7.9642929508971793E-4</v>
      </c>
    </row>
    <row r="90" spans="2:13" x14ac:dyDescent="0.25">
      <c r="B90" s="162" t="s">
        <v>131</v>
      </c>
      <c r="C90" s="163">
        <v>4907</v>
      </c>
      <c r="D90" s="163">
        <v>4041</v>
      </c>
      <c r="E90" s="163">
        <v>2284</v>
      </c>
      <c r="F90" s="163">
        <v>1771</v>
      </c>
      <c r="G90" s="163">
        <v>2587</v>
      </c>
      <c r="H90" s="163">
        <v>3118</v>
      </c>
      <c r="I90" s="165">
        <f t="shared" si="47"/>
        <v>0.20525705450328569</v>
      </c>
      <c r="J90" s="164">
        <f t="shared" si="44"/>
        <v>-0.2284088097005692</v>
      </c>
      <c r="K90" s="162">
        <f t="shared" si="45"/>
        <v>531</v>
      </c>
      <c r="L90" s="163">
        <f t="shared" si="46"/>
        <v>-923</v>
      </c>
      <c r="M90" s="164">
        <f t="shared" si="43"/>
        <v>9.7497704832734215E-4</v>
      </c>
    </row>
    <row r="91" spans="2:13" x14ac:dyDescent="0.25">
      <c r="B91" s="168" t="s">
        <v>145</v>
      </c>
      <c r="C91" s="169">
        <f t="shared" ref="C91:H91" si="48">C83-SUM(C84:C90)</f>
        <v>73339</v>
      </c>
      <c r="D91" s="169">
        <f t="shared" si="48"/>
        <v>73696</v>
      </c>
      <c r="E91" s="169">
        <f t="shared" si="48"/>
        <v>25172</v>
      </c>
      <c r="F91" s="169">
        <f t="shared" si="48"/>
        <v>65510</v>
      </c>
      <c r="G91" s="169">
        <f t="shared" si="48"/>
        <v>84863</v>
      </c>
      <c r="H91" s="169">
        <f t="shared" si="48"/>
        <v>102837</v>
      </c>
      <c r="I91" s="171">
        <f t="shared" si="47"/>
        <v>0.211800195609394</v>
      </c>
      <c r="J91" s="170">
        <f t="shared" si="44"/>
        <v>0.39542173252279644</v>
      </c>
      <c r="K91" s="168">
        <f>H91-G91</f>
        <v>17974</v>
      </c>
      <c r="L91" s="169">
        <f t="shared" si="46"/>
        <v>29141</v>
      </c>
      <c r="M91" s="170">
        <f t="shared" si="43"/>
        <v>3.2156419088787323E-2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38635</v>
      </c>
      <c r="D93" s="176">
        <f t="shared" ref="D93:H93" si="49">D94+D97</f>
        <v>39423</v>
      </c>
      <c r="E93" s="176">
        <f t="shared" si="49"/>
        <v>17295</v>
      </c>
      <c r="F93" s="176">
        <f t="shared" si="49"/>
        <v>37456</v>
      </c>
      <c r="G93" s="176">
        <f t="shared" si="49"/>
        <v>44189</v>
      </c>
      <c r="H93" s="176">
        <f t="shared" si="49"/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50">H93/H$9</f>
        <v>1.306337913661686E-2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51">IFERROR(H94/D94-1,"-")</f>
        <v>-3.9987813237870595E-3</v>
      </c>
      <c r="K94" s="157">
        <f t="shared" ref="K94:K104" si="52">H94-G94</f>
        <v>-3707</v>
      </c>
      <c r="L94" s="158">
        <f t="shared" ref="L94:L105" si="53">H94-D94</f>
        <v>-105</v>
      </c>
      <c r="M94" s="159">
        <f t="shared" si="50"/>
        <v>8.1778623299887682E-3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51"/>
        <v>-0.36467854376452358</v>
      </c>
      <c r="K95" s="162">
        <f t="shared" si="52"/>
        <v>-1333</v>
      </c>
      <c r="L95" s="163">
        <f t="shared" si="53"/>
        <v>-4708</v>
      </c>
      <c r="M95" s="164">
        <f t="shared" si="50"/>
        <v>2.5647087076269598E-3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51"/>
        <v>0.34484566976326048</v>
      </c>
      <c r="K96" s="162">
        <f t="shared" si="52"/>
        <v>-2374</v>
      </c>
      <c r="L96" s="163">
        <f t="shared" si="53"/>
        <v>4603</v>
      </c>
      <c r="M96" s="164">
        <f t="shared" si="50"/>
        <v>5.613153622361808E-3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51"/>
        <v>0.18678313710596273</v>
      </c>
      <c r="K97" s="157">
        <f t="shared" si="52"/>
        <v>1295</v>
      </c>
      <c r="L97" s="158">
        <f t="shared" si="53"/>
        <v>2459</v>
      </c>
      <c r="M97" s="159">
        <f t="shared" si="50"/>
        <v>4.8855168066280928E-3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54">IFERROR(H98/G98-1,"-")</f>
        <v>0.11298315163528239</v>
      </c>
      <c r="J98" s="164">
        <f t="shared" si="51"/>
        <v>0.27036199095022617</v>
      </c>
      <c r="K98" s="162">
        <f t="shared" si="52"/>
        <v>228</v>
      </c>
      <c r="L98" s="163">
        <f t="shared" si="53"/>
        <v>478</v>
      </c>
      <c r="M98" s="164">
        <f t="shared" si="50"/>
        <v>7.0230867560718739E-4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54"/>
        <v>0.16261104673619164</v>
      </c>
      <c r="J99" s="164">
        <f t="shared" si="51"/>
        <v>0.16081758580794436</v>
      </c>
      <c r="K99" s="162">
        <f t="shared" si="52"/>
        <v>421</v>
      </c>
      <c r="L99" s="163">
        <f t="shared" si="53"/>
        <v>417</v>
      </c>
      <c r="M99" s="164">
        <f t="shared" si="50"/>
        <v>9.4120619482530464E-4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54"/>
        <v>-3.0644593166607947E-2</v>
      </c>
      <c r="J100" s="164">
        <f t="shared" si="51"/>
        <v>-2.0291918832324618E-2</v>
      </c>
      <c r="K100" s="162">
        <f t="shared" si="52"/>
        <v>-87</v>
      </c>
      <c r="L100" s="163">
        <f t="shared" si="53"/>
        <v>-57</v>
      </c>
      <c r="M100" s="164">
        <f t="shared" si="50"/>
        <v>8.6053137812599275E-4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54"/>
        <v>8.5139318885449011E-2</v>
      </c>
      <c r="J101" s="164">
        <f t="shared" si="51"/>
        <v>0.58597285067873295</v>
      </c>
      <c r="K101" s="162">
        <f t="shared" si="52"/>
        <v>55</v>
      </c>
      <c r="L101" s="163">
        <f t="shared" si="53"/>
        <v>259</v>
      </c>
      <c r="M101" s="164">
        <f t="shared" si="50"/>
        <v>2.1919785467526198E-4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54"/>
        <v>0.5</v>
      </c>
      <c r="J102" s="164">
        <f t="shared" si="51"/>
        <v>0.71313672922252014</v>
      </c>
      <c r="K102" s="162">
        <f t="shared" si="52"/>
        <v>213</v>
      </c>
      <c r="L102" s="163">
        <f t="shared" si="53"/>
        <v>266</v>
      </c>
      <c r="M102" s="164">
        <f t="shared" si="50"/>
        <v>1.9981088322038859E-4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54"/>
        <v>0.679245283018868</v>
      </c>
      <c r="J103" s="164">
        <f t="shared" si="51"/>
        <v>0.66355140186915884</v>
      </c>
      <c r="K103" s="162">
        <f t="shared" si="52"/>
        <v>72</v>
      </c>
      <c r="L103" s="163">
        <f t="shared" si="53"/>
        <v>71</v>
      </c>
      <c r="M103" s="164">
        <f t="shared" si="50"/>
        <v>5.5659369660765523E-5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54"/>
        <v>0.48421052631578942</v>
      </c>
      <c r="J104" s="164">
        <f t="shared" si="51"/>
        <v>0.93150684931506844</v>
      </c>
      <c r="K104" s="162">
        <f t="shared" si="52"/>
        <v>92</v>
      </c>
      <c r="L104" s="163">
        <f t="shared" si="53"/>
        <v>136</v>
      </c>
      <c r="M104" s="164">
        <f t="shared" si="50"/>
        <v>8.8179450810875714E-5</v>
      </c>
    </row>
    <row r="105" spans="2:13" x14ac:dyDescent="0.25">
      <c r="B105" s="168" t="s">
        <v>145</v>
      </c>
      <c r="C105" s="169">
        <f t="shared" ref="C105:H105" si="55">C97-SUM(C98:C104)</f>
        <v>5114</v>
      </c>
      <c r="D105" s="169">
        <f t="shared" si="55"/>
        <v>4927</v>
      </c>
      <c r="E105" s="169">
        <f t="shared" si="55"/>
        <v>1852</v>
      </c>
      <c r="F105" s="169">
        <f t="shared" si="55"/>
        <v>4325</v>
      </c>
      <c r="G105" s="169">
        <f t="shared" si="55"/>
        <v>5515</v>
      </c>
      <c r="H105" s="169">
        <f t="shared" si="55"/>
        <v>5816</v>
      </c>
      <c r="I105" s="171">
        <f t="shared" si="54"/>
        <v>5.4578422484134137E-2</v>
      </c>
      <c r="J105" s="170">
        <f t="shared" si="51"/>
        <v>0.18043434138420955</v>
      </c>
      <c r="K105" s="168">
        <f>H105-G105</f>
        <v>301</v>
      </c>
      <c r="L105" s="169">
        <f t="shared" si="53"/>
        <v>889</v>
      </c>
      <c r="M105" s="170">
        <f t="shared" si="50"/>
        <v>1.8186229997023161E-3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63183</v>
      </c>
      <c r="D107" s="176">
        <f t="shared" ref="D107:H107" si="56">D108+D111</f>
        <v>63582</v>
      </c>
      <c r="E107" s="176">
        <f t="shared" si="56"/>
        <v>45963</v>
      </c>
      <c r="F107" s="176">
        <f t="shared" si="56"/>
        <v>124607</v>
      </c>
      <c r="G107" s="176">
        <f t="shared" si="56"/>
        <v>163429</v>
      </c>
      <c r="H107" s="176">
        <f t="shared" si="56"/>
        <v>157299</v>
      </c>
      <c r="I107" s="177">
        <f>IFERROR(H107/G107-1,"-")</f>
        <v>-3.7508642896915467E-2</v>
      </c>
      <c r="J107" s="177">
        <f>IFERROR(H107/D107-1,"-")</f>
        <v>1.4739548928942154</v>
      </c>
      <c r="K107" s="176">
        <f>H107-G107</f>
        <v>-6130</v>
      </c>
      <c r="L107" s="176">
        <f>H107-D107</f>
        <v>93717</v>
      </c>
      <c r="M107" s="177">
        <f t="shared" ref="M107:M119" si="57">H107/H$9</f>
        <v>4.9186310046453685E-2</v>
      </c>
    </row>
    <row r="108" spans="2:13" x14ac:dyDescent="0.25">
      <c r="B108" s="157" t="s">
        <v>97</v>
      </c>
      <c r="C108" s="158">
        <v>12496</v>
      </c>
      <c r="D108" s="158">
        <v>13571</v>
      </c>
      <c r="E108" s="158">
        <v>22313</v>
      </c>
      <c r="F108" s="158">
        <v>31290</v>
      </c>
      <c r="G108" s="158">
        <v>37406</v>
      </c>
      <c r="H108" s="158">
        <v>35367</v>
      </c>
      <c r="I108" s="160">
        <f>IFERROR(H108/G108-1,"-")</f>
        <v>-5.4509971662300205E-2</v>
      </c>
      <c r="J108" s="159">
        <f t="shared" ref="J108:J119" si="58">IFERROR(H108/D108-1,"-")</f>
        <v>1.6060717706874952</v>
      </c>
      <c r="K108" s="157">
        <f t="shared" ref="K108:K118" si="59">H108-G108</f>
        <v>-2039</v>
      </c>
      <c r="L108" s="158">
        <f t="shared" ref="L108:L119" si="60">H108-D108</f>
        <v>21796</v>
      </c>
      <c r="M108" s="159">
        <f t="shared" si="57"/>
        <v>1.1059016442653339E-2</v>
      </c>
    </row>
    <row r="109" spans="2:13" x14ac:dyDescent="0.25">
      <c r="B109" s="162" t="s">
        <v>103</v>
      </c>
      <c r="C109" s="163">
        <v>2063</v>
      </c>
      <c r="D109" s="163">
        <v>2488</v>
      </c>
      <c r="E109" s="163">
        <v>606</v>
      </c>
      <c r="F109" s="163">
        <v>8698</v>
      </c>
      <c r="G109" s="163">
        <v>12435</v>
      </c>
      <c r="H109" s="163">
        <v>10145</v>
      </c>
      <c r="I109" s="165">
        <f>IFERROR(H109/G109-1,"-")</f>
        <v>-0.18415761962203459</v>
      </c>
      <c r="J109" s="164">
        <f t="shared" si="58"/>
        <v>3.077572347266881</v>
      </c>
      <c r="K109" s="162">
        <f t="shared" si="59"/>
        <v>-2290</v>
      </c>
      <c r="L109" s="163">
        <f t="shared" si="60"/>
        <v>7657</v>
      </c>
      <c r="M109" s="164">
        <f t="shared" si="57"/>
        <v>3.172271377575653E-3</v>
      </c>
    </row>
    <row r="110" spans="2:13" x14ac:dyDescent="0.25">
      <c r="B110" s="162" t="s">
        <v>100</v>
      </c>
      <c r="C110" s="163">
        <v>10433</v>
      </c>
      <c r="D110" s="163">
        <v>11083</v>
      </c>
      <c r="E110" s="163">
        <v>21707</v>
      </c>
      <c r="F110" s="163">
        <v>22592</v>
      </c>
      <c r="G110" s="163">
        <v>24971</v>
      </c>
      <c r="H110" s="163">
        <v>25222</v>
      </c>
      <c r="I110" s="165">
        <f>IFERROR(H110/G110-1,"-")</f>
        <v>1.0051659925513601E-2</v>
      </c>
      <c r="J110" s="164">
        <f t="shared" si="58"/>
        <v>1.2757376161689074</v>
      </c>
      <c r="K110" s="162">
        <f t="shared" si="59"/>
        <v>251</v>
      </c>
      <c r="L110" s="163">
        <f t="shared" si="60"/>
        <v>14139</v>
      </c>
      <c r="M110" s="164">
        <f t="shared" si="57"/>
        <v>7.8867450650776851E-3</v>
      </c>
    </row>
    <row r="111" spans="2:13" x14ac:dyDescent="0.25">
      <c r="B111" s="157" t="s">
        <v>107</v>
      </c>
      <c r="C111" s="158">
        <v>50687</v>
      </c>
      <c r="D111" s="158">
        <v>50011</v>
      </c>
      <c r="E111" s="158">
        <v>23650</v>
      </c>
      <c r="F111" s="158">
        <v>93317</v>
      </c>
      <c r="G111" s="158">
        <v>126023</v>
      </c>
      <c r="H111" s="158">
        <v>121932</v>
      </c>
      <c r="I111" s="160">
        <f>IFERROR(H111/G111-1,"-")</f>
        <v>-3.2462328305150612E-2</v>
      </c>
      <c r="J111" s="159">
        <f t="shared" si="58"/>
        <v>1.4381036172042152</v>
      </c>
      <c r="K111" s="157">
        <f t="shared" si="59"/>
        <v>-4091</v>
      </c>
      <c r="L111" s="158">
        <f t="shared" si="60"/>
        <v>71921</v>
      </c>
      <c r="M111" s="159">
        <f t="shared" si="57"/>
        <v>3.812729360380035E-2</v>
      </c>
    </row>
    <row r="112" spans="2:13" x14ac:dyDescent="0.25">
      <c r="B112" s="162" t="s">
        <v>110</v>
      </c>
      <c r="C112" s="163">
        <v>26886</v>
      </c>
      <c r="D112" s="163">
        <v>28201</v>
      </c>
      <c r="E112" s="163">
        <v>11536</v>
      </c>
      <c r="F112" s="163">
        <v>56042</v>
      </c>
      <c r="G112" s="163">
        <v>83042</v>
      </c>
      <c r="H112" s="163">
        <v>76715</v>
      </c>
      <c r="I112" s="165">
        <f t="shared" ref="I112:I119" si="61">IFERROR(H112/G112-1,"-")</f>
        <v>-7.6190361503817305E-2</v>
      </c>
      <c r="J112" s="164">
        <f t="shared" si="58"/>
        <v>1.7202936066096948</v>
      </c>
      <c r="K112" s="162">
        <f t="shared" si="59"/>
        <v>-6327</v>
      </c>
      <c r="L112" s="163">
        <f t="shared" si="60"/>
        <v>48514</v>
      </c>
      <c r="M112" s="164">
        <f t="shared" si="57"/>
        <v>2.3988250244525996E-2</v>
      </c>
    </row>
    <row r="113" spans="2:13" x14ac:dyDescent="0.25">
      <c r="B113" s="162" t="s">
        <v>113</v>
      </c>
      <c r="C113" s="163">
        <v>3868</v>
      </c>
      <c r="D113" s="163">
        <v>3326</v>
      </c>
      <c r="E113" s="163">
        <v>1861</v>
      </c>
      <c r="F113" s="163">
        <v>4079</v>
      </c>
      <c r="G113" s="163">
        <v>5399</v>
      </c>
      <c r="H113" s="163">
        <v>5111</v>
      </c>
      <c r="I113" s="165">
        <f t="shared" si="61"/>
        <v>-5.3343211705871418E-2</v>
      </c>
      <c r="J113" s="164">
        <f t="shared" si="58"/>
        <v>0.53668069753457615</v>
      </c>
      <c r="K113" s="162">
        <f t="shared" si="59"/>
        <v>-288</v>
      </c>
      <c r="L113" s="163">
        <f t="shared" si="60"/>
        <v>1785</v>
      </c>
      <c r="M113" s="164">
        <f t="shared" si="57"/>
        <v>1.5981743726751268E-3</v>
      </c>
    </row>
    <row r="114" spans="2:13" x14ac:dyDescent="0.25">
      <c r="B114" s="162" t="s">
        <v>116</v>
      </c>
      <c r="C114" s="163">
        <v>8940</v>
      </c>
      <c r="D114" s="163">
        <v>7744</v>
      </c>
      <c r="E114" s="163">
        <v>1351</v>
      </c>
      <c r="F114" s="163">
        <v>6231</v>
      </c>
      <c r="G114" s="163">
        <v>9908</v>
      </c>
      <c r="H114" s="163">
        <v>9298</v>
      </c>
      <c r="I114" s="165">
        <f t="shared" si="61"/>
        <v>-6.1566410981025443E-2</v>
      </c>
      <c r="J114" s="164">
        <f t="shared" si="58"/>
        <v>0.20067148760330578</v>
      </c>
      <c r="K114" s="162">
        <f t="shared" si="59"/>
        <v>-610</v>
      </c>
      <c r="L114" s="163">
        <f t="shared" si="60"/>
        <v>1554</v>
      </c>
      <c r="M114" s="164">
        <f t="shared" si="57"/>
        <v>2.907420332055044E-3</v>
      </c>
    </row>
    <row r="115" spans="2:13" x14ac:dyDescent="0.25">
      <c r="B115" s="162" t="s">
        <v>123</v>
      </c>
      <c r="C115" s="163">
        <v>1206</v>
      </c>
      <c r="D115" s="163">
        <v>798</v>
      </c>
      <c r="E115" s="163">
        <v>891</v>
      </c>
      <c r="F115" s="163">
        <v>4297</v>
      </c>
      <c r="G115" s="163">
        <v>3974</v>
      </c>
      <c r="H115" s="163">
        <v>4038</v>
      </c>
      <c r="I115" s="165">
        <f t="shared" si="61"/>
        <v>1.6104680422747819E-2</v>
      </c>
      <c r="J115" s="164">
        <f t="shared" si="58"/>
        <v>4.0601503759398501</v>
      </c>
      <c r="K115" s="162">
        <f t="shared" si="59"/>
        <v>64</v>
      </c>
      <c r="L115" s="163">
        <f t="shared" si="60"/>
        <v>3240</v>
      </c>
      <c r="M115" s="164">
        <f t="shared" si="57"/>
        <v>1.2626546892706245E-3</v>
      </c>
    </row>
    <row r="116" spans="2:13" x14ac:dyDescent="0.25">
      <c r="B116" s="162" t="s">
        <v>119</v>
      </c>
      <c r="C116" s="163">
        <v>2236</v>
      </c>
      <c r="D116" s="163">
        <v>2385</v>
      </c>
      <c r="E116" s="163">
        <v>2271</v>
      </c>
      <c r="F116" s="163">
        <v>3452</v>
      </c>
      <c r="G116" s="163">
        <v>3657</v>
      </c>
      <c r="H116" s="163">
        <v>3285</v>
      </c>
      <c r="I116" s="165">
        <f t="shared" si="61"/>
        <v>-0.10172272354388845</v>
      </c>
      <c r="J116" s="164">
        <f t="shared" si="58"/>
        <v>0.37735849056603765</v>
      </c>
      <c r="K116" s="162">
        <f t="shared" si="59"/>
        <v>-372</v>
      </c>
      <c r="L116" s="163">
        <f t="shared" si="60"/>
        <v>900</v>
      </c>
      <c r="M116" s="164">
        <f t="shared" si="57"/>
        <v>1.0271967940203076E-3</v>
      </c>
    </row>
    <row r="117" spans="2:13" x14ac:dyDescent="0.25">
      <c r="B117" s="162" t="s">
        <v>128</v>
      </c>
      <c r="C117" s="163">
        <v>315</v>
      </c>
      <c r="D117" s="163">
        <v>247</v>
      </c>
      <c r="E117" s="163">
        <v>223</v>
      </c>
      <c r="F117" s="163">
        <v>484</v>
      </c>
      <c r="G117" s="163">
        <v>797</v>
      </c>
      <c r="H117" s="163">
        <v>839</v>
      </c>
      <c r="I117" s="165">
        <f t="shared" si="61"/>
        <v>5.2697616060225938E-2</v>
      </c>
      <c r="J117" s="164">
        <f t="shared" si="58"/>
        <v>2.3967611336032388</v>
      </c>
      <c r="K117" s="162">
        <f t="shared" si="59"/>
        <v>42</v>
      </c>
      <c r="L117" s="163">
        <f t="shared" si="60"/>
        <v>592</v>
      </c>
      <c r="M117" s="164">
        <f t="shared" si="57"/>
        <v>2.6234950081675432E-4</v>
      </c>
    </row>
    <row r="118" spans="2:13" x14ac:dyDescent="0.25">
      <c r="B118" s="162" t="s">
        <v>131</v>
      </c>
      <c r="C118" s="163">
        <v>874</v>
      </c>
      <c r="D118" s="163">
        <v>696</v>
      </c>
      <c r="E118" s="163">
        <v>534</v>
      </c>
      <c r="F118" s="163">
        <v>645</v>
      </c>
      <c r="G118" s="163">
        <v>414</v>
      </c>
      <c r="H118" s="163">
        <v>1046</v>
      </c>
      <c r="I118" s="165">
        <f t="shared" si="61"/>
        <v>1.5265700483091789</v>
      </c>
      <c r="J118" s="164">
        <f t="shared" si="58"/>
        <v>0.50287356321839072</v>
      </c>
      <c r="K118" s="162">
        <f t="shared" si="59"/>
        <v>632</v>
      </c>
      <c r="L118" s="163">
        <f t="shared" si="60"/>
        <v>350</v>
      </c>
      <c r="M118" s="164">
        <f t="shared" si="57"/>
        <v>3.2707697002899288E-4</v>
      </c>
    </row>
    <row r="119" spans="2:13" x14ac:dyDescent="0.25">
      <c r="B119" s="168" t="s">
        <v>145</v>
      </c>
      <c r="C119" s="169">
        <f t="shared" ref="C119:H119" si="62">C111-SUM(C112:C118)</f>
        <v>6362</v>
      </c>
      <c r="D119" s="169">
        <f t="shared" si="62"/>
        <v>6614</v>
      </c>
      <c r="E119" s="169">
        <f t="shared" si="62"/>
        <v>4983</v>
      </c>
      <c r="F119" s="169">
        <f t="shared" si="62"/>
        <v>18087</v>
      </c>
      <c r="G119" s="169">
        <f t="shared" si="62"/>
        <v>18832</v>
      </c>
      <c r="H119" s="169">
        <f t="shared" si="62"/>
        <v>21600</v>
      </c>
      <c r="I119" s="171">
        <f t="shared" si="61"/>
        <v>0.14698385726423102</v>
      </c>
      <c r="J119" s="170">
        <f t="shared" si="58"/>
        <v>2.2657998185666766</v>
      </c>
      <c r="K119" s="168">
        <f>H119-G119</f>
        <v>2768</v>
      </c>
      <c r="L119" s="169">
        <f t="shared" si="60"/>
        <v>14986</v>
      </c>
      <c r="M119" s="170">
        <f t="shared" si="57"/>
        <v>6.7541707004075014E-3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169824</v>
      </c>
      <c r="D121" s="176">
        <f t="shared" ref="D121:H121" si="63">D122+D125</f>
        <v>159130</v>
      </c>
      <c r="E121" s="176">
        <f t="shared" si="63"/>
        <v>67052</v>
      </c>
      <c r="F121" s="176">
        <f t="shared" si="63"/>
        <v>157983</v>
      </c>
      <c r="G121" s="176">
        <f t="shared" si="63"/>
        <v>174312</v>
      </c>
      <c r="H121" s="176">
        <f t="shared" si="63"/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64">H121/H$9</f>
        <v>5.6853857256856107E-2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65">IFERROR(H122/D122-1,"-")</f>
        <v>0.32379962063212742</v>
      </c>
      <c r="K122" s="157">
        <f t="shared" ref="K122:K132" si="66">H122-G122</f>
        <v>7527</v>
      </c>
      <c r="L122" s="158">
        <f t="shared" ref="L122:L133" si="67">H122-D122</f>
        <v>28337</v>
      </c>
      <c r="M122" s="159">
        <f t="shared" si="64"/>
        <v>3.6225806935782846E-2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65"/>
        <v>0.29793676979051331</v>
      </c>
      <c r="K123" s="162">
        <f t="shared" si="66"/>
        <v>8620</v>
      </c>
      <c r="L123" s="163">
        <f t="shared" si="67"/>
        <v>13184</v>
      </c>
      <c r="M123" s="164">
        <f t="shared" si="64"/>
        <v>1.7959527508236334E-2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65"/>
        <v>0.35025310311351499</v>
      </c>
      <c r="K124" s="162">
        <f t="shared" si="66"/>
        <v>-1093</v>
      </c>
      <c r="L124" s="163">
        <f t="shared" si="67"/>
        <v>15153</v>
      </c>
      <c r="M124" s="164">
        <f t="shared" si="64"/>
        <v>1.8266279427546508E-2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65"/>
        <v>-7.8851094727435234E-2</v>
      </c>
      <c r="K125" s="157">
        <f t="shared" si="66"/>
        <v>-19</v>
      </c>
      <c r="L125" s="158">
        <f t="shared" si="67"/>
        <v>-5647</v>
      </c>
      <c r="M125" s="159">
        <f t="shared" si="64"/>
        <v>2.0628050321073264E-2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68">IFERROR(H126/G126-1,"-")</f>
        <v>-0.10171639212072336</v>
      </c>
      <c r="J126" s="164">
        <f t="shared" si="65"/>
        <v>1.8680600914434908E-2</v>
      </c>
      <c r="K126" s="162">
        <f t="shared" si="66"/>
        <v>-883</v>
      </c>
      <c r="L126" s="163">
        <f t="shared" si="67"/>
        <v>143</v>
      </c>
      <c r="M126" s="164">
        <f t="shared" si="64"/>
        <v>2.4383807000823007E-3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68"/>
        <v>-4.4548016475178809E-2</v>
      </c>
      <c r="J127" s="164">
        <f t="shared" si="65"/>
        <v>0.35740683708038179</v>
      </c>
      <c r="K127" s="162">
        <f t="shared" si="66"/>
        <v>-411</v>
      </c>
      <c r="L127" s="163">
        <f t="shared" si="67"/>
        <v>2321</v>
      </c>
      <c r="M127" s="164">
        <f t="shared" si="64"/>
        <v>2.7563895705598209E-3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68"/>
        <v>-1.2656225280810007E-2</v>
      </c>
      <c r="J128" s="164">
        <f t="shared" si="65"/>
        <v>0.26875381175035584</v>
      </c>
      <c r="K128" s="162">
        <f t="shared" si="66"/>
        <v>-80</v>
      </c>
      <c r="L128" s="163">
        <f t="shared" si="67"/>
        <v>1322</v>
      </c>
      <c r="M128" s="164">
        <f t="shared" si="64"/>
        <v>1.9515175620945934E-3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68"/>
        <v>-0.10917721518987344</v>
      </c>
      <c r="J129" s="164">
        <f t="shared" si="65"/>
        <v>0.38556193601312549</v>
      </c>
      <c r="K129" s="162">
        <f t="shared" si="66"/>
        <v>-207</v>
      </c>
      <c r="L129" s="163">
        <f t="shared" si="67"/>
        <v>470</v>
      </c>
      <c r="M129" s="164">
        <f t="shared" si="64"/>
        <v>5.2813862560130876E-4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68"/>
        <v>7.3302469135802406E-2</v>
      </c>
      <c r="J130" s="164">
        <f t="shared" si="65"/>
        <v>0.34396135265700489</v>
      </c>
      <c r="K130" s="162">
        <f t="shared" si="66"/>
        <v>95</v>
      </c>
      <c r="L130" s="163">
        <f t="shared" si="67"/>
        <v>356</v>
      </c>
      <c r="M130" s="164">
        <f t="shared" si="64"/>
        <v>4.3495608538272385E-4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68"/>
        <v>9.8722415795586604E-2</v>
      </c>
      <c r="J131" s="164">
        <f t="shared" si="65"/>
        <v>-0.16725352112676062</v>
      </c>
      <c r="K131" s="162">
        <f t="shared" si="66"/>
        <v>85</v>
      </c>
      <c r="L131" s="163">
        <f t="shared" si="67"/>
        <v>-190</v>
      </c>
      <c r="M131" s="164">
        <f t="shared" si="64"/>
        <v>2.9580766123081005E-4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68"/>
        <v>-8.7595907928388783E-2</v>
      </c>
      <c r="J132" s="164">
        <f t="shared" si="65"/>
        <v>-0.15462085308056872</v>
      </c>
      <c r="K132" s="162">
        <f t="shared" si="66"/>
        <v>-137</v>
      </c>
      <c r="L132" s="163">
        <f t="shared" si="67"/>
        <v>-261</v>
      </c>
      <c r="M132" s="164">
        <f t="shared" si="64"/>
        <v>4.4621303655006966E-4</v>
      </c>
    </row>
    <row r="133" spans="2:13" x14ac:dyDescent="0.25">
      <c r="B133" s="168" t="s">
        <v>145</v>
      </c>
      <c r="C133" s="169">
        <f t="shared" ref="C133:H133" si="69">C125-SUM(C126:C132)</f>
        <v>42182</v>
      </c>
      <c r="D133" s="169">
        <f t="shared" si="69"/>
        <v>47470</v>
      </c>
      <c r="E133" s="169">
        <f t="shared" si="69"/>
        <v>19475</v>
      </c>
      <c r="F133" s="169">
        <f t="shared" si="69"/>
        <v>36928</v>
      </c>
      <c r="G133" s="169">
        <f t="shared" si="69"/>
        <v>36143</v>
      </c>
      <c r="H133" s="169">
        <f t="shared" si="69"/>
        <v>37662</v>
      </c>
      <c r="I133" s="171">
        <f t="shared" si="68"/>
        <v>4.2027501867581529E-2</v>
      </c>
      <c r="J133" s="170">
        <f t="shared" si="65"/>
        <v>-0.20661470402359383</v>
      </c>
      <c r="K133" s="168">
        <f>H133-G133</f>
        <v>1519</v>
      </c>
      <c r="L133" s="169">
        <f t="shared" si="67"/>
        <v>-9808</v>
      </c>
      <c r="M133" s="170">
        <f t="shared" si="64"/>
        <v>1.1776647079571635E-2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129286</v>
      </c>
      <c r="D135" s="176">
        <f t="shared" ref="D135:H135" si="70">D136+D139</f>
        <v>133515</v>
      </c>
      <c r="E135" s="176">
        <f t="shared" si="70"/>
        <v>55367</v>
      </c>
      <c r="F135" s="176">
        <f t="shared" si="70"/>
        <v>157275</v>
      </c>
      <c r="G135" s="176">
        <f t="shared" si="70"/>
        <v>168976</v>
      </c>
      <c r="H135" s="176">
        <f t="shared" si="70"/>
        <v>176312</v>
      </c>
      <c r="I135" s="177">
        <f>IFERROR(H135/G135-1,"-")</f>
        <v>4.3414449389262311E-2</v>
      </c>
      <c r="J135" s="177">
        <f>IFERROR(H135/D135-1,"-")</f>
        <v>0.32054076321012626</v>
      </c>
      <c r="K135" s="176">
        <f>H135-G135</f>
        <v>7336</v>
      </c>
      <c r="L135" s="176">
        <f>H135-D135</f>
        <v>42797</v>
      </c>
      <c r="M135" s="177">
        <f t="shared" ref="M135:M147" si="71">H135/H$9</f>
        <v>5.5131543728252193E-2</v>
      </c>
    </row>
    <row r="136" spans="2:13" x14ac:dyDescent="0.25">
      <c r="B136" s="157" t="s">
        <v>97</v>
      </c>
      <c r="C136" s="158">
        <v>27490</v>
      </c>
      <c r="D136" s="158">
        <v>28853</v>
      </c>
      <c r="E136" s="158">
        <v>11787</v>
      </c>
      <c r="F136" s="158">
        <v>17845</v>
      </c>
      <c r="G136" s="158">
        <v>18970</v>
      </c>
      <c r="H136" s="158">
        <v>16443</v>
      </c>
      <c r="I136" s="160">
        <f>IFERROR(H136/G136-1,"-")</f>
        <v>-0.13321033210332101</v>
      </c>
      <c r="J136" s="159">
        <f t="shared" ref="J136:J147" si="72">IFERROR(H136/D136-1,"-")</f>
        <v>-0.43011125359581326</v>
      </c>
      <c r="K136" s="157">
        <f t="shared" ref="K136:K146" si="73">H136-G136</f>
        <v>-2527</v>
      </c>
      <c r="L136" s="158">
        <f t="shared" ref="L136:L147" si="74">H136-D136</f>
        <v>-12410</v>
      </c>
      <c r="M136" s="159">
        <f t="shared" si="71"/>
        <v>5.1416124456852104E-3</v>
      </c>
    </row>
    <row r="137" spans="2:13" x14ac:dyDescent="0.25">
      <c r="B137" s="162" t="s">
        <v>103</v>
      </c>
      <c r="C137" s="163">
        <v>18122</v>
      </c>
      <c r="D137" s="163">
        <v>14702</v>
      </c>
      <c r="E137" s="163">
        <v>7683</v>
      </c>
      <c r="F137" s="163">
        <v>12496</v>
      </c>
      <c r="G137" s="163">
        <v>12229</v>
      </c>
      <c r="H137" s="163">
        <v>10288</v>
      </c>
      <c r="I137" s="165">
        <f>IFERROR(H137/G137-1,"-")</f>
        <v>-0.15872107285959602</v>
      </c>
      <c r="J137" s="164">
        <f t="shared" si="72"/>
        <v>-0.30023126105291797</v>
      </c>
      <c r="K137" s="162">
        <f t="shared" si="73"/>
        <v>-1941</v>
      </c>
      <c r="L137" s="163">
        <f t="shared" si="74"/>
        <v>-4414</v>
      </c>
      <c r="M137" s="164">
        <f t="shared" si="71"/>
        <v>3.2169864891570545E-3</v>
      </c>
    </row>
    <row r="138" spans="2:13" x14ac:dyDescent="0.25">
      <c r="B138" s="162" t="s">
        <v>100</v>
      </c>
      <c r="C138" s="163">
        <v>9368</v>
      </c>
      <c r="D138" s="163">
        <v>14151</v>
      </c>
      <c r="E138" s="163">
        <v>4104</v>
      </c>
      <c r="F138" s="163">
        <v>5349</v>
      </c>
      <c r="G138" s="163">
        <v>6741</v>
      </c>
      <c r="H138" s="163">
        <v>6155</v>
      </c>
      <c r="I138" s="165">
        <f>IFERROR(H138/G138-1,"-")</f>
        <v>-8.6930722444741093E-2</v>
      </c>
      <c r="J138" s="164">
        <f t="shared" si="72"/>
        <v>-0.56504840647304078</v>
      </c>
      <c r="K138" s="162">
        <f t="shared" si="73"/>
        <v>-586</v>
      </c>
      <c r="L138" s="163">
        <f t="shared" si="74"/>
        <v>-7996</v>
      </c>
      <c r="M138" s="164">
        <f t="shared" si="71"/>
        <v>1.9246259565281561E-3</v>
      </c>
    </row>
    <row r="139" spans="2:13" x14ac:dyDescent="0.25">
      <c r="B139" s="157" t="s">
        <v>107</v>
      </c>
      <c r="C139" s="158">
        <v>101796</v>
      </c>
      <c r="D139" s="158">
        <v>104662</v>
      </c>
      <c r="E139" s="158">
        <v>43580</v>
      </c>
      <c r="F139" s="158">
        <v>139430</v>
      </c>
      <c r="G139" s="158">
        <v>150006</v>
      </c>
      <c r="H139" s="158">
        <v>159869</v>
      </c>
      <c r="I139" s="160">
        <f>IFERROR(H139/G139-1,"-")</f>
        <v>6.5750703305201164E-2</v>
      </c>
      <c r="J139" s="159">
        <f t="shared" si="72"/>
        <v>0.52747893218168973</v>
      </c>
      <c r="K139" s="157">
        <f t="shared" si="73"/>
        <v>9863</v>
      </c>
      <c r="L139" s="158">
        <f t="shared" si="74"/>
        <v>55207</v>
      </c>
      <c r="M139" s="159">
        <f t="shared" si="71"/>
        <v>4.9989931282566985E-2</v>
      </c>
    </row>
    <row r="140" spans="2:13" x14ac:dyDescent="0.25">
      <c r="B140" s="162" t="s">
        <v>110</v>
      </c>
      <c r="C140" s="163">
        <v>48281</v>
      </c>
      <c r="D140" s="163">
        <v>50071</v>
      </c>
      <c r="E140" s="163">
        <v>15952</v>
      </c>
      <c r="F140" s="163">
        <v>61036</v>
      </c>
      <c r="G140" s="163">
        <v>65615</v>
      </c>
      <c r="H140" s="163">
        <v>72783</v>
      </c>
      <c r="I140" s="165">
        <f t="shared" ref="I140:I147" si="75">IFERROR(H140/G140-1,"-")</f>
        <v>0.1092433132667836</v>
      </c>
      <c r="J140" s="164">
        <f t="shared" si="72"/>
        <v>0.45359589383076027</v>
      </c>
      <c r="K140" s="162">
        <f t="shared" si="73"/>
        <v>7168</v>
      </c>
      <c r="L140" s="163">
        <f t="shared" si="74"/>
        <v>22712</v>
      </c>
      <c r="M140" s="164">
        <f t="shared" si="71"/>
        <v>2.2758741022581443E-2</v>
      </c>
    </row>
    <row r="141" spans="2:13" x14ac:dyDescent="0.25">
      <c r="B141" s="162" t="s">
        <v>113</v>
      </c>
      <c r="C141" s="163">
        <v>8636</v>
      </c>
      <c r="D141" s="163">
        <v>8942</v>
      </c>
      <c r="E141" s="163">
        <v>3597</v>
      </c>
      <c r="F141" s="163">
        <v>8746</v>
      </c>
      <c r="G141" s="163">
        <v>12856</v>
      </c>
      <c r="H141" s="163">
        <v>13363</v>
      </c>
      <c r="I141" s="165">
        <f t="shared" si="75"/>
        <v>3.9436838830118282E-2</v>
      </c>
      <c r="J141" s="164">
        <f t="shared" si="72"/>
        <v>0.49440840975173339</v>
      </c>
      <c r="K141" s="162">
        <f t="shared" si="73"/>
        <v>507</v>
      </c>
      <c r="L141" s="163">
        <f t="shared" si="74"/>
        <v>4421</v>
      </c>
      <c r="M141" s="164">
        <f t="shared" si="71"/>
        <v>4.178517734701178E-3</v>
      </c>
    </row>
    <row r="142" spans="2:13" x14ac:dyDescent="0.25">
      <c r="B142" s="162" t="s">
        <v>116</v>
      </c>
      <c r="C142" s="163">
        <v>13095</v>
      </c>
      <c r="D142" s="163">
        <v>12570</v>
      </c>
      <c r="E142" s="163">
        <v>4152</v>
      </c>
      <c r="F142" s="163">
        <v>17705</v>
      </c>
      <c r="G142" s="163">
        <v>16022</v>
      </c>
      <c r="H142" s="163">
        <v>16112</v>
      </c>
      <c r="I142" s="165">
        <f t="shared" si="75"/>
        <v>5.6172762451629499E-3</v>
      </c>
      <c r="J142" s="164">
        <f t="shared" si="72"/>
        <v>0.28178202068416858</v>
      </c>
      <c r="K142" s="162">
        <f t="shared" si="73"/>
        <v>90</v>
      </c>
      <c r="L142" s="163">
        <f t="shared" si="74"/>
        <v>3542</v>
      </c>
      <c r="M142" s="164">
        <f t="shared" si="71"/>
        <v>5.0381110335632256E-3</v>
      </c>
    </row>
    <row r="143" spans="2:13" x14ac:dyDescent="0.25">
      <c r="B143" s="162" t="s">
        <v>123</v>
      </c>
      <c r="C143" s="163">
        <v>2203</v>
      </c>
      <c r="D143" s="163">
        <v>1965</v>
      </c>
      <c r="E143" s="163">
        <v>562</v>
      </c>
      <c r="F143" s="163">
        <v>6612</v>
      </c>
      <c r="G143" s="163">
        <v>5654</v>
      </c>
      <c r="H143" s="163">
        <v>3805</v>
      </c>
      <c r="I143" s="165">
        <f t="shared" si="75"/>
        <v>-0.32702511496285813</v>
      </c>
      <c r="J143" s="164">
        <f t="shared" si="72"/>
        <v>0.93638676844783708</v>
      </c>
      <c r="K143" s="162">
        <f t="shared" si="73"/>
        <v>-1849</v>
      </c>
      <c r="L143" s="163">
        <f t="shared" si="74"/>
        <v>1840</v>
      </c>
      <c r="M143" s="164">
        <f t="shared" si="71"/>
        <v>1.1897971997708585E-3</v>
      </c>
    </row>
    <row r="144" spans="2:13" x14ac:dyDescent="0.25">
      <c r="B144" s="162" t="s">
        <v>119</v>
      </c>
      <c r="C144" s="163">
        <v>2695</v>
      </c>
      <c r="D144" s="163">
        <v>2687</v>
      </c>
      <c r="E144" s="163">
        <v>1346</v>
      </c>
      <c r="F144" s="163">
        <v>2635</v>
      </c>
      <c r="G144" s="163">
        <v>3343</v>
      </c>
      <c r="H144" s="163">
        <v>3755</v>
      </c>
      <c r="I144" s="165">
        <f t="shared" si="75"/>
        <v>0.12324259647023639</v>
      </c>
      <c r="J144" s="164">
        <f t="shared" si="72"/>
        <v>0.39746929661332331</v>
      </c>
      <c r="K144" s="162">
        <f t="shared" si="73"/>
        <v>412</v>
      </c>
      <c r="L144" s="163">
        <f t="shared" si="74"/>
        <v>1068</v>
      </c>
      <c r="M144" s="164">
        <f t="shared" si="71"/>
        <v>1.1741625453717671E-3</v>
      </c>
    </row>
    <row r="145" spans="2:13" x14ac:dyDescent="0.25">
      <c r="B145" s="162" t="s">
        <v>128</v>
      </c>
      <c r="C145" s="163">
        <v>807</v>
      </c>
      <c r="D145" s="163">
        <v>963</v>
      </c>
      <c r="E145" s="163">
        <v>1581</v>
      </c>
      <c r="F145" s="163">
        <v>1657</v>
      </c>
      <c r="G145" s="163">
        <v>1964</v>
      </c>
      <c r="H145" s="163">
        <v>1842</v>
      </c>
      <c r="I145" s="165">
        <f t="shared" si="75"/>
        <v>-6.2118126272912466E-2</v>
      </c>
      <c r="J145" s="164">
        <f t="shared" si="72"/>
        <v>0.91277258566978192</v>
      </c>
      <c r="K145" s="162">
        <f t="shared" si="73"/>
        <v>-122</v>
      </c>
      <c r="L145" s="163">
        <f t="shared" si="74"/>
        <v>879</v>
      </c>
      <c r="M145" s="164">
        <f t="shared" si="71"/>
        <v>5.7598066806252861E-4</v>
      </c>
    </row>
    <row r="146" spans="2:13" x14ac:dyDescent="0.25">
      <c r="B146" s="162" t="s">
        <v>131</v>
      </c>
      <c r="C146" s="163">
        <v>4018</v>
      </c>
      <c r="D146" s="163">
        <v>3193</v>
      </c>
      <c r="E146" s="163">
        <v>3280</v>
      </c>
      <c r="F146" s="163">
        <v>742</v>
      </c>
      <c r="G146" s="163">
        <v>1329</v>
      </c>
      <c r="H146" s="163">
        <v>1170</v>
      </c>
      <c r="I146" s="165">
        <f t="shared" si="75"/>
        <v>-0.11963882618510158</v>
      </c>
      <c r="J146" s="164">
        <f t="shared" si="72"/>
        <v>-0.63357344190416542</v>
      </c>
      <c r="K146" s="162">
        <f t="shared" si="73"/>
        <v>-159</v>
      </c>
      <c r="L146" s="163">
        <f t="shared" si="74"/>
        <v>-2023</v>
      </c>
      <c r="M146" s="164">
        <f t="shared" si="71"/>
        <v>3.6585091293873966E-4</v>
      </c>
    </row>
    <row r="147" spans="2:13" x14ac:dyDescent="0.25">
      <c r="B147" s="168" t="s">
        <v>145</v>
      </c>
      <c r="C147" s="169">
        <f t="shared" ref="C147:H147" si="76">C139-SUM(C140:C146)</f>
        <v>22061</v>
      </c>
      <c r="D147" s="169">
        <f t="shared" si="76"/>
        <v>24271</v>
      </c>
      <c r="E147" s="169">
        <f t="shared" si="76"/>
        <v>13110</v>
      </c>
      <c r="F147" s="169">
        <f t="shared" si="76"/>
        <v>40297</v>
      </c>
      <c r="G147" s="169">
        <f t="shared" si="76"/>
        <v>43223</v>
      </c>
      <c r="H147" s="169">
        <f t="shared" si="76"/>
        <v>47039</v>
      </c>
      <c r="I147" s="171">
        <f t="shared" si="75"/>
        <v>8.8286329037780886E-2</v>
      </c>
      <c r="J147" s="170">
        <f t="shared" si="72"/>
        <v>0.93807424498372538</v>
      </c>
      <c r="K147" s="168">
        <f>H147-G147</f>
        <v>3816</v>
      </c>
      <c r="L147" s="169">
        <f t="shared" si="74"/>
        <v>22768</v>
      </c>
      <c r="M147" s="170">
        <f t="shared" si="71"/>
        <v>1.4708770165577244E-2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91875</v>
      </c>
      <c r="D149" s="176">
        <f t="shared" ref="D149:H149" si="77">D150+D153</f>
        <v>92030</v>
      </c>
      <c r="E149" s="176">
        <f t="shared" si="77"/>
        <v>30427</v>
      </c>
      <c r="F149" s="176">
        <f t="shared" si="77"/>
        <v>78991</v>
      </c>
      <c r="G149" s="176">
        <f t="shared" si="77"/>
        <v>82998</v>
      </c>
      <c r="H149" s="176">
        <f t="shared" si="77"/>
        <v>86316</v>
      </c>
      <c r="I149" s="177">
        <f>IFERROR(H149/G149-1,"-")</f>
        <v>3.9976866912455611E-2</v>
      </c>
      <c r="J149" s="177">
        <f>IFERROR(H149/D149-1,"-")</f>
        <v>-6.2088449418667868E-2</v>
      </c>
      <c r="K149" s="176">
        <f>H149-G149</f>
        <v>3318</v>
      </c>
      <c r="L149" s="176">
        <f>H149-D149</f>
        <v>-5714</v>
      </c>
      <c r="M149" s="177">
        <f t="shared" ref="M149:M161" si="78">H149/H$9</f>
        <v>2.6990416582239534E-2</v>
      </c>
    </row>
    <row r="150" spans="2:13" x14ac:dyDescent="0.25">
      <c r="B150" s="157" t="s">
        <v>97</v>
      </c>
      <c r="C150" s="158">
        <v>38967</v>
      </c>
      <c r="D150" s="158">
        <v>41635</v>
      </c>
      <c r="E150" s="158">
        <v>13736</v>
      </c>
      <c r="F150" s="158">
        <v>43308</v>
      </c>
      <c r="G150" s="158">
        <v>44260</v>
      </c>
      <c r="H150" s="158">
        <v>40512</v>
      </c>
      <c r="I150" s="160">
        <f>IFERROR(H150/G150-1,"-")</f>
        <v>-8.4681427925892505E-2</v>
      </c>
      <c r="J150" s="159">
        <f t="shared" ref="J150:J161" si="79">IFERROR(H150/D150-1,"-")</f>
        <v>-2.6972499099315428E-2</v>
      </c>
      <c r="K150" s="157">
        <f t="shared" ref="K150:K160" si="80">H150-G150</f>
        <v>-3748</v>
      </c>
      <c r="L150" s="158">
        <f t="shared" ref="L150:L161" si="81">H150-D150</f>
        <v>-1123</v>
      </c>
      <c r="M150" s="159">
        <f t="shared" si="78"/>
        <v>1.2667822380319847E-2</v>
      </c>
    </row>
    <row r="151" spans="2:13" x14ac:dyDescent="0.25">
      <c r="B151" s="162" t="s">
        <v>103</v>
      </c>
      <c r="C151" s="163">
        <v>24010</v>
      </c>
      <c r="D151" s="163">
        <v>25217</v>
      </c>
      <c r="E151" s="163">
        <v>7506</v>
      </c>
      <c r="F151" s="163">
        <v>31628</v>
      </c>
      <c r="G151" s="163">
        <v>32698</v>
      </c>
      <c r="H151" s="163">
        <v>28035</v>
      </c>
      <c r="I151" s="165">
        <f>IFERROR(H151/G151-1,"-")</f>
        <v>-0.14260811058780354</v>
      </c>
      <c r="J151" s="164">
        <f t="shared" si="79"/>
        <v>0.11175000991394701</v>
      </c>
      <c r="K151" s="162">
        <f t="shared" si="80"/>
        <v>-4663</v>
      </c>
      <c r="L151" s="163">
        <f t="shared" si="81"/>
        <v>2818</v>
      </c>
      <c r="M151" s="164">
        <f t="shared" si="78"/>
        <v>8.7663507215705698E-3</v>
      </c>
    </row>
    <row r="152" spans="2:13" x14ac:dyDescent="0.25">
      <c r="B152" s="162" t="s">
        <v>100</v>
      </c>
      <c r="C152" s="163">
        <v>14957</v>
      </c>
      <c r="D152" s="163">
        <v>16418</v>
      </c>
      <c r="E152" s="163">
        <v>6230</v>
      </c>
      <c r="F152" s="163">
        <v>11680</v>
      </c>
      <c r="G152" s="163">
        <v>11562</v>
      </c>
      <c r="H152" s="163">
        <v>12477</v>
      </c>
      <c r="I152" s="165">
        <f>IFERROR(H152/G152-1,"-")</f>
        <v>7.9138557343020333E-2</v>
      </c>
      <c r="J152" s="164">
        <f t="shared" si="79"/>
        <v>-0.24004141795590206</v>
      </c>
      <c r="K152" s="162">
        <f t="shared" si="80"/>
        <v>915</v>
      </c>
      <c r="L152" s="163">
        <f t="shared" si="81"/>
        <v>-3941</v>
      </c>
      <c r="M152" s="164">
        <f t="shared" si="78"/>
        <v>3.9014716587492779E-3</v>
      </c>
    </row>
    <row r="153" spans="2:13" x14ac:dyDescent="0.25">
      <c r="B153" s="157" t="s">
        <v>107</v>
      </c>
      <c r="C153" s="158">
        <v>52908</v>
      </c>
      <c r="D153" s="158">
        <v>50395</v>
      </c>
      <c r="E153" s="158">
        <v>16691</v>
      </c>
      <c r="F153" s="158">
        <v>35683</v>
      </c>
      <c r="G153" s="158">
        <v>38738</v>
      </c>
      <c r="H153" s="158">
        <v>45804</v>
      </c>
      <c r="I153" s="160">
        <f>IFERROR(H153/G153-1,"-")</f>
        <v>0.18240487376736025</v>
      </c>
      <c r="J153" s="159">
        <f t="shared" si="79"/>
        <v>-9.1100307570195493E-2</v>
      </c>
      <c r="K153" s="157">
        <f t="shared" si="80"/>
        <v>7066</v>
      </c>
      <c r="L153" s="158">
        <f t="shared" si="81"/>
        <v>-4591</v>
      </c>
      <c r="M153" s="159">
        <f t="shared" si="78"/>
        <v>1.4322594201919685E-2</v>
      </c>
    </row>
    <row r="154" spans="2:13" x14ac:dyDescent="0.25">
      <c r="B154" s="162" t="s">
        <v>110</v>
      </c>
      <c r="C154" s="163">
        <v>16433</v>
      </c>
      <c r="D154" s="163">
        <v>15957</v>
      </c>
      <c r="E154" s="163">
        <v>4971</v>
      </c>
      <c r="F154" s="163">
        <v>13562</v>
      </c>
      <c r="G154" s="163">
        <v>13219</v>
      </c>
      <c r="H154" s="163">
        <v>14840</v>
      </c>
      <c r="I154" s="165">
        <f t="shared" ref="I154:I161" si="82">IFERROR(H154/G154-1,"-")</f>
        <v>0.12262652242983574</v>
      </c>
      <c r="J154" s="164">
        <f t="shared" si="79"/>
        <v>-7.0000626684213807E-2</v>
      </c>
      <c r="K154" s="162">
        <f t="shared" si="80"/>
        <v>1621</v>
      </c>
      <c r="L154" s="163">
        <f t="shared" si="81"/>
        <v>-1117</v>
      </c>
      <c r="M154" s="164">
        <f t="shared" si="78"/>
        <v>4.6403654256503392E-3</v>
      </c>
    </row>
    <row r="155" spans="2:13" x14ac:dyDescent="0.25">
      <c r="B155" s="162" t="s">
        <v>113</v>
      </c>
      <c r="C155" s="163">
        <v>15080</v>
      </c>
      <c r="D155" s="163">
        <v>12139</v>
      </c>
      <c r="E155" s="163">
        <v>4075</v>
      </c>
      <c r="F155" s="163">
        <v>6586</v>
      </c>
      <c r="G155" s="163">
        <v>6774</v>
      </c>
      <c r="H155" s="163">
        <v>6659</v>
      </c>
      <c r="I155" s="165">
        <f t="shared" si="82"/>
        <v>-1.6976675524062568E-2</v>
      </c>
      <c r="J155" s="164">
        <f t="shared" si="79"/>
        <v>-0.4514375154460829</v>
      </c>
      <c r="K155" s="162">
        <f t="shared" si="80"/>
        <v>-115</v>
      </c>
      <c r="L155" s="163">
        <f t="shared" si="81"/>
        <v>-5480</v>
      </c>
      <c r="M155" s="164">
        <f t="shared" si="78"/>
        <v>2.0822232728709977E-3</v>
      </c>
    </row>
    <row r="156" spans="2:13" x14ac:dyDescent="0.25">
      <c r="B156" s="162" t="s">
        <v>116</v>
      </c>
      <c r="C156" s="163">
        <v>8312</v>
      </c>
      <c r="D156" s="163">
        <v>7619</v>
      </c>
      <c r="E156" s="163">
        <v>1941</v>
      </c>
      <c r="F156" s="163">
        <v>4498</v>
      </c>
      <c r="G156" s="163">
        <v>6381</v>
      </c>
      <c r="H156" s="163">
        <v>8091</v>
      </c>
      <c r="I156" s="165">
        <f t="shared" si="82"/>
        <v>0.26798307475317351</v>
      </c>
      <c r="J156" s="164">
        <f t="shared" si="79"/>
        <v>6.1950387189919853E-2</v>
      </c>
      <c r="K156" s="162">
        <f t="shared" si="80"/>
        <v>1710</v>
      </c>
      <c r="L156" s="163">
        <f t="shared" si="81"/>
        <v>472</v>
      </c>
      <c r="M156" s="164">
        <f t="shared" si="78"/>
        <v>2.5299997748609768E-3</v>
      </c>
    </row>
    <row r="157" spans="2:13" x14ac:dyDescent="0.25">
      <c r="B157" s="162" t="s">
        <v>123</v>
      </c>
      <c r="C157" s="163">
        <v>912</v>
      </c>
      <c r="D157" s="163">
        <v>1008</v>
      </c>
      <c r="E157" s="163">
        <v>538</v>
      </c>
      <c r="F157" s="163">
        <v>1073</v>
      </c>
      <c r="G157" s="163">
        <v>981</v>
      </c>
      <c r="H157" s="163">
        <v>1306</v>
      </c>
      <c r="I157" s="165">
        <f t="shared" si="82"/>
        <v>0.33129459734964328</v>
      </c>
      <c r="J157" s="164">
        <f t="shared" si="79"/>
        <v>0.29563492063492069</v>
      </c>
      <c r="K157" s="162">
        <f t="shared" si="80"/>
        <v>325</v>
      </c>
      <c r="L157" s="163">
        <f t="shared" si="81"/>
        <v>298</v>
      </c>
      <c r="M157" s="164">
        <f t="shared" si="78"/>
        <v>4.083771729042684E-4</v>
      </c>
    </row>
    <row r="158" spans="2:13" x14ac:dyDescent="0.25">
      <c r="B158" s="162" t="s">
        <v>119</v>
      </c>
      <c r="C158" s="163">
        <v>1693</v>
      </c>
      <c r="D158" s="163">
        <v>2306</v>
      </c>
      <c r="E158" s="163">
        <v>1049</v>
      </c>
      <c r="F158" s="163">
        <v>2288</v>
      </c>
      <c r="G158" s="163">
        <v>2061</v>
      </c>
      <c r="H158" s="163">
        <v>2535</v>
      </c>
      <c r="I158" s="165">
        <f t="shared" si="82"/>
        <v>0.22998544395924303</v>
      </c>
      <c r="J158" s="164">
        <f t="shared" si="79"/>
        <v>9.9306157849089249E-2</v>
      </c>
      <c r="K158" s="162">
        <f t="shared" si="80"/>
        <v>474</v>
      </c>
      <c r="L158" s="163">
        <f t="shared" si="81"/>
        <v>229</v>
      </c>
      <c r="M158" s="164">
        <f t="shared" si="78"/>
        <v>7.9267697803393593E-4</v>
      </c>
    </row>
    <row r="159" spans="2:13" x14ac:dyDescent="0.25">
      <c r="B159" s="162" t="s">
        <v>128</v>
      </c>
      <c r="C159" s="163">
        <v>281</v>
      </c>
      <c r="D159" s="163">
        <v>320</v>
      </c>
      <c r="E159" s="163">
        <v>217</v>
      </c>
      <c r="F159" s="163">
        <v>277</v>
      </c>
      <c r="G159" s="163">
        <v>267</v>
      </c>
      <c r="H159" s="163">
        <v>285</v>
      </c>
      <c r="I159" s="165">
        <f t="shared" si="82"/>
        <v>6.7415730337078594E-2</v>
      </c>
      <c r="J159" s="164">
        <f t="shared" si="79"/>
        <v>-0.109375</v>
      </c>
      <c r="K159" s="162">
        <f t="shared" si="80"/>
        <v>18</v>
      </c>
      <c r="L159" s="163">
        <f t="shared" si="81"/>
        <v>-35</v>
      </c>
      <c r="M159" s="164">
        <f t="shared" si="78"/>
        <v>8.9117530074821202E-5</v>
      </c>
    </row>
    <row r="160" spans="2:13" x14ac:dyDescent="0.25">
      <c r="B160" s="162" t="s">
        <v>131</v>
      </c>
      <c r="C160" s="163">
        <v>775</v>
      </c>
      <c r="D160" s="163">
        <v>576</v>
      </c>
      <c r="E160" s="163">
        <v>277</v>
      </c>
      <c r="F160" s="163">
        <v>403</v>
      </c>
      <c r="G160" s="163">
        <v>540</v>
      </c>
      <c r="H160" s="163">
        <v>396</v>
      </c>
      <c r="I160" s="165">
        <f t="shared" si="82"/>
        <v>-0.26666666666666672</v>
      </c>
      <c r="J160" s="164">
        <f t="shared" si="79"/>
        <v>-0.3125</v>
      </c>
      <c r="K160" s="162">
        <f t="shared" si="80"/>
        <v>-144</v>
      </c>
      <c r="L160" s="163">
        <f t="shared" si="81"/>
        <v>-180</v>
      </c>
      <c r="M160" s="164">
        <f t="shared" si="78"/>
        <v>1.2382646284080421E-4</v>
      </c>
    </row>
    <row r="161" spans="2:13" x14ac:dyDescent="0.25">
      <c r="B161" s="168" t="s">
        <v>145</v>
      </c>
      <c r="C161" s="169">
        <f t="shared" ref="C161:H161" si="83">C153-SUM(C154:C160)</f>
        <v>9422</v>
      </c>
      <c r="D161" s="169">
        <f t="shared" si="83"/>
        <v>10470</v>
      </c>
      <c r="E161" s="169">
        <f t="shared" si="83"/>
        <v>3623</v>
      </c>
      <c r="F161" s="169">
        <f t="shared" si="83"/>
        <v>6996</v>
      </c>
      <c r="G161" s="169">
        <f t="shared" si="83"/>
        <v>8515</v>
      </c>
      <c r="H161" s="169">
        <f t="shared" si="83"/>
        <v>11692</v>
      </c>
      <c r="I161" s="171">
        <f t="shared" si="82"/>
        <v>0.37310628302994719</v>
      </c>
      <c r="J161" s="170">
        <f t="shared" si="79"/>
        <v>0.11671442215854833</v>
      </c>
      <c r="K161" s="168">
        <f>H161-G161</f>
        <v>3177</v>
      </c>
      <c r="L161" s="169">
        <f t="shared" si="81"/>
        <v>1222</v>
      </c>
      <c r="M161" s="170">
        <f t="shared" si="78"/>
        <v>3.6560075846835422E-3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8B923-984D-4CE0-B918-4C6345E40583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1003834</v>
      </c>
      <c r="D9" s="176">
        <f t="shared" ref="D9:H9" si="0">D10+D13</f>
        <v>967793</v>
      </c>
      <c r="E9" s="176">
        <f t="shared" si="0"/>
        <v>303151</v>
      </c>
      <c r="F9" s="176">
        <f t="shared" si="0"/>
        <v>721826</v>
      </c>
      <c r="G9" s="176">
        <f t="shared" si="0"/>
        <v>817155</v>
      </c>
      <c r="H9" s="176">
        <f t="shared" si="0"/>
        <v>897594</v>
      </c>
      <c r="I9" s="177">
        <f>IFERROR(H9/G9-1,"-")</f>
        <v>9.8437872863777365E-2</v>
      </c>
      <c r="J9" s="177">
        <f>IFERROR(H9/D9-1,"-")</f>
        <v>-7.2535139229153334E-2</v>
      </c>
      <c r="K9" s="176">
        <f>H9-G9</f>
        <v>80439</v>
      </c>
      <c r="L9" s="176">
        <f>H9-D9</f>
        <v>-70199</v>
      </c>
      <c r="M9" s="177">
        <f t="shared" ref="M9:M21" si="1">H9/H$9</f>
        <v>1</v>
      </c>
      <c r="P9" s="154" t="s">
        <v>68</v>
      </c>
      <c r="Q9" s="176">
        <f>Q10+Q13</f>
        <v>457298</v>
      </c>
      <c r="R9" s="176">
        <f t="shared" ref="R9:V9" si="2">R10+R13</f>
        <v>436171</v>
      </c>
      <c r="S9" s="176">
        <f t="shared" si="2"/>
        <v>128188</v>
      </c>
      <c r="T9" s="176">
        <f t="shared" si="2"/>
        <v>367054</v>
      </c>
      <c r="U9" s="176">
        <f t="shared" si="2"/>
        <v>376530</v>
      </c>
      <c r="V9" s="176">
        <f t="shared" si="2"/>
        <v>394071</v>
      </c>
      <c r="W9" s="177">
        <f>IFERROR(V9/U9-1,"-")</f>
        <v>4.6585929408015314E-2</v>
      </c>
      <c r="X9" s="177">
        <f>IFERROR(V9/R9-1,"-")</f>
        <v>-9.6521777009475618E-2</v>
      </c>
      <c r="Y9" s="176">
        <f>V9-U9</f>
        <v>17541</v>
      </c>
      <c r="Z9" s="176">
        <f>V9-R9</f>
        <v>-42100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165326</v>
      </c>
      <c r="D10" s="158">
        <v>153883</v>
      </c>
      <c r="E10" s="158">
        <v>59454</v>
      </c>
      <c r="F10" s="158">
        <v>128004</v>
      </c>
      <c r="G10" s="158">
        <v>133108</v>
      </c>
      <c r="H10" s="158">
        <v>140162</v>
      </c>
      <c r="I10" s="160">
        <f>IFERROR(H10/G10-1,"-")</f>
        <v>5.2994560807765101E-2</v>
      </c>
      <c r="J10" s="159">
        <f t="shared" ref="J10:J21" si="4">IFERROR(H10/D10-1,"-")</f>
        <v>-8.9165144947785047E-2</v>
      </c>
      <c r="K10" s="157">
        <f t="shared" ref="K10:K20" si="5">H10-G10</f>
        <v>7054</v>
      </c>
      <c r="L10" s="158">
        <f t="shared" ref="L10:L21" si="6">H10-D10</f>
        <v>-13721</v>
      </c>
      <c r="M10" s="159">
        <f t="shared" si="1"/>
        <v>0.15615300458782033</v>
      </c>
      <c r="P10" s="157" t="s">
        <v>97</v>
      </c>
      <c r="Q10" s="158">
        <v>46018</v>
      </c>
      <c r="R10" s="158">
        <v>38460</v>
      </c>
      <c r="S10" s="158">
        <v>16968</v>
      </c>
      <c r="T10" s="158">
        <v>34751</v>
      </c>
      <c r="U10" s="158">
        <v>31088</v>
      </c>
      <c r="V10" s="158">
        <v>27628</v>
      </c>
      <c r="W10" s="160">
        <f>IFERROR(V10/U10-1,"-")</f>
        <v>-0.11129696345856921</v>
      </c>
      <c r="X10" s="159">
        <f t="shared" ref="X10:X21" si="7">IFERROR(V10/R10-1,"-")</f>
        <v>-0.28164326573062926</v>
      </c>
      <c r="Y10" s="157">
        <f t="shared" ref="Y10:Y20" si="8">V10-U10</f>
        <v>-3460</v>
      </c>
      <c r="Z10" s="158">
        <f t="shared" ref="Z10:Z21" si="9">V10-R10</f>
        <v>-10832</v>
      </c>
      <c r="AA10" s="159">
        <f t="shared" si="3"/>
        <v>7.0109193520964494E-2</v>
      </c>
    </row>
    <row r="11" spans="1:27" x14ac:dyDescent="0.25">
      <c r="A11" s="161" t="s">
        <v>100</v>
      </c>
      <c r="B11" s="162" t="s">
        <v>103</v>
      </c>
      <c r="C11" s="163">
        <v>87492</v>
      </c>
      <c r="D11" s="163">
        <v>85019</v>
      </c>
      <c r="E11" s="163">
        <v>41346</v>
      </c>
      <c r="F11" s="163">
        <v>76324</v>
      </c>
      <c r="G11" s="163">
        <v>75288</v>
      </c>
      <c r="H11" s="163">
        <v>68554</v>
      </c>
      <c r="I11" s="165">
        <f>IFERROR(H11/G11-1,"-")</f>
        <v>-8.9443204760386807E-2</v>
      </c>
      <c r="J11" s="164">
        <f t="shared" si="4"/>
        <v>-0.19366259306743194</v>
      </c>
      <c r="K11" s="162">
        <f t="shared" si="5"/>
        <v>-6734</v>
      </c>
      <c r="L11" s="163">
        <f t="shared" si="6"/>
        <v>-16465</v>
      </c>
      <c r="M11" s="164">
        <f t="shared" si="1"/>
        <v>7.6375287713598805E-2</v>
      </c>
      <c r="P11" s="162" t="s">
        <v>103</v>
      </c>
      <c r="Q11" s="163">
        <v>25510</v>
      </c>
      <c r="R11" s="163">
        <v>27149</v>
      </c>
      <c r="S11" s="163">
        <v>12932</v>
      </c>
      <c r="T11" s="163">
        <v>26190</v>
      </c>
      <c r="U11" s="163">
        <v>19276</v>
      </c>
      <c r="V11" s="163">
        <v>15736</v>
      </c>
      <c r="W11" s="165">
        <f>IFERROR(V11/U11-1,"-")</f>
        <v>-0.18364805976343634</v>
      </c>
      <c r="X11" s="164">
        <f t="shared" si="7"/>
        <v>-0.4203838078750598</v>
      </c>
      <c r="Y11" s="162">
        <f t="shared" si="8"/>
        <v>-3540</v>
      </c>
      <c r="Z11" s="163">
        <f t="shared" si="9"/>
        <v>-11413</v>
      </c>
      <c r="AA11" s="164">
        <f>V11/V$9</f>
        <v>3.9931890446137881E-2</v>
      </c>
    </row>
    <row r="12" spans="1:27" x14ac:dyDescent="0.25">
      <c r="A12" s="1"/>
      <c r="B12" s="162" t="s">
        <v>100</v>
      </c>
      <c r="C12" s="163">
        <v>77834</v>
      </c>
      <c r="D12" s="163">
        <v>68864</v>
      </c>
      <c r="E12" s="163">
        <v>18108</v>
      </c>
      <c r="F12" s="163">
        <v>51680</v>
      </c>
      <c r="G12" s="163">
        <v>57820</v>
      </c>
      <c r="H12" s="163">
        <v>71608</v>
      </c>
      <c r="I12" s="165">
        <f>IFERROR(H12/G12-1,"-")</f>
        <v>0.23846419923901774</v>
      </c>
      <c r="J12" s="164">
        <f t="shared" si="4"/>
        <v>3.9846654275093041E-2</v>
      </c>
      <c r="K12" s="162">
        <f t="shared" si="5"/>
        <v>13788</v>
      </c>
      <c r="L12" s="163">
        <f t="shared" si="6"/>
        <v>2744</v>
      </c>
      <c r="M12" s="164">
        <f t="shared" si="1"/>
        <v>7.9777716874221527E-2</v>
      </c>
      <c r="P12" s="162" t="s">
        <v>100</v>
      </c>
      <c r="Q12" s="163">
        <v>20508</v>
      </c>
      <c r="R12" s="163">
        <v>11311</v>
      </c>
      <c r="S12" s="163">
        <v>4036</v>
      </c>
      <c r="T12" s="163">
        <v>8561</v>
      </c>
      <c r="U12" s="163">
        <v>11812</v>
      </c>
      <c r="V12" s="163">
        <v>11892</v>
      </c>
      <c r="W12" s="165">
        <f>IFERROR(V12/U12-1,"-")</f>
        <v>6.7727734507281312E-3</v>
      </c>
      <c r="X12" s="164">
        <f t="shared" si="7"/>
        <v>5.1365926973742315E-2</v>
      </c>
      <c r="Y12" s="162">
        <f t="shared" si="8"/>
        <v>80</v>
      </c>
      <c r="Z12" s="163">
        <f t="shared" si="9"/>
        <v>581</v>
      </c>
      <c r="AA12" s="164">
        <f t="shared" si="3"/>
        <v>3.0177303074826616E-2</v>
      </c>
    </row>
    <row r="13" spans="1:27" s="56" customFormat="1" x14ac:dyDescent="0.25">
      <c r="B13" s="157" t="s">
        <v>107</v>
      </c>
      <c r="C13" s="158">
        <v>838508</v>
      </c>
      <c r="D13" s="158">
        <v>813910</v>
      </c>
      <c r="E13" s="158">
        <v>243697</v>
      </c>
      <c r="F13" s="158">
        <v>593822</v>
      </c>
      <c r="G13" s="158">
        <v>684047</v>
      </c>
      <c r="H13" s="158">
        <v>757432</v>
      </c>
      <c r="I13" s="160">
        <f>IFERROR(H13/G13-1,"-")</f>
        <v>0.10728064007297755</v>
      </c>
      <c r="J13" s="159">
        <f t="shared" si="4"/>
        <v>-6.9390964602965899E-2</v>
      </c>
      <c r="K13" s="157">
        <f t="shared" si="5"/>
        <v>73385</v>
      </c>
      <c r="L13" s="158">
        <f t="shared" si="6"/>
        <v>-56478</v>
      </c>
      <c r="M13" s="159">
        <f t="shared" si="1"/>
        <v>0.84384699541217967</v>
      </c>
      <c r="P13" s="157" t="s">
        <v>107</v>
      </c>
      <c r="Q13" s="158">
        <v>411280</v>
      </c>
      <c r="R13" s="158">
        <v>397711</v>
      </c>
      <c r="S13" s="158">
        <v>111220</v>
      </c>
      <c r="T13" s="158">
        <v>332303</v>
      </c>
      <c r="U13" s="158">
        <v>345442</v>
      </c>
      <c r="V13" s="158">
        <v>366443</v>
      </c>
      <c r="W13" s="160">
        <f>IFERROR(V13/U13-1,"-")</f>
        <v>6.0794576224084018E-2</v>
      </c>
      <c r="X13" s="159">
        <f t="shared" si="7"/>
        <v>-7.8619902391435015E-2</v>
      </c>
      <c r="Y13" s="157">
        <f t="shared" si="8"/>
        <v>21001</v>
      </c>
      <c r="Z13" s="158">
        <f t="shared" si="9"/>
        <v>-31268</v>
      </c>
      <c r="AA13" s="159">
        <f t="shared" si="3"/>
        <v>0.92989080647903555</v>
      </c>
    </row>
    <row r="14" spans="1:27" s="56" customFormat="1" x14ac:dyDescent="0.25">
      <c r="B14" s="162" t="s">
        <v>110</v>
      </c>
      <c r="C14" s="163">
        <v>452355</v>
      </c>
      <c r="D14" s="163">
        <v>448645</v>
      </c>
      <c r="E14" s="163">
        <v>101481</v>
      </c>
      <c r="F14" s="163">
        <v>292265</v>
      </c>
      <c r="G14" s="163">
        <v>357572</v>
      </c>
      <c r="H14" s="163">
        <v>411822</v>
      </c>
      <c r="I14" s="165">
        <f t="shared" ref="I14:I21" si="10">IFERROR(H14/G14-1,"-")</f>
        <v>0.15171769601646656</v>
      </c>
      <c r="J14" s="164">
        <f t="shared" si="4"/>
        <v>-8.207602893156063E-2</v>
      </c>
      <c r="K14" s="162">
        <f t="shared" si="5"/>
        <v>54250</v>
      </c>
      <c r="L14" s="163">
        <f t="shared" si="6"/>
        <v>-36823</v>
      </c>
      <c r="M14" s="164">
        <f t="shared" si="1"/>
        <v>0.45880654282448413</v>
      </c>
      <c r="P14" s="162" t="s">
        <v>110</v>
      </c>
      <c r="Q14" s="163">
        <v>228421</v>
      </c>
      <c r="R14" s="163">
        <v>231354</v>
      </c>
      <c r="S14" s="163">
        <v>44612</v>
      </c>
      <c r="T14" s="163">
        <v>175774</v>
      </c>
      <c r="U14" s="163">
        <v>195891</v>
      </c>
      <c r="V14" s="163">
        <v>208977</v>
      </c>
      <c r="W14" s="165">
        <f t="shared" ref="W14:W21" si="11">IFERROR(V14/U14-1,"-")</f>
        <v>6.6802456468137983E-2</v>
      </c>
      <c r="X14" s="164">
        <f t="shared" si="7"/>
        <v>-9.6721906688451487E-2</v>
      </c>
      <c r="Y14" s="162">
        <f t="shared" si="8"/>
        <v>13086</v>
      </c>
      <c r="Z14" s="163">
        <f t="shared" si="9"/>
        <v>-22377</v>
      </c>
      <c r="AA14" s="164">
        <f t="shared" si="3"/>
        <v>0.53030291495694937</v>
      </c>
    </row>
    <row r="15" spans="1:27" x14ac:dyDescent="0.25">
      <c r="A15" s="1"/>
      <c r="B15" s="162" t="s">
        <v>113</v>
      </c>
      <c r="C15" s="163">
        <v>69783</v>
      </c>
      <c r="D15" s="163">
        <v>56046</v>
      </c>
      <c r="E15" s="163">
        <v>18597</v>
      </c>
      <c r="F15" s="163">
        <v>32477</v>
      </c>
      <c r="G15" s="163">
        <v>34422</v>
      </c>
      <c r="H15" s="163">
        <v>38679</v>
      </c>
      <c r="I15" s="165">
        <f t="shared" si="10"/>
        <v>0.12367090814014303</v>
      </c>
      <c r="J15" s="164">
        <f t="shared" si="4"/>
        <v>-0.30987046354780001</v>
      </c>
      <c r="K15" s="162">
        <f t="shared" si="5"/>
        <v>4257</v>
      </c>
      <c r="L15" s="163">
        <f t="shared" si="6"/>
        <v>-17367</v>
      </c>
      <c r="M15" s="164">
        <f t="shared" si="1"/>
        <v>4.3091865587336811E-2</v>
      </c>
      <c r="P15" s="162" t="s">
        <v>113</v>
      </c>
      <c r="Q15" s="163">
        <v>15854</v>
      </c>
      <c r="R15" s="163">
        <v>10594</v>
      </c>
      <c r="S15" s="163">
        <v>3745</v>
      </c>
      <c r="T15" s="163">
        <v>7928</v>
      </c>
      <c r="U15" s="163">
        <v>7930</v>
      </c>
      <c r="V15" s="163">
        <v>8733</v>
      </c>
      <c r="W15" s="165">
        <f t="shared" si="11"/>
        <v>0.1012610340479192</v>
      </c>
      <c r="X15" s="164">
        <f t="shared" si="7"/>
        <v>-0.17566547102133279</v>
      </c>
      <c r="Y15" s="162">
        <f t="shared" si="8"/>
        <v>803</v>
      </c>
      <c r="Z15" s="163">
        <f t="shared" si="9"/>
        <v>-1861</v>
      </c>
      <c r="AA15" s="164">
        <f t="shared" si="3"/>
        <v>2.2160981142992E-2</v>
      </c>
    </row>
    <row r="16" spans="1:27" x14ac:dyDescent="0.25">
      <c r="A16" s="1"/>
      <c r="B16" s="162" t="s">
        <v>116</v>
      </c>
      <c r="C16" s="163">
        <v>23297</v>
      </c>
      <c r="D16" s="163">
        <v>21697</v>
      </c>
      <c r="E16" s="163">
        <v>7192</v>
      </c>
      <c r="F16" s="163">
        <v>22104</v>
      </c>
      <c r="G16" s="163">
        <v>29027</v>
      </c>
      <c r="H16" s="163">
        <v>28862</v>
      </c>
      <c r="I16" s="165">
        <f t="shared" si="10"/>
        <v>-5.6843628346022745E-3</v>
      </c>
      <c r="J16" s="164">
        <f t="shared" si="4"/>
        <v>0.33022998571231055</v>
      </c>
      <c r="K16" s="162">
        <f t="shared" si="5"/>
        <v>-165</v>
      </c>
      <c r="L16" s="163">
        <f t="shared" si="6"/>
        <v>7165</v>
      </c>
      <c r="M16" s="164">
        <f t="shared" si="1"/>
        <v>3.2154849519938862E-2</v>
      </c>
      <c r="P16" s="162" t="s">
        <v>116</v>
      </c>
      <c r="Q16" s="163">
        <v>6762</v>
      </c>
      <c r="R16" s="163">
        <v>6177</v>
      </c>
      <c r="S16" s="163">
        <v>2314</v>
      </c>
      <c r="T16" s="163">
        <v>7035</v>
      </c>
      <c r="U16" s="163">
        <v>6843</v>
      </c>
      <c r="V16" s="163">
        <v>7247</v>
      </c>
      <c r="W16" s="165">
        <f t="shared" si="11"/>
        <v>5.9038433435627757E-2</v>
      </c>
      <c r="X16" s="164">
        <f t="shared" si="7"/>
        <v>0.17322324753116392</v>
      </c>
      <c r="Y16" s="162">
        <f t="shared" si="8"/>
        <v>404</v>
      </c>
      <c r="Z16" s="163">
        <f t="shared" si="9"/>
        <v>1070</v>
      </c>
      <c r="AA16" s="164">
        <f t="shared" si="3"/>
        <v>1.8390087065528801E-2</v>
      </c>
    </row>
    <row r="17" spans="1:27" x14ac:dyDescent="0.25">
      <c r="A17" s="1"/>
      <c r="B17" s="162" t="s">
        <v>123</v>
      </c>
      <c r="C17" s="163">
        <v>36277</v>
      </c>
      <c r="D17" s="163">
        <v>36384</v>
      </c>
      <c r="E17" s="163">
        <v>10797</v>
      </c>
      <c r="F17" s="163">
        <v>37157</v>
      </c>
      <c r="G17" s="163">
        <v>35380</v>
      </c>
      <c r="H17" s="163">
        <v>35233</v>
      </c>
      <c r="I17" s="165">
        <f t="shared" si="10"/>
        <v>-4.1548897682306407E-3</v>
      </c>
      <c r="J17" s="164">
        <f t="shared" si="4"/>
        <v>-3.163478452066848E-2</v>
      </c>
      <c r="K17" s="162">
        <f t="shared" si="5"/>
        <v>-147</v>
      </c>
      <c r="L17" s="163">
        <f t="shared" si="6"/>
        <v>-1151</v>
      </c>
      <c r="M17" s="164">
        <f t="shared" si="1"/>
        <v>3.9252713364839785E-2</v>
      </c>
      <c r="P17" s="162" t="s">
        <v>123</v>
      </c>
      <c r="Q17" s="163">
        <v>21888</v>
      </c>
      <c r="R17" s="163">
        <v>21043</v>
      </c>
      <c r="S17" s="163">
        <v>5985</v>
      </c>
      <c r="T17" s="163">
        <v>21454</v>
      </c>
      <c r="U17" s="163">
        <v>19289</v>
      </c>
      <c r="V17" s="163">
        <v>19581</v>
      </c>
      <c r="W17" s="165">
        <f t="shared" si="11"/>
        <v>1.5138161646534254E-2</v>
      </c>
      <c r="X17" s="164">
        <f t="shared" si="7"/>
        <v>-6.9476785629425497E-2</v>
      </c>
      <c r="Y17" s="162">
        <f t="shared" si="8"/>
        <v>292</v>
      </c>
      <c r="Z17" s="163">
        <f t="shared" si="9"/>
        <v>-1462</v>
      </c>
      <c r="AA17" s="164">
        <f t="shared" si="3"/>
        <v>4.9689015431229396E-2</v>
      </c>
    </row>
    <row r="18" spans="1:27" x14ac:dyDescent="0.25">
      <c r="A18" s="1"/>
      <c r="B18" s="162" t="s">
        <v>119</v>
      </c>
      <c r="C18" s="163">
        <v>11818</v>
      </c>
      <c r="D18" s="163">
        <v>10972</v>
      </c>
      <c r="E18" s="163">
        <v>5388</v>
      </c>
      <c r="F18" s="163">
        <v>11054</v>
      </c>
      <c r="G18" s="163">
        <v>11638</v>
      </c>
      <c r="H18" s="163">
        <v>12245</v>
      </c>
      <c r="I18" s="165">
        <f t="shared" si="10"/>
        <v>5.2156727960130711E-2</v>
      </c>
      <c r="J18" s="164">
        <f t="shared" si="4"/>
        <v>0.11602260298942757</v>
      </c>
      <c r="K18" s="162">
        <f t="shared" si="5"/>
        <v>607</v>
      </c>
      <c r="L18" s="163">
        <f t="shared" si="6"/>
        <v>1273</v>
      </c>
      <c r="M18" s="164">
        <f t="shared" si="1"/>
        <v>1.3642025236354076E-2</v>
      </c>
      <c r="P18" s="162" t="s">
        <v>119</v>
      </c>
      <c r="Q18" s="163">
        <v>6941</v>
      </c>
      <c r="R18" s="163">
        <v>5653</v>
      </c>
      <c r="S18" s="163">
        <v>2351</v>
      </c>
      <c r="T18" s="163">
        <v>5580</v>
      </c>
      <c r="U18" s="163">
        <v>5813</v>
      </c>
      <c r="V18" s="163">
        <v>6392</v>
      </c>
      <c r="W18" s="165">
        <f t="shared" si="11"/>
        <v>9.960433511095812E-2</v>
      </c>
      <c r="X18" s="164">
        <f t="shared" si="7"/>
        <v>0.13072704758535281</v>
      </c>
      <c r="Y18" s="162">
        <f t="shared" si="8"/>
        <v>579</v>
      </c>
      <c r="Z18" s="163">
        <f t="shared" si="9"/>
        <v>739</v>
      </c>
      <c r="AA18" s="164">
        <f t="shared" si="3"/>
        <v>1.622042728340832E-2</v>
      </c>
    </row>
    <row r="19" spans="1:27" x14ac:dyDescent="0.25">
      <c r="A19" s="161" t="s">
        <v>144</v>
      </c>
      <c r="B19" s="162" t="s">
        <v>128</v>
      </c>
      <c r="C19" s="163">
        <v>17426</v>
      </c>
      <c r="D19" s="163">
        <v>20014</v>
      </c>
      <c r="E19" s="163">
        <v>10413</v>
      </c>
      <c r="F19" s="163">
        <v>13218</v>
      </c>
      <c r="G19" s="163">
        <v>15473</v>
      </c>
      <c r="H19" s="163">
        <v>14129</v>
      </c>
      <c r="I19" s="165">
        <f t="shared" si="10"/>
        <v>-8.6860983648936907E-2</v>
      </c>
      <c r="J19" s="164">
        <f t="shared" si="4"/>
        <v>-0.29404416908164288</v>
      </c>
      <c r="K19" s="162">
        <f t="shared" si="5"/>
        <v>-1344</v>
      </c>
      <c r="L19" s="163">
        <f t="shared" si="6"/>
        <v>-5885</v>
      </c>
      <c r="M19" s="164">
        <f t="shared" si="1"/>
        <v>1.5740969748015251E-2</v>
      </c>
      <c r="P19" s="162" t="s">
        <v>128</v>
      </c>
      <c r="Q19" s="163">
        <v>11666</v>
      </c>
      <c r="R19" s="163">
        <v>12987</v>
      </c>
      <c r="S19" s="163">
        <v>6283</v>
      </c>
      <c r="T19" s="163">
        <v>8842</v>
      </c>
      <c r="U19" s="163">
        <v>9305</v>
      </c>
      <c r="V19" s="163">
        <v>8982</v>
      </c>
      <c r="W19" s="165">
        <f t="shared" si="11"/>
        <v>-3.4712520150456783E-2</v>
      </c>
      <c r="X19" s="164">
        <f t="shared" si="7"/>
        <v>-0.30838530838530842</v>
      </c>
      <c r="Y19" s="162">
        <f t="shared" si="8"/>
        <v>-323</v>
      </c>
      <c r="Z19" s="163">
        <f t="shared" si="9"/>
        <v>-4005</v>
      </c>
      <c r="AA19" s="164">
        <f t="shared" si="3"/>
        <v>2.279284697427621E-2</v>
      </c>
    </row>
    <row r="20" spans="1:27" x14ac:dyDescent="0.25">
      <c r="A20" s="167" t="s">
        <v>145</v>
      </c>
      <c r="B20" s="162" t="s">
        <v>131</v>
      </c>
      <c r="C20" s="163">
        <v>31578</v>
      </c>
      <c r="D20" s="163">
        <v>27070</v>
      </c>
      <c r="E20" s="163">
        <v>16060</v>
      </c>
      <c r="F20" s="163">
        <v>11008</v>
      </c>
      <c r="G20" s="163">
        <v>14875</v>
      </c>
      <c r="H20" s="163">
        <v>17005</v>
      </c>
      <c r="I20" s="165">
        <f t="shared" si="10"/>
        <v>0.14319327731092435</v>
      </c>
      <c r="J20" s="164">
        <f t="shared" si="4"/>
        <v>-0.37181381603250829</v>
      </c>
      <c r="K20" s="162">
        <f t="shared" si="5"/>
        <v>2130</v>
      </c>
      <c r="L20" s="163">
        <f t="shared" si="6"/>
        <v>-10065</v>
      </c>
      <c r="M20" s="164">
        <f t="shared" si="1"/>
        <v>1.8945090987684855E-2</v>
      </c>
      <c r="P20" s="162" t="s">
        <v>131</v>
      </c>
      <c r="Q20" s="163">
        <v>20912</v>
      </c>
      <c r="R20" s="163">
        <v>18456</v>
      </c>
      <c r="S20" s="163">
        <v>10653</v>
      </c>
      <c r="T20" s="163">
        <v>7799</v>
      </c>
      <c r="U20" s="163">
        <v>9027</v>
      </c>
      <c r="V20" s="163">
        <v>9633</v>
      </c>
      <c r="W20" s="165">
        <f t="shared" si="11"/>
        <v>6.7131937520771068E-2</v>
      </c>
      <c r="X20" s="164">
        <f t="shared" si="7"/>
        <v>-0.47805591677503256</v>
      </c>
      <c r="Y20" s="162">
        <f t="shared" si="8"/>
        <v>606</v>
      </c>
      <c r="Z20" s="163">
        <f t="shared" si="9"/>
        <v>-8823</v>
      </c>
      <c r="AA20" s="164">
        <f t="shared" si="3"/>
        <v>2.4444833545224084E-2</v>
      </c>
    </row>
    <row r="21" spans="1:27" x14ac:dyDescent="0.25">
      <c r="B21" s="168" t="s">
        <v>145</v>
      </c>
      <c r="C21" s="169">
        <f t="shared" ref="C21:H21" si="12">C13-SUM(C14:C20)</f>
        <v>195974</v>
      </c>
      <c r="D21" s="169">
        <f t="shared" si="12"/>
        <v>193082</v>
      </c>
      <c r="E21" s="169">
        <f t="shared" si="12"/>
        <v>73769</v>
      </c>
      <c r="F21" s="169">
        <f t="shared" si="12"/>
        <v>174539</v>
      </c>
      <c r="G21" s="169">
        <f t="shared" si="12"/>
        <v>185660</v>
      </c>
      <c r="H21" s="169">
        <f t="shared" si="12"/>
        <v>199457</v>
      </c>
      <c r="I21" s="171">
        <f t="shared" si="10"/>
        <v>7.4313260799310665E-2</v>
      </c>
      <c r="J21" s="170">
        <f t="shared" si="4"/>
        <v>3.3017060109176377E-2</v>
      </c>
      <c r="K21" s="168">
        <f>H21-G21</f>
        <v>13797</v>
      </c>
      <c r="L21" s="169">
        <f t="shared" si="6"/>
        <v>6375</v>
      </c>
      <c r="M21" s="170">
        <f t="shared" si="1"/>
        <v>0.22221293814352591</v>
      </c>
      <c r="P21" s="168" t="s">
        <v>145</v>
      </c>
      <c r="Q21" s="169">
        <f t="shared" ref="Q21:V21" si="13">Q13-SUM(Q14:Q20)</f>
        <v>98836</v>
      </c>
      <c r="R21" s="169">
        <f t="shared" si="13"/>
        <v>91447</v>
      </c>
      <c r="S21" s="169">
        <f t="shared" si="13"/>
        <v>35277</v>
      </c>
      <c r="T21" s="169">
        <f t="shared" si="13"/>
        <v>97891</v>
      </c>
      <c r="U21" s="169">
        <f t="shared" si="13"/>
        <v>91344</v>
      </c>
      <c r="V21" s="169">
        <f t="shared" si="13"/>
        <v>96898</v>
      </c>
      <c r="W21" s="171">
        <f t="shared" si="11"/>
        <v>6.080311788404269E-2</v>
      </c>
      <c r="X21" s="170">
        <f t="shared" si="7"/>
        <v>5.9608297702494317E-2</v>
      </c>
      <c r="Y21" s="168">
        <f>V21-U21</f>
        <v>5554</v>
      </c>
      <c r="Z21" s="169">
        <f t="shared" si="9"/>
        <v>5451</v>
      </c>
      <c r="AA21" s="170">
        <f t="shared" si="3"/>
        <v>0.24588970007942731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280946</v>
      </c>
      <c r="D23" s="176">
        <f t="shared" ref="D23:H23" si="14">D24+D27</f>
        <v>303292</v>
      </c>
      <c r="E23" s="176">
        <f t="shared" si="14"/>
        <v>81469</v>
      </c>
      <c r="F23" s="176">
        <f t="shared" si="14"/>
        <v>190775</v>
      </c>
      <c r="G23" s="176">
        <f t="shared" si="14"/>
        <v>255103</v>
      </c>
      <c r="H23" s="176">
        <f t="shared" si="14"/>
        <v>269491</v>
      </c>
      <c r="I23" s="177">
        <f>IFERROR(H23/G23-1,"-")</f>
        <v>5.6400747933187834E-2</v>
      </c>
      <c r="J23" s="177">
        <f>IFERROR(H23/D23-1,"-")</f>
        <v>-0.11144705432388591</v>
      </c>
      <c r="K23" s="176">
        <f>H23-G23</f>
        <v>14388</v>
      </c>
      <c r="L23" s="176">
        <f>H23-D23</f>
        <v>-33801</v>
      </c>
      <c r="M23" s="177">
        <f t="shared" ref="M23:M35" si="15">H23/H$9</f>
        <v>0.30023707823358892</v>
      </c>
    </row>
    <row r="24" spans="1:27" x14ac:dyDescent="0.25">
      <c r="B24" s="157" t="s">
        <v>97</v>
      </c>
      <c r="C24" s="158">
        <v>22847</v>
      </c>
      <c r="D24" s="158">
        <v>34383</v>
      </c>
      <c r="E24" s="158">
        <v>14523</v>
      </c>
      <c r="F24" s="158">
        <v>28134</v>
      </c>
      <c r="G24" s="158">
        <v>32334</v>
      </c>
      <c r="H24" s="158">
        <v>27615</v>
      </c>
      <c r="I24" s="160">
        <f>IFERROR(H24/G24-1,"-")</f>
        <v>-0.14594544442382629</v>
      </c>
      <c r="J24" s="159">
        <f t="shared" ref="J24:J35" si="16">IFERROR(H24/D24-1,"-")</f>
        <v>-0.1968414623505802</v>
      </c>
      <c r="K24" s="157">
        <f t="shared" ref="K24:K34" si="17">H24-G24</f>
        <v>-4719</v>
      </c>
      <c r="L24" s="158">
        <f t="shared" ref="L24:L35" si="18">H24-D24</f>
        <v>-6768</v>
      </c>
      <c r="M24" s="159">
        <f t="shared" si="15"/>
        <v>3.076557998382342E-2</v>
      </c>
    </row>
    <row r="25" spans="1:27" x14ac:dyDescent="0.25">
      <c r="B25" s="162" t="s">
        <v>103</v>
      </c>
      <c r="C25" s="163">
        <v>14758</v>
      </c>
      <c r="D25" s="163">
        <v>24688</v>
      </c>
      <c r="E25" s="163">
        <v>12553</v>
      </c>
      <c r="F25" s="163">
        <v>15790</v>
      </c>
      <c r="G25" s="163">
        <v>17325</v>
      </c>
      <c r="H25" s="163">
        <v>13907</v>
      </c>
      <c r="I25" s="165">
        <f>IFERROR(H25/G25-1,"-")</f>
        <v>-0.19728715728715729</v>
      </c>
      <c r="J25" s="164">
        <f t="shared" si="16"/>
        <v>-0.43668988982501622</v>
      </c>
      <c r="K25" s="162">
        <f t="shared" si="17"/>
        <v>-3418</v>
      </c>
      <c r="L25" s="163">
        <f t="shared" si="18"/>
        <v>-10781</v>
      </c>
      <c r="M25" s="164">
        <f t="shared" si="15"/>
        <v>1.5493641891545621E-2</v>
      </c>
    </row>
    <row r="26" spans="1:27" x14ac:dyDescent="0.25">
      <c r="B26" s="162" t="s">
        <v>100</v>
      </c>
      <c r="C26" s="163">
        <v>8089</v>
      </c>
      <c r="D26" s="163">
        <v>9695</v>
      </c>
      <c r="E26" s="163">
        <v>1970</v>
      </c>
      <c r="F26" s="163">
        <v>12344</v>
      </c>
      <c r="G26" s="163">
        <v>15009</v>
      </c>
      <c r="H26" s="163">
        <v>13708</v>
      </c>
      <c r="I26" s="165">
        <f>IFERROR(H26/G26-1,"-")</f>
        <v>-8.6681324538610216E-2</v>
      </c>
      <c r="J26" s="164">
        <f t="shared" si="16"/>
        <v>0.41392470345538945</v>
      </c>
      <c r="K26" s="162">
        <f t="shared" si="17"/>
        <v>-1301</v>
      </c>
      <c r="L26" s="163">
        <f t="shared" si="18"/>
        <v>4013</v>
      </c>
      <c r="M26" s="164">
        <f t="shared" si="15"/>
        <v>1.5271938092277801E-2</v>
      </c>
    </row>
    <row r="27" spans="1:27" x14ac:dyDescent="0.25">
      <c r="B27" s="157" t="s">
        <v>107</v>
      </c>
      <c r="C27" s="158">
        <v>258099</v>
      </c>
      <c r="D27" s="158">
        <v>268909</v>
      </c>
      <c r="E27" s="158">
        <v>66946</v>
      </c>
      <c r="F27" s="158">
        <v>162641</v>
      </c>
      <c r="G27" s="158">
        <v>222769</v>
      </c>
      <c r="H27" s="158">
        <v>241876</v>
      </c>
      <c r="I27" s="160">
        <f>IFERROR(H27/G27-1,"-")</f>
        <v>8.5770461778793328E-2</v>
      </c>
      <c r="J27" s="159">
        <f t="shared" si="16"/>
        <v>-0.10052843155119395</v>
      </c>
      <c r="K27" s="157">
        <f t="shared" si="17"/>
        <v>19107</v>
      </c>
      <c r="L27" s="158">
        <f t="shared" si="18"/>
        <v>-27033</v>
      </c>
      <c r="M27" s="159">
        <f t="shared" si="15"/>
        <v>0.26947149824976546</v>
      </c>
    </row>
    <row r="28" spans="1:27" x14ac:dyDescent="0.25">
      <c r="B28" s="162" t="s">
        <v>110</v>
      </c>
      <c r="C28" s="163">
        <v>158330</v>
      </c>
      <c r="D28" s="163">
        <v>165470</v>
      </c>
      <c r="E28" s="163">
        <v>35287</v>
      </c>
      <c r="F28" s="163">
        <v>87103</v>
      </c>
      <c r="G28" s="163">
        <v>127768</v>
      </c>
      <c r="H28" s="163">
        <v>145501</v>
      </c>
      <c r="I28" s="165">
        <f t="shared" ref="I28:I35" si="19">IFERROR(H28/G28-1,"-")</f>
        <v>0.13879062049965563</v>
      </c>
      <c r="J28" s="164">
        <f t="shared" si="16"/>
        <v>-0.12068048588868074</v>
      </c>
      <c r="K28" s="162">
        <f t="shared" si="17"/>
        <v>17733</v>
      </c>
      <c r="L28" s="163">
        <f t="shared" si="18"/>
        <v>-19969</v>
      </c>
      <c r="M28" s="164">
        <f t="shared" si="15"/>
        <v>0.16210112812697056</v>
      </c>
    </row>
    <row r="29" spans="1:27" x14ac:dyDescent="0.25">
      <c r="B29" s="162" t="s">
        <v>113</v>
      </c>
      <c r="C29" s="163">
        <v>24375</v>
      </c>
      <c r="D29" s="163">
        <v>21816</v>
      </c>
      <c r="E29" s="163">
        <v>6060</v>
      </c>
      <c r="F29" s="163">
        <v>9589</v>
      </c>
      <c r="G29" s="163">
        <v>10642</v>
      </c>
      <c r="H29" s="163">
        <v>11584</v>
      </c>
      <c r="I29" s="165">
        <f t="shared" si="19"/>
        <v>8.8517196015786448E-2</v>
      </c>
      <c r="J29" s="164">
        <f t="shared" si="16"/>
        <v>-0.46901356802346905</v>
      </c>
      <c r="K29" s="162">
        <f t="shared" si="17"/>
        <v>942</v>
      </c>
      <c r="L29" s="163">
        <f t="shared" si="18"/>
        <v>-10232</v>
      </c>
      <c r="M29" s="164">
        <f t="shared" si="15"/>
        <v>1.2905612114162973E-2</v>
      </c>
    </row>
    <row r="30" spans="1:27" x14ac:dyDescent="0.25">
      <c r="B30" s="162" t="s">
        <v>116</v>
      </c>
      <c r="C30" s="163">
        <v>4224</v>
      </c>
      <c r="D30" s="163">
        <v>7087</v>
      </c>
      <c r="E30" s="163">
        <v>2310</v>
      </c>
      <c r="F30" s="163">
        <v>7384</v>
      </c>
      <c r="G30" s="163">
        <v>13162</v>
      </c>
      <c r="H30" s="163">
        <v>12260</v>
      </c>
      <c r="I30" s="165">
        <f t="shared" si="19"/>
        <v>-6.8530618447044556E-2</v>
      </c>
      <c r="J30" s="164">
        <f t="shared" si="16"/>
        <v>0.72992803725130528</v>
      </c>
      <c r="K30" s="162">
        <f t="shared" si="17"/>
        <v>-902</v>
      </c>
      <c r="L30" s="163">
        <f t="shared" si="18"/>
        <v>5173</v>
      </c>
      <c r="M30" s="164">
        <f t="shared" si="15"/>
        <v>1.365873657800743E-2</v>
      </c>
    </row>
    <row r="31" spans="1:27" x14ac:dyDescent="0.25">
      <c r="B31" s="162" t="s">
        <v>123</v>
      </c>
      <c r="C31" s="163">
        <v>9140</v>
      </c>
      <c r="D31" s="163">
        <v>10334</v>
      </c>
      <c r="E31" s="163">
        <v>2594</v>
      </c>
      <c r="F31" s="163">
        <v>9242</v>
      </c>
      <c r="G31" s="163">
        <v>10119</v>
      </c>
      <c r="H31" s="163">
        <v>7745</v>
      </c>
      <c r="I31" s="165">
        <f t="shared" si="19"/>
        <v>-0.23460816286194286</v>
      </c>
      <c r="J31" s="164">
        <f t="shared" si="16"/>
        <v>-0.2505322237275015</v>
      </c>
      <c r="K31" s="162">
        <f t="shared" si="17"/>
        <v>-2374</v>
      </c>
      <c r="L31" s="163">
        <f t="shared" si="18"/>
        <v>-2589</v>
      </c>
      <c r="M31" s="164">
        <f t="shared" si="15"/>
        <v>8.6286227403480856E-3</v>
      </c>
    </row>
    <row r="32" spans="1:27" x14ac:dyDescent="0.25">
      <c r="B32" s="162" t="s">
        <v>119</v>
      </c>
      <c r="C32" s="163">
        <v>3247</v>
      </c>
      <c r="D32" s="163">
        <v>3719</v>
      </c>
      <c r="E32" s="163">
        <v>1704</v>
      </c>
      <c r="F32" s="163">
        <v>3655</v>
      </c>
      <c r="G32" s="163">
        <v>3957</v>
      </c>
      <c r="H32" s="163">
        <v>3859</v>
      </c>
      <c r="I32" s="165">
        <f t="shared" si="19"/>
        <v>-2.4766237048268858E-2</v>
      </c>
      <c r="J32" s="164">
        <f t="shared" si="16"/>
        <v>3.7644528098951247E-2</v>
      </c>
      <c r="K32" s="162">
        <f t="shared" si="17"/>
        <v>-98</v>
      </c>
      <c r="L32" s="163">
        <f t="shared" si="18"/>
        <v>140</v>
      </c>
      <c r="M32" s="164">
        <f t="shared" si="15"/>
        <v>4.2992711626860247E-3</v>
      </c>
    </row>
    <row r="33" spans="2:13" x14ac:dyDescent="0.25">
      <c r="B33" s="162" t="s">
        <v>128</v>
      </c>
      <c r="C33" s="163">
        <v>2477</v>
      </c>
      <c r="D33" s="163">
        <v>3120</v>
      </c>
      <c r="E33" s="163">
        <v>1994</v>
      </c>
      <c r="F33" s="163">
        <v>1623</v>
      </c>
      <c r="G33" s="163">
        <v>2475</v>
      </c>
      <c r="H33" s="163">
        <v>1946</v>
      </c>
      <c r="I33" s="165">
        <f t="shared" si="19"/>
        <v>-0.21373737373737378</v>
      </c>
      <c r="J33" s="164">
        <f t="shared" si="16"/>
        <v>-0.37628205128205128</v>
      </c>
      <c r="K33" s="162">
        <f t="shared" si="17"/>
        <v>-529</v>
      </c>
      <c r="L33" s="163">
        <f t="shared" si="18"/>
        <v>-1174</v>
      </c>
      <c r="M33" s="164">
        <f t="shared" si="15"/>
        <v>2.168018057161701E-3</v>
      </c>
    </row>
    <row r="34" spans="2:13" x14ac:dyDescent="0.25">
      <c r="B34" s="162" t="s">
        <v>131</v>
      </c>
      <c r="C34" s="163">
        <v>3892</v>
      </c>
      <c r="D34" s="163">
        <v>3867</v>
      </c>
      <c r="E34" s="163">
        <v>1709</v>
      </c>
      <c r="F34" s="163">
        <v>919</v>
      </c>
      <c r="G34" s="163">
        <v>2007</v>
      </c>
      <c r="H34" s="163">
        <v>2239</v>
      </c>
      <c r="I34" s="165">
        <f t="shared" si="19"/>
        <v>0.1155954160438466</v>
      </c>
      <c r="J34" s="164">
        <f t="shared" si="16"/>
        <v>-0.42099818981122317</v>
      </c>
      <c r="K34" s="162">
        <f t="shared" si="17"/>
        <v>232</v>
      </c>
      <c r="L34" s="163">
        <f t="shared" si="18"/>
        <v>-1628</v>
      </c>
      <c r="M34" s="164">
        <f t="shared" si="15"/>
        <v>2.494446264123869E-3</v>
      </c>
    </row>
    <row r="35" spans="2:13" x14ac:dyDescent="0.25">
      <c r="B35" s="168" t="s">
        <v>145</v>
      </c>
      <c r="C35" s="169">
        <f t="shared" ref="C35:H35" si="20">C27-SUM(C28:C34)</f>
        <v>52414</v>
      </c>
      <c r="D35" s="169">
        <f t="shared" si="20"/>
        <v>53496</v>
      </c>
      <c r="E35" s="169">
        <f t="shared" si="20"/>
        <v>15288</v>
      </c>
      <c r="F35" s="169">
        <f t="shared" si="20"/>
        <v>43126</v>
      </c>
      <c r="G35" s="169">
        <f t="shared" si="20"/>
        <v>52639</v>
      </c>
      <c r="H35" s="169">
        <f t="shared" si="20"/>
        <v>56742</v>
      </c>
      <c r="I35" s="171">
        <f t="shared" si="19"/>
        <v>7.7946009612644529E-2</v>
      </c>
      <c r="J35" s="170">
        <f t="shared" si="16"/>
        <v>6.0677433826828109E-2</v>
      </c>
      <c r="K35" s="168">
        <f>H35-G35</f>
        <v>4103</v>
      </c>
      <c r="L35" s="169">
        <f t="shared" si="18"/>
        <v>3246</v>
      </c>
      <c r="M35" s="170">
        <f t="shared" si="15"/>
        <v>6.3215663206304853E-2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457298</v>
      </c>
      <c r="D37" s="176">
        <f t="shared" ref="D37:H37" si="21">D38+D41</f>
        <v>436171</v>
      </c>
      <c r="E37" s="176">
        <f t="shared" si="21"/>
        <v>128188</v>
      </c>
      <c r="F37" s="176">
        <f t="shared" si="21"/>
        <v>367054</v>
      </c>
      <c r="G37" s="176">
        <f t="shared" si="21"/>
        <v>376530</v>
      </c>
      <c r="H37" s="176">
        <f t="shared" si="21"/>
        <v>394071</v>
      </c>
      <c r="I37" s="177">
        <f>IFERROR(H37/G37-1,"-")</f>
        <v>4.6585929408015314E-2</v>
      </c>
      <c r="J37" s="177">
        <f>IFERROR(H37/D37-1,"-")</f>
        <v>-9.6521777009475618E-2</v>
      </c>
      <c r="K37" s="176">
        <f>H37-G37</f>
        <v>17541</v>
      </c>
      <c r="L37" s="176">
        <f>H37-D37</f>
        <v>-42100</v>
      </c>
      <c r="M37" s="177">
        <f t="shared" ref="M37:M49" si="22">H37/H$9</f>
        <v>0.43903034111190581</v>
      </c>
    </row>
    <row r="38" spans="2:13" x14ac:dyDescent="0.25">
      <c r="B38" s="157" t="s">
        <v>97</v>
      </c>
      <c r="C38" s="158">
        <v>46018</v>
      </c>
      <c r="D38" s="158">
        <v>38460</v>
      </c>
      <c r="E38" s="158">
        <v>16968</v>
      </c>
      <c r="F38" s="158">
        <v>34751</v>
      </c>
      <c r="G38" s="158">
        <v>31088</v>
      </c>
      <c r="H38" s="158">
        <v>27628</v>
      </c>
      <c r="I38" s="160">
        <f>IFERROR(H38/G38-1,"-")</f>
        <v>-0.11129696345856921</v>
      </c>
      <c r="J38" s="159">
        <f t="shared" ref="J38:J49" si="23">IFERROR(H38/D38-1,"-")</f>
        <v>-0.28164326573062926</v>
      </c>
      <c r="K38" s="157">
        <f t="shared" ref="K38:K48" si="24">H38-G38</f>
        <v>-3460</v>
      </c>
      <c r="L38" s="158">
        <f t="shared" ref="L38:L49" si="25">H38-D38</f>
        <v>-10832</v>
      </c>
      <c r="M38" s="159">
        <f t="shared" si="22"/>
        <v>3.078006314658966E-2</v>
      </c>
    </row>
    <row r="39" spans="2:13" x14ac:dyDescent="0.25">
      <c r="B39" s="162" t="s">
        <v>103</v>
      </c>
      <c r="C39" s="163">
        <v>25510</v>
      </c>
      <c r="D39" s="163">
        <v>27149</v>
      </c>
      <c r="E39" s="163">
        <v>12932</v>
      </c>
      <c r="F39" s="163">
        <v>26190</v>
      </c>
      <c r="G39" s="163">
        <v>19276</v>
      </c>
      <c r="H39" s="163">
        <v>15736</v>
      </c>
      <c r="I39" s="165">
        <f>IFERROR(H39/G39-1,"-")</f>
        <v>-0.18364805976343634</v>
      </c>
      <c r="J39" s="164">
        <f t="shared" si="23"/>
        <v>-0.4203838078750598</v>
      </c>
      <c r="K39" s="162">
        <f t="shared" si="24"/>
        <v>-3540</v>
      </c>
      <c r="L39" s="163">
        <f t="shared" si="25"/>
        <v>-11413</v>
      </c>
      <c r="M39" s="164">
        <f t="shared" si="22"/>
        <v>1.7531311483811166E-2</v>
      </c>
    </row>
    <row r="40" spans="2:13" x14ac:dyDescent="0.25">
      <c r="B40" s="162" t="s">
        <v>100</v>
      </c>
      <c r="C40" s="163">
        <v>20508</v>
      </c>
      <c r="D40" s="163">
        <v>11311</v>
      </c>
      <c r="E40" s="163">
        <v>4036</v>
      </c>
      <c r="F40" s="163">
        <v>8561</v>
      </c>
      <c r="G40" s="163">
        <v>11812</v>
      </c>
      <c r="H40" s="163">
        <v>11892</v>
      </c>
      <c r="I40" s="165">
        <f>IFERROR(H40/G40-1,"-")</f>
        <v>6.7727734507281312E-3</v>
      </c>
      <c r="J40" s="164">
        <f t="shared" si="23"/>
        <v>5.1365926973742315E-2</v>
      </c>
      <c r="K40" s="162">
        <f t="shared" si="24"/>
        <v>80</v>
      </c>
      <c r="L40" s="163">
        <f t="shared" si="25"/>
        <v>581</v>
      </c>
      <c r="M40" s="164">
        <f t="shared" si="22"/>
        <v>1.3248751662778495E-2</v>
      </c>
    </row>
    <row r="41" spans="2:13" x14ac:dyDescent="0.25">
      <c r="B41" s="157" t="s">
        <v>107</v>
      </c>
      <c r="C41" s="158">
        <v>411280</v>
      </c>
      <c r="D41" s="158">
        <v>397711</v>
      </c>
      <c r="E41" s="158">
        <v>111220</v>
      </c>
      <c r="F41" s="158">
        <v>332303</v>
      </c>
      <c r="G41" s="158">
        <v>345442</v>
      </c>
      <c r="H41" s="158">
        <v>366443</v>
      </c>
      <c r="I41" s="160">
        <f>IFERROR(H41/G41-1,"-")</f>
        <v>6.0794576224084018E-2</v>
      </c>
      <c r="J41" s="159">
        <f t="shared" si="23"/>
        <v>-7.8619902391435015E-2</v>
      </c>
      <c r="K41" s="157">
        <f t="shared" si="24"/>
        <v>21001</v>
      </c>
      <c r="L41" s="158">
        <f t="shared" si="25"/>
        <v>-31268</v>
      </c>
      <c r="M41" s="159">
        <f t="shared" si="22"/>
        <v>0.40825027796531616</v>
      </c>
    </row>
    <row r="42" spans="2:13" x14ac:dyDescent="0.25">
      <c r="B42" s="162" t="s">
        <v>110</v>
      </c>
      <c r="C42" s="163">
        <v>228421</v>
      </c>
      <c r="D42" s="163">
        <v>231354</v>
      </c>
      <c r="E42" s="163">
        <v>44612</v>
      </c>
      <c r="F42" s="163">
        <v>175774</v>
      </c>
      <c r="G42" s="163">
        <v>195891</v>
      </c>
      <c r="H42" s="163">
        <v>208977</v>
      </c>
      <c r="I42" s="165">
        <f t="shared" ref="I42:I49" si="26">IFERROR(H42/G42-1,"-")</f>
        <v>6.6802456468137983E-2</v>
      </c>
      <c r="J42" s="164">
        <f t="shared" si="23"/>
        <v>-9.6721906688451487E-2</v>
      </c>
      <c r="K42" s="162">
        <f t="shared" si="24"/>
        <v>13086</v>
      </c>
      <c r="L42" s="163">
        <f t="shared" si="25"/>
        <v>-22377</v>
      </c>
      <c r="M42" s="164">
        <f t="shared" si="22"/>
        <v>0.23281906964618748</v>
      </c>
    </row>
    <row r="43" spans="2:13" x14ac:dyDescent="0.25">
      <c r="B43" s="162" t="s">
        <v>113</v>
      </c>
      <c r="C43" s="163">
        <v>15854</v>
      </c>
      <c r="D43" s="163">
        <v>10594</v>
      </c>
      <c r="E43" s="163">
        <v>3745</v>
      </c>
      <c r="F43" s="163">
        <v>7928</v>
      </c>
      <c r="G43" s="163">
        <v>7930</v>
      </c>
      <c r="H43" s="163">
        <v>8733</v>
      </c>
      <c r="I43" s="165">
        <f t="shared" si="26"/>
        <v>0.1012610340479192</v>
      </c>
      <c r="J43" s="164">
        <f t="shared" si="23"/>
        <v>-0.17566547102133279</v>
      </c>
      <c r="K43" s="162">
        <f t="shared" si="24"/>
        <v>803</v>
      </c>
      <c r="L43" s="163">
        <f t="shared" si="25"/>
        <v>-1861</v>
      </c>
      <c r="M43" s="164">
        <f t="shared" si="22"/>
        <v>9.7293431105822895E-3</v>
      </c>
    </row>
    <row r="44" spans="2:13" x14ac:dyDescent="0.25">
      <c r="B44" s="162" t="s">
        <v>116</v>
      </c>
      <c r="C44" s="163">
        <v>6762</v>
      </c>
      <c r="D44" s="163">
        <v>6177</v>
      </c>
      <c r="E44" s="163">
        <v>2314</v>
      </c>
      <c r="F44" s="163">
        <v>7035</v>
      </c>
      <c r="G44" s="163">
        <v>6843</v>
      </c>
      <c r="H44" s="163">
        <v>7247</v>
      </c>
      <c r="I44" s="165">
        <f t="shared" si="26"/>
        <v>5.9038433435627757E-2</v>
      </c>
      <c r="J44" s="164">
        <f t="shared" si="23"/>
        <v>0.17322324753116392</v>
      </c>
      <c r="K44" s="162">
        <f t="shared" si="24"/>
        <v>404</v>
      </c>
      <c r="L44" s="163">
        <f t="shared" si="25"/>
        <v>1070</v>
      </c>
      <c r="M44" s="164">
        <f t="shared" si="22"/>
        <v>8.0738061974567569E-3</v>
      </c>
    </row>
    <row r="45" spans="2:13" x14ac:dyDescent="0.25">
      <c r="B45" s="162" t="s">
        <v>123</v>
      </c>
      <c r="C45" s="163">
        <v>21888</v>
      </c>
      <c r="D45" s="163">
        <v>21043</v>
      </c>
      <c r="E45" s="163">
        <v>5985</v>
      </c>
      <c r="F45" s="163">
        <v>21454</v>
      </c>
      <c r="G45" s="163">
        <v>19289</v>
      </c>
      <c r="H45" s="163">
        <v>19581</v>
      </c>
      <c r="I45" s="165">
        <f t="shared" si="26"/>
        <v>1.5138161646534254E-2</v>
      </c>
      <c r="J45" s="164">
        <f t="shared" si="23"/>
        <v>-6.9476785629425497E-2</v>
      </c>
      <c r="K45" s="162">
        <f t="shared" si="24"/>
        <v>292</v>
      </c>
      <c r="L45" s="163">
        <f t="shared" si="25"/>
        <v>-1462</v>
      </c>
      <c r="M45" s="164">
        <f t="shared" si="22"/>
        <v>2.1814985394287396E-2</v>
      </c>
    </row>
    <row r="46" spans="2:13" x14ac:dyDescent="0.25">
      <c r="B46" s="162" t="s">
        <v>119</v>
      </c>
      <c r="C46" s="163">
        <v>6941</v>
      </c>
      <c r="D46" s="163">
        <v>5653</v>
      </c>
      <c r="E46" s="163">
        <v>2351</v>
      </c>
      <c r="F46" s="163">
        <v>5580</v>
      </c>
      <c r="G46" s="163">
        <v>5813</v>
      </c>
      <c r="H46" s="163">
        <v>6392</v>
      </c>
      <c r="I46" s="165">
        <f t="shared" si="26"/>
        <v>9.960433511095812E-2</v>
      </c>
      <c r="J46" s="164">
        <f t="shared" si="23"/>
        <v>0.13072704758535281</v>
      </c>
      <c r="K46" s="162">
        <f t="shared" si="24"/>
        <v>579</v>
      </c>
      <c r="L46" s="163">
        <f t="shared" si="25"/>
        <v>739</v>
      </c>
      <c r="M46" s="164">
        <f t="shared" si="22"/>
        <v>7.1212597232156189E-3</v>
      </c>
    </row>
    <row r="47" spans="2:13" x14ac:dyDescent="0.25">
      <c r="B47" s="162" t="s">
        <v>128</v>
      </c>
      <c r="C47" s="163">
        <v>11666</v>
      </c>
      <c r="D47" s="163">
        <v>12987</v>
      </c>
      <c r="E47" s="163">
        <v>6283</v>
      </c>
      <c r="F47" s="163">
        <v>8842</v>
      </c>
      <c r="G47" s="163">
        <v>9305</v>
      </c>
      <c r="H47" s="163">
        <v>8982</v>
      </c>
      <c r="I47" s="165">
        <f t="shared" si="26"/>
        <v>-3.4712520150456783E-2</v>
      </c>
      <c r="J47" s="164">
        <f t="shared" si="23"/>
        <v>-0.30838530838530842</v>
      </c>
      <c r="K47" s="162">
        <f t="shared" si="24"/>
        <v>-323</v>
      </c>
      <c r="L47" s="163">
        <f t="shared" si="25"/>
        <v>-4005</v>
      </c>
      <c r="M47" s="164">
        <f t="shared" si="22"/>
        <v>1.0006751382027954E-2</v>
      </c>
    </row>
    <row r="48" spans="2:13" x14ac:dyDescent="0.25">
      <c r="B48" s="162" t="s">
        <v>131</v>
      </c>
      <c r="C48" s="163">
        <v>20912</v>
      </c>
      <c r="D48" s="163">
        <v>18456</v>
      </c>
      <c r="E48" s="163">
        <v>10653</v>
      </c>
      <c r="F48" s="163">
        <v>7799</v>
      </c>
      <c r="G48" s="163">
        <v>9027</v>
      </c>
      <c r="H48" s="163">
        <v>9633</v>
      </c>
      <c r="I48" s="165">
        <f t="shared" si="26"/>
        <v>6.7131937520771068E-2</v>
      </c>
      <c r="J48" s="164">
        <f t="shared" si="23"/>
        <v>-0.47805591677503256</v>
      </c>
      <c r="K48" s="162">
        <f t="shared" si="24"/>
        <v>606</v>
      </c>
      <c r="L48" s="163">
        <f t="shared" si="25"/>
        <v>-8823</v>
      </c>
      <c r="M48" s="164">
        <f t="shared" si="22"/>
        <v>1.0732023609783488E-2</v>
      </c>
    </row>
    <row r="49" spans="2:13" x14ac:dyDescent="0.25">
      <c r="B49" s="168" t="s">
        <v>145</v>
      </c>
      <c r="C49" s="169">
        <f t="shared" ref="C49:H49" si="27">C41-SUM(C42:C48)</f>
        <v>98836</v>
      </c>
      <c r="D49" s="169">
        <f t="shared" si="27"/>
        <v>91447</v>
      </c>
      <c r="E49" s="169">
        <f t="shared" si="27"/>
        <v>35277</v>
      </c>
      <c r="F49" s="169">
        <f t="shared" si="27"/>
        <v>97891</v>
      </c>
      <c r="G49" s="169">
        <f t="shared" si="27"/>
        <v>91344</v>
      </c>
      <c r="H49" s="169">
        <f t="shared" si="27"/>
        <v>96898</v>
      </c>
      <c r="I49" s="171">
        <f t="shared" si="26"/>
        <v>6.080311788404269E-2</v>
      </c>
      <c r="J49" s="170">
        <f t="shared" si="23"/>
        <v>5.9608297702494317E-2</v>
      </c>
      <c r="K49" s="168">
        <f>H49-G49</f>
        <v>5554</v>
      </c>
      <c r="L49" s="169">
        <f t="shared" si="25"/>
        <v>5451</v>
      </c>
      <c r="M49" s="170">
        <f t="shared" si="22"/>
        <v>0.10795303890177518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4462</v>
      </c>
      <c r="D51" s="176">
        <f t="shared" ref="D51:H51" si="28">IFERROR(D52+D55,"nd")</f>
        <v>4345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-4345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1178</v>
      </c>
      <c r="D52" s="158">
        <v>1438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-1438</v>
      </c>
      <c r="M52" s="159">
        <f t="shared" si="29"/>
        <v>0</v>
      </c>
    </row>
    <row r="53" spans="2:13" x14ac:dyDescent="0.25">
      <c r="B53" s="162" t="s">
        <v>103</v>
      </c>
      <c r="C53" s="163">
        <v>912</v>
      </c>
      <c r="D53" s="163">
        <v>963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-963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3284</v>
      </c>
      <c r="D55" s="158">
        <v>2907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-2907</v>
      </c>
      <c r="M55" s="159">
        <f t="shared" si="29"/>
        <v>0</v>
      </c>
    </row>
    <row r="56" spans="2:13" x14ac:dyDescent="0.25">
      <c r="B56" s="162" t="s">
        <v>110</v>
      </c>
      <c r="C56" s="163">
        <v>1119</v>
      </c>
      <c r="D56" s="163">
        <v>1211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-1211</v>
      </c>
      <c r="M56" s="164">
        <f t="shared" si="29"/>
        <v>0</v>
      </c>
    </row>
    <row r="57" spans="2:13" x14ac:dyDescent="0.25">
      <c r="B57" s="162" t="s">
        <v>113</v>
      </c>
      <c r="C57" s="163">
        <v>770</v>
      </c>
      <c r="D57" s="163">
        <v>457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-457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179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-179</v>
      </c>
      <c r="M58" s="164">
        <f t="shared" si="29"/>
        <v>0</v>
      </c>
    </row>
    <row r="59" spans="2:13" x14ac:dyDescent="0.25">
      <c r="B59" s="162" t="s">
        <v>123</v>
      </c>
      <c r="C59" s="163">
        <v>53</v>
      </c>
      <c r="D59" s="163">
        <v>149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-149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33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-33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764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-764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132103</v>
      </c>
      <c r="D79" s="176">
        <f t="shared" ref="D79:H79" si="42">IFERROR(D80+D83,"nd")</f>
        <v>122266</v>
      </c>
      <c r="E79" s="176">
        <f t="shared" si="42"/>
        <v>34032</v>
      </c>
      <c r="F79" s="176">
        <f t="shared" si="42"/>
        <v>99532</v>
      </c>
      <c r="G79" s="176">
        <f t="shared" si="42"/>
        <v>111181</v>
      </c>
      <c r="H79" s="176">
        <f t="shared" si="42"/>
        <v>134105</v>
      </c>
      <c r="I79" s="177">
        <f>IFERROR(H79/G79-1,"-")</f>
        <v>0.20618630881175748</v>
      </c>
      <c r="J79" s="177">
        <f>IFERROR(H79/D79-1,"-")</f>
        <v>9.6829862758248453E-2</v>
      </c>
      <c r="K79" s="176">
        <f>IFERROR(H79-G79,"-")</f>
        <v>22924</v>
      </c>
      <c r="L79" s="176">
        <f>IFERROR(H79-D79,"-")</f>
        <v>11839</v>
      </c>
      <c r="M79" s="177">
        <f>IFERROR(H79/H$9,"-")</f>
        <v>0.14940496482819626</v>
      </c>
    </row>
    <row r="80" spans="2:13" x14ac:dyDescent="0.25">
      <c r="B80" s="157" t="s">
        <v>97</v>
      </c>
      <c r="C80" s="158">
        <v>64092</v>
      </c>
      <c r="D80" s="158">
        <v>59570</v>
      </c>
      <c r="E80" s="158">
        <v>11706</v>
      </c>
      <c r="F80" s="158">
        <v>49826</v>
      </c>
      <c r="G80" s="158">
        <v>52337</v>
      </c>
      <c r="H80" s="158">
        <v>68628</v>
      </c>
      <c r="I80" s="160">
        <f>IFERROR(H80/G80-1,"-")</f>
        <v>0.31127118482144556</v>
      </c>
      <c r="J80" s="159">
        <f t="shared" ref="J80:J91" si="43">IFERROR(H80/D80-1,"-")</f>
        <v>0.15205640423031719</v>
      </c>
      <c r="K80" s="178">
        <f t="shared" ref="K80:K91" si="44">IFERROR(H80-G80,"-")</f>
        <v>16291</v>
      </c>
      <c r="L80" s="158">
        <f t="shared" ref="L80:L91" si="45">IFERROR(H80-D80,"-")</f>
        <v>9058</v>
      </c>
      <c r="M80" s="159">
        <f t="shared" ref="M80:M91" si="46">IFERROR(H80/H$9,"-")</f>
        <v>7.6457730332422008E-2</v>
      </c>
    </row>
    <row r="81" spans="2:13" x14ac:dyDescent="0.25">
      <c r="B81" s="162" t="s">
        <v>103</v>
      </c>
      <c r="C81" s="163">
        <v>21239</v>
      </c>
      <c r="D81" s="163">
        <v>18274</v>
      </c>
      <c r="E81" s="163">
        <v>3396</v>
      </c>
      <c r="F81" s="163">
        <v>24083</v>
      </c>
      <c r="G81" s="163">
        <v>27250</v>
      </c>
      <c r="H81" s="163">
        <v>28068</v>
      </c>
      <c r="I81" s="165">
        <f>IFERROR(H81/G81-1,"-")</f>
        <v>3.0018348623853219E-2</v>
      </c>
      <c r="J81" s="164">
        <f t="shared" si="43"/>
        <v>0.53595271971106495</v>
      </c>
      <c r="K81" s="179">
        <f t="shared" si="44"/>
        <v>818</v>
      </c>
      <c r="L81" s="163">
        <f t="shared" si="45"/>
        <v>9794</v>
      </c>
      <c r="M81" s="164">
        <f t="shared" si="46"/>
        <v>3.1270262501754693E-2</v>
      </c>
    </row>
    <row r="82" spans="2:13" x14ac:dyDescent="0.25">
      <c r="B82" s="162" t="s">
        <v>100</v>
      </c>
      <c r="C82" s="163">
        <v>42853</v>
      </c>
      <c r="D82" s="163">
        <v>41296</v>
      </c>
      <c r="E82" s="163">
        <v>8310</v>
      </c>
      <c r="F82" s="163">
        <v>25743</v>
      </c>
      <c r="G82" s="163">
        <v>25087</v>
      </c>
      <c r="H82" s="163">
        <v>40560</v>
      </c>
      <c r="I82" s="165">
        <f>IFERROR(H82/G82-1,"-")</f>
        <v>0.61677362777534173</v>
      </c>
      <c r="J82" s="164">
        <f t="shared" si="43"/>
        <v>-1.7822549399457599E-2</v>
      </c>
      <c r="K82" s="179">
        <f t="shared" si="44"/>
        <v>15473</v>
      </c>
      <c r="L82" s="163">
        <f t="shared" si="45"/>
        <v>-736</v>
      </c>
      <c r="M82" s="164">
        <f t="shared" si="46"/>
        <v>4.5187467830667315E-2</v>
      </c>
    </row>
    <row r="83" spans="2:13" x14ac:dyDescent="0.25">
      <c r="B83" s="157" t="s">
        <v>107</v>
      </c>
      <c r="C83" s="158">
        <v>68011</v>
      </c>
      <c r="D83" s="158">
        <v>62696</v>
      </c>
      <c r="E83" s="158">
        <v>22326</v>
      </c>
      <c r="F83" s="158">
        <v>49706</v>
      </c>
      <c r="G83" s="158">
        <v>58844</v>
      </c>
      <c r="H83" s="158">
        <v>65477</v>
      </c>
      <c r="I83" s="160">
        <f>IFERROR(H83/G83-1,"-")</f>
        <v>0.11272177282305762</v>
      </c>
      <c r="J83" s="159">
        <f t="shared" si="43"/>
        <v>4.435689677172383E-2</v>
      </c>
      <c r="K83" s="178">
        <f t="shared" si="44"/>
        <v>6633</v>
      </c>
      <c r="L83" s="158">
        <f t="shared" si="45"/>
        <v>2781</v>
      </c>
      <c r="M83" s="159">
        <f t="shared" si="46"/>
        <v>7.2947234495774255E-2</v>
      </c>
    </row>
    <row r="84" spans="2:13" x14ac:dyDescent="0.25">
      <c r="B84" s="162" t="s">
        <v>110</v>
      </c>
      <c r="C84" s="163">
        <v>9958</v>
      </c>
      <c r="D84" s="163">
        <v>8937</v>
      </c>
      <c r="E84" s="163">
        <v>2019</v>
      </c>
      <c r="F84" s="163">
        <v>7139</v>
      </c>
      <c r="G84" s="163">
        <v>9138</v>
      </c>
      <c r="H84" s="163">
        <v>11162</v>
      </c>
      <c r="I84" s="165">
        <f t="shared" ref="I84:I91" si="47">IFERROR(H84/G84-1,"-")</f>
        <v>0.22149266797986433</v>
      </c>
      <c r="J84" s="164">
        <f t="shared" si="43"/>
        <v>0.24896497706165377</v>
      </c>
      <c r="K84" s="179">
        <f t="shared" si="44"/>
        <v>2024</v>
      </c>
      <c r="L84" s="163">
        <f t="shared" si="45"/>
        <v>2225</v>
      </c>
      <c r="M84" s="164">
        <f t="shared" si="46"/>
        <v>1.2435466368981967E-2</v>
      </c>
    </row>
    <row r="85" spans="2:13" x14ac:dyDescent="0.25">
      <c r="B85" s="162" t="s">
        <v>113</v>
      </c>
      <c r="C85" s="163">
        <v>19152</v>
      </c>
      <c r="D85" s="163">
        <v>15739</v>
      </c>
      <c r="E85" s="163">
        <v>5194</v>
      </c>
      <c r="F85" s="163">
        <v>10877</v>
      </c>
      <c r="G85" s="163">
        <v>10973</v>
      </c>
      <c r="H85" s="163">
        <v>12929</v>
      </c>
      <c r="I85" s="165">
        <f t="shared" si="47"/>
        <v>0.17825571858197398</v>
      </c>
      <c r="J85" s="164">
        <f t="shared" si="43"/>
        <v>-0.1785373911938497</v>
      </c>
      <c r="K85" s="179">
        <f t="shared" si="44"/>
        <v>1956</v>
      </c>
      <c r="L85" s="163">
        <f t="shared" si="45"/>
        <v>-2810</v>
      </c>
      <c r="M85" s="164">
        <f t="shared" si="46"/>
        <v>1.4404062415746986E-2</v>
      </c>
    </row>
    <row r="86" spans="2:13" x14ac:dyDescent="0.25">
      <c r="B86" s="162" t="s">
        <v>116</v>
      </c>
      <c r="C86" s="163">
        <v>4430</v>
      </c>
      <c r="D86" s="163">
        <v>3478</v>
      </c>
      <c r="E86" s="163">
        <v>965</v>
      </c>
      <c r="F86" s="163">
        <v>3618</v>
      </c>
      <c r="G86" s="163">
        <v>3721</v>
      </c>
      <c r="H86" s="163">
        <v>4319</v>
      </c>
      <c r="I86" s="165">
        <f t="shared" si="47"/>
        <v>0.16070948669712437</v>
      </c>
      <c r="J86" s="164">
        <f t="shared" si="43"/>
        <v>0.24180563542265676</v>
      </c>
      <c r="K86" s="179">
        <f t="shared" si="44"/>
        <v>598</v>
      </c>
      <c r="L86" s="163">
        <f t="shared" si="45"/>
        <v>841</v>
      </c>
      <c r="M86" s="164">
        <f t="shared" si="46"/>
        <v>4.8117523067221927E-3</v>
      </c>
    </row>
    <row r="87" spans="2:13" x14ac:dyDescent="0.25">
      <c r="B87" s="162" t="s">
        <v>123</v>
      </c>
      <c r="C87" s="163">
        <v>3428</v>
      </c>
      <c r="D87" s="163">
        <v>2647</v>
      </c>
      <c r="E87" s="163">
        <v>382</v>
      </c>
      <c r="F87" s="163">
        <v>3902</v>
      </c>
      <c r="G87" s="163">
        <v>3732</v>
      </c>
      <c r="H87" s="163">
        <v>4397</v>
      </c>
      <c r="I87" s="165">
        <f t="shared" si="47"/>
        <v>0.17818863879957125</v>
      </c>
      <c r="J87" s="164">
        <f t="shared" si="43"/>
        <v>0.66112580279561772</v>
      </c>
      <c r="K87" s="179">
        <f t="shared" si="44"/>
        <v>665</v>
      </c>
      <c r="L87" s="163">
        <f t="shared" si="45"/>
        <v>1750</v>
      </c>
      <c r="M87" s="164">
        <f t="shared" si="46"/>
        <v>4.8986512833196303E-3</v>
      </c>
    </row>
    <row r="88" spans="2:13" x14ac:dyDescent="0.25">
      <c r="B88" s="162" t="s">
        <v>119</v>
      </c>
      <c r="C88" s="163">
        <v>518</v>
      </c>
      <c r="D88" s="163">
        <v>539</v>
      </c>
      <c r="E88" s="163">
        <v>174</v>
      </c>
      <c r="F88" s="163">
        <v>608</v>
      </c>
      <c r="G88" s="163">
        <v>496</v>
      </c>
      <c r="H88" s="163">
        <v>699</v>
      </c>
      <c r="I88" s="165">
        <f t="shared" si="47"/>
        <v>0.40927419354838701</v>
      </c>
      <c r="J88" s="164">
        <f t="shared" si="43"/>
        <v>0.29684601113172548</v>
      </c>
      <c r="K88" s="179">
        <f t="shared" si="44"/>
        <v>203</v>
      </c>
      <c r="L88" s="163">
        <f t="shared" si="45"/>
        <v>160</v>
      </c>
      <c r="M88" s="164">
        <f t="shared" si="46"/>
        <v>7.7874852104626365E-4</v>
      </c>
    </row>
    <row r="89" spans="2:13" x14ac:dyDescent="0.25">
      <c r="B89" s="162" t="s">
        <v>128</v>
      </c>
      <c r="C89" s="163">
        <v>2379</v>
      </c>
      <c r="D89" s="163">
        <v>2943</v>
      </c>
      <c r="E89" s="163">
        <v>1327</v>
      </c>
      <c r="F89" s="163">
        <v>2261</v>
      </c>
      <c r="G89" s="163">
        <v>3082</v>
      </c>
      <c r="H89" s="163">
        <v>2310</v>
      </c>
      <c r="I89" s="165">
        <f t="shared" si="47"/>
        <v>-0.25048669695003245</v>
      </c>
      <c r="J89" s="164">
        <f t="shared" si="43"/>
        <v>-0.21508664627930685</v>
      </c>
      <c r="K89" s="179">
        <f t="shared" si="44"/>
        <v>-772</v>
      </c>
      <c r="L89" s="163">
        <f t="shared" si="45"/>
        <v>-633</v>
      </c>
      <c r="M89" s="164">
        <f t="shared" si="46"/>
        <v>2.573546614616408E-3</v>
      </c>
    </row>
    <row r="90" spans="2:13" x14ac:dyDescent="0.25">
      <c r="B90" s="162" t="s">
        <v>131</v>
      </c>
      <c r="C90" s="163">
        <v>3532</v>
      </c>
      <c r="D90" s="163">
        <v>3306</v>
      </c>
      <c r="E90" s="163">
        <v>2399</v>
      </c>
      <c r="F90" s="163">
        <v>1871</v>
      </c>
      <c r="G90" s="163">
        <v>3383</v>
      </c>
      <c r="H90" s="163">
        <v>3121</v>
      </c>
      <c r="I90" s="165">
        <f t="shared" si="47"/>
        <v>-7.7446053798403747E-2</v>
      </c>
      <c r="J90" s="164">
        <f t="shared" si="43"/>
        <v>-5.5958862673926246E-2</v>
      </c>
      <c r="K90" s="179">
        <f t="shared" si="44"/>
        <v>-262</v>
      </c>
      <c r="L90" s="163">
        <f t="shared" si="45"/>
        <v>-185</v>
      </c>
      <c r="M90" s="164">
        <f t="shared" si="46"/>
        <v>3.4770731533410428E-3</v>
      </c>
    </row>
    <row r="91" spans="2:13" x14ac:dyDescent="0.25">
      <c r="B91" s="168" t="s">
        <v>145</v>
      </c>
      <c r="C91" s="169">
        <f>IFERROR(C83-SUM(C84:C90),"nd")</f>
        <v>24614</v>
      </c>
      <c r="D91" s="169">
        <f t="shared" ref="D91:H91" si="48">IFERROR(D83-SUM(D84:D90),"nd")</f>
        <v>25107</v>
      </c>
      <c r="E91" s="169">
        <f t="shared" si="48"/>
        <v>9866</v>
      </c>
      <c r="F91" s="169">
        <f t="shared" si="48"/>
        <v>19430</v>
      </c>
      <c r="G91" s="169">
        <f t="shared" si="48"/>
        <v>24319</v>
      </c>
      <c r="H91" s="169">
        <f t="shared" si="48"/>
        <v>26540</v>
      </c>
      <c r="I91" s="171">
        <f t="shared" si="47"/>
        <v>9.1327768411530119E-2</v>
      </c>
      <c r="J91" s="170">
        <f t="shared" si="43"/>
        <v>5.7075715935794857E-2</v>
      </c>
      <c r="K91" s="180">
        <f t="shared" si="44"/>
        <v>2221</v>
      </c>
      <c r="L91" s="169">
        <f t="shared" si="45"/>
        <v>1433</v>
      </c>
      <c r="M91" s="170">
        <f t="shared" si="46"/>
        <v>2.9567933831999769E-2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44853</v>
      </c>
      <c r="D107" s="176">
        <f t="shared" ref="D107:H107" si="56">IFERROR(D108+D111,"nd")</f>
        <v>43686</v>
      </c>
      <c r="E107" s="176">
        <f t="shared" si="56"/>
        <v>13758</v>
      </c>
      <c r="F107" s="176">
        <f t="shared" si="56"/>
        <v>21487</v>
      </c>
      <c r="G107" s="176">
        <f t="shared" si="56"/>
        <v>24305</v>
      </c>
      <c r="H107" s="176">
        <f t="shared" si="56"/>
        <v>24056</v>
      </c>
      <c r="I107" s="177">
        <f>IFERROR(H107/G107-1,"-")</f>
        <v>-1.0244805595556516E-2</v>
      </c>
      <c r="J107" s="177">
        <f>IFERROR(H107/D107-1,"-")</f>
        <v>-0.44934303895984984</v>
      </c>
      <c r="K107" s="176">
        <f>IFERROR(H107-G107,"-")</f>
        <v>-249</v>
      </c>
      <c r="L107" s="176">
        <f>IFERROR(H107-D107,"-")</f>
        <v>-19630</v>
      </c>
      <c r="M107" s="177">
        <f>IFERROR(H107/H$9,"-")</f>
        <v>2.6800535654204462E-2</v>
      </c>
    </row>
    <row r="108" spans="2:13" x14ac:dyDescent="0.25">
      <c r="B108" s="157" t="s">
        <v>97</v>
      </c>
      <c r="C108" s="158">
        <v>12001</v>
      </c>
      <c r="D108" s="158">
        <v>10177</v>
      </c>
      <c r="E108" s="158">
        <v>2060</v>
      </c>
      <c r="F108" s="158">
        <v>6556</v>
      </c>
      <c r="G108" s="158">
        <v>5983</v>
      </c>
      <c r="H108" s="158">
        <v>5125</v>
      </c>
      <c r="I108" s="160">
        <f>IFERROR(H108/G108-1,"-")</f>
        <v>-0.14340631790071867</v>
      </c>
      <c r="J108" s="159">
        <f t="shared" ref="J108:J119" si="57">IFERROR(H108/D108-1,"-")</f>
        <v>-0.49641348137958141</v>
      </c>
      <c r="K108" s="178">
        <f t="shared" ref="K108:K119" si="58">IFERROR(H108-G108,"-")</f>
        <v>-858</v>
      </c>
      <c r="L108" s="158">
        <f t="shared" ref="L108:L119" si="59">IFERROR(H108-D108,"-")</f>
        <v>-5052</v>
      </c>
      <c r="M108" s="159">
        <f t="shared" ref="M108:M119" si="60">IFERROR(H108/H$9,"-")</f>
        <v>5.7097083982290435E-3</v>
      </c>
    </row>
    <row r="109" spans="2:13" x14ac:dyDescent="0.25">
      <c r="B109" s="162" t="s">
        <v>103</v>
      </c>
      <c r="C109" s="163">
        <v>9269</v>
      </c>
      <c r="D109" s="163">
        <v>6746</v>
      </c>
      <c r="E109" s="163">
        <v>1452</v>
      </c>
      <c r="F109" s="163">
        <v>4894</v>
      </c>
      <c r="G109" s="163">
        <v>4333</v>
      </c>
      <c r="H109" s="163">
        <v>3197</v>
      </c>
      <c r="I109" s="165">
        <f>IFERROR(H109/G109-1,"-")</f>
        <v>-0.26217401338564505</v>
      </c>
      <c r="J109" s="164">
        <f t="shared" si="57"/>
        <v>-0.52608953453898599</v>
      </c>
      <c r="K109" s="179">
        <f t="shared" si="58"/>
        <v>-1136</v>
      </c>
      <c r="L109" s="163">
        <f t="shared" si="59"/>
        <v>-3549</v>
      </c>
      <c r="M109" s="164">
        <f t="shared" si="60"/>
        <v>3.5617439510513662E-3</v>
      </c>
    </row>
    <row r="110" spans="2:13" x14ac:dyDescent="0.25">
      <c r="B110" s="162" t="s">
        <v>100</v>
      </c>
      <c r="C110" s="163">
        <v>2732</v>
      </c>
      <c r="D110" s="163">
        <v>3431</v>
      </c>
      <c r="E110" s="163">
        <v>608</v>
      </c>
      <c r="F110" s="163">
        <v>1662</v>
      </c>
      <c r="G110" s="163">
        <v>1650</v>
      </c>
      <c r="H110" s="163">
        <v>1928</v>
      </c>
      <c r="I110" s="165">
        <f>IFERROR(H110/G110-1,"-")</f>
        <v>0.16848484848484846</v>
      </c>
      <c r="J110" s="164">
        <f t="shared" si="57"/>
        <v>-0.43806470416788112</v>
      </c>
      <c r="K110" s="179">
        <f t="shared" si="58"/>
        <v>278</v>
      </c>
      <c r="L110" s="163">
        <f t="shared" si="59"/>
        <v>-1503</v>
      </c>
      <c r="M110" s="164">
        <f t="shared" si="60"/>
        <v>2.1479644471776773E-3</v>
      </c>
    </row>
    <row r="111" spans="2:13" x14ac:dyDescent="0.25">
      <c r="B111" s="157" t="s">
        <v>107</v>
      </c>
      <c r="C111" s="158">
        <v>32852</v>
      </c>
      <c r="D111" s="158">
        <v>33509</v>
      </c>
      <c r="E111" s="158">
        <v>11698</v>
      </c>
      <c r="F111" s="158">
        <v>14931</v>
      </c>
      <c r="G111" s="158">
        <v>18322</v>
      </c>
      <c r="H111" s="158">
        <v>18931</v>
      </c>
      <c r="I111" s="160">
        <f>IFERROR(H111/G111-1,"-")</f>
        <v>3.3238729396354083E-2</v>
      </c>
      <c r="J111" s="159">
        <f t="shared" si="57"/>
        <v>-0.43504730072517828</v>
      </c>
      <c r="K111" s="178">
        <f t="shared" si="58"/>
        <v>609</v>
      </c>
      <c r="L111" s="158">
        <f t="shared" si="59"/>
        <v>-14578</v>
      </c>
      <c r="M111" s="159">
        <f t="shared" si="60"/>
        <v>2.1090827255975417E-2</v>
      </c>
    </row>
    <row r="112" spans="2:13" x14ac:dyDescent="0.25">
      <c r="B112" s="162" t="s">
        <v>110</v>
      </c>
      <c r="C112" s="163">
        <v>19450</v>
      </c>
      <c r="D112" s="163">
        <v>18098</v>
      </c>
      <c r="E112" s="163">
        <v>6095</v>
      </c>
      <c r="F112" s="163">
        <v>9320</v>
      </c>
      <c r="G112" s="163">
        <v>11377</v>
      </c>
      <c r="H112" s="163">
        <v>10875</v>
      </c>
      <c r="I112" s="165">
        <f t="shared" ref="I112:I119" si="61">IFERROR(H112/G112-1,"-")</f>
        <v>-4.412411004658523E-2</v>
      </c>
      <c r="J112" s="164">
        <f t="shared" si="57"/>
        <v>-0.39910487346668144</v>
      </c>
      <c r="K112" s="179">
        <f t="shared" si="58"/>
        <v>-502</v>
      </c>
      <c r="L112" s="163">
        <f t="shared" si="59"/>
        <v>-7223</v>
      </c>
      <c r="M112" s="164">
        <f t="shared" si="60"/>
        <v>1.2115722698681141E-2</v>
      </c>
    </row>
    <row r="113" spans="2:13" x14ac:dyDescent="0.25">
      <c r="B113" s="162" t="s">
        <v>113</v>
      </c>
      <c r="C113" s="163">
        <v>5201</v>
      </c>
      <c r="D113" s="163">
        <v>3772</v>
      </c>
      <c r="E113" s="163">
        <v>474</v>
      </c>
      <c r="F113" s="163">
        <v>563</v>
      </c>
      <c r="G113" s="163">
        <v>873</v>
      </c>
      <c r="H113" s="163">
        <v>904</v>
      </c>
      <c r="I113" s="165">
        <f t="shared" si="61"/>
        <v>3.5509736540664472E-2</v>
      </c>
      <c r="J113" s="164">
        <f t="shared" si="57"/>
        <v>-0.76033934252386004</v>
      </c>
      <c r="K113" s="179">
        <f t="shared" si="58"/>
        <v>31</v>
      </c>
      <c r="L113" s="163">
        <f t="shared" si="59"/>
        <v>-2868</v>
      </c>
      <c r="M113" s="164">
        <f t="shared" si="60"/>
        <v>1.0071368569754254E-3</v>
      </c>
    </row>
    <row r="114" spans="2:13" x14ac:dyDescent="0.25">
      <c r="B114" s="162" t="s">
        <v>116</v>
      </c>
      <c r="C114" s="163">
        <v>1020</v>
      </c>
      <c r="D114" s="163">
        <v>1901</v>
      </c>
      <c r="E114" s="163">
        <v>623</v>
      </c>
      <c r="F114" s="163">
        <v>801</v>
      </c>
      <c r="G114" s="163">
        <v>1027</v>
      </c>
      <c r="H114" s="163">
        <v>1133</v>
      </c>
      <c r="I114" s="165">
        <f t="shared" si="61"/>
        <v>0.10321324245374885</v>
      </c>
      <c r="J114" s="164">
        <f t="shared" si="57"/>
        <v>-0.40399789584429247</v>
      </c>
      <c r="K114" s="179">
        <f t="shared" si="58"/>
        <v>106</v>
      </c>
      <c r="L114" s="163">
        <f t="shared" si="59"/>
        <v>-768</v>
      </c>
      <c r="M114" s="164">
        <f t="shared" si="60"/>
        <v>1.2622633395499524E-3</v>
      </c>
    </row>
    <row r="115" spans="2:13" x14ac:dyDescent="0.25">
      <c r="B115" s="162" t="s">
        <v>123</v>
      </c>
      <c r="C115" s="163">
        <v>457</v>
      </c>
      <c r="D115" s="163">
        <v>1047</v>
      </c>
      <c r="E115" s="163">
        <v>167</v>
      </c>
      <c r="F115" s="163">
        <v>272</v>
      </c>
      <c r="G115" s="163">
        <v>364</v>
      </c>
      <c r="H115" s="163">
        <v>414</v>
      </c>
      <c r="I115" s="165">
        <f t="shared" si="61"/>
        <v>0.13736263736263732</v>
      </c>
      <c r="J115" s="164">
        <f t="shared" si="57"/>
        <v>-0.60458452722063039</v>
      </c>
      <c r="K115" s="179">
        <f t="shared" si="58"/>
        <v>50</v>
      </c>
      <c r="L115" s="163">
        <f t="shared" si="59"/>
        <v>-633</v>
      </c>
      <c r="M115" s="164">
        <f t="shared" si="60"/>
        <v>4.6123302963255105E-4</v>
      </c>
    </row>
    <row r="116" spans="2:13" x14ac:dyDescent="0.25">
      <c r="B116" s="162" t="s">
        <v>119</v>
      </c>
      <c r="C116" s="163">
        <v>505</v>
      </c>
      <c r="D116" s="163">
        <v>494</v>
      </c>
      <c r="E116" s="163">
        <v>262</v>
      </c>
      <c r="F116" s="163">
        <v>295</v>
      </c>
      <c r="G116" s="163">
        <v>347</v>
      </c>
      <c r="H116" s="163">
        <v>325</v>
      </c>
      <c r="I116" s="165">
        <f t="shared" si="61"/>
        <v>-6.3400576368876083E-2</v>
      </c>
      <c r="J116" s="164">
        <f t="shared" si="57"/>
        <v>-0.34210526315789469</v>
      </c>
      <c r="K116" s="179">
        <f t="shared" si="58"/>
        <v>-22</v>
      </c>
      <c r="L116" s="163">
        <f t="shared" si="59"/>
        <v>-169</v>
      </c>
      <c r="M116" s="164">
        <f t="shared" si="60"/>
        <v>3.6207906915598813E-4</v>
      </c>
    </row>
    <row r="117" spans="2:13" x14ac:dyDescent="0.25">
      <c r="B117" s="162" t="s">
        <v>128</v>
      </c>
      <c r="C117" s="163">
        <v>167</v>
      </c>
      <c r="D117" s="163">
        <v>266</v>
      </c>
      <c r="E117" s="163">
        <v>180</v>
      </c>
      <c r="F117" s="163">
        <v>68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-0.72932330827067671</v>
      </c>
      <c r="K117" s="179">
        <f t="shared" si="58"/>
        <v>-44</v>
      </c>
      <c r="L117" s="163">
        <f t="shared" si="59"/>
        <v>-194</v>
      </c>
      <c r="M117" s="164">
        <f t="shared" si="60"/>
        <v>8.0214439936095828E-5</v>
      </c>
    </row>
    <row r="118" spans="2:13" x14ac:dyDescent="0.25">
      <c r="B118" s="162" t="s">
        <v>131</v>
      </c>
      <c r="C118" s="163">
        <v>284</v>
      </c>
      <c r="D118" s="163">
        <v>237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-0.620253164556962</v>
      </c>
      <c r="K118" s="179">
        <f t="shared" si="58"/>
        <v>14</v>
      </c>
      <c r="L118" s="163">
        <f t="shared" si="59"/>
        <v>-147</v>
      </c>
      <c r="M118" s="164">
        <f t="shared" si="60"/>
        <v>1.0026804992011979E-4</v>
      </c>
    </row>
    <row r="119" spans="2:13" x14ac:dyDescent="0.25">
      <c r="B119" s="168" t="s">
        <v>145</v>
      </c>
      <c r="C119" s="169">
        <f>IFERROR(C111-SUM(C112:C118),"nd")</f>
        <v>5768</v>
      </c>
      <c r="D119" s="169">
        <f t="shared" ref="D119:H119" si="62">IFERROR(D111-SUM(D112:D118),"nd")</f>
        <v>7694</v>
      </c>
      <c r="E119" s="169">
        <f t="shared" si="62"/>
        <v>3514</v>
      </c>
      <c r="F119" s="169">
        <f t="shared" si="62"/>
        <v>3532</v>
      </c>
      <c r="G119" s="169">
        <f t="shared" si="62"/>
        <v>4142</v>
      </c>
      <c r="H119" s="169">
        <f t="shared" si="62"/>
        <v>5118</v>
      </c>
      <c r="I119" s="171">
        <f t="shared" si="61"/>
        <v>0.23563495895702569</v>
      </c>
      <c r="J119" s="170">
        <f t="shared" si="57"/>
        <v>-0.33480634260462694</v>
      </c>
      <c r="K119" s="180">
        <f t="shared" si="58"/>
        <v>976</v>
      </c>
      <c r="L119" s="169">
        <f t="shared" si="59"/>
        <v>-2576</v>
      </c>
      <c r="M119" s="170">
        <f t="shared" si="60"/>
        <v>5.7019097721241448E-3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78633</v>
      </c>
      <c r="D135" s="176">
        <f t="shared" ref="D135:H135" si="70">IFERROR(D136+D139,"nd")</f>
        <v>53371</v>
      </c>
      <c r="E135" s="176">
        <f t="shared" si="70"/>
        <v>15952</v>
      </c>
      <c r="F135" s="176">
        <f t="shared" si="70"/>
        <v>33151</v>
      </c>
      <c r="G135" s="176">
        <f t="shared" si="70"/>
        <v>36262</v>
      </c>
      <c r="H135" s="176">
        <f t="shared" si="70"/>
        <v>37504</v>
      </c>
      <c r="I135" s="177">
        <f>IFERROR(H135/G135-1,"-")</f>
        <v>3.4250730792565243E-2</v>
      </c>
      <c r="J135" s="177">
        <f>IFERROR(H135/D135-1,"-")</f>
        <v>-0.29729628449907253</v>
      </c>
      <c r="K135" s="176">
        <f>IFERROR(H135-G135,"-")</f>
        <v>1242</v>
      </c>
      <c r="L135" s="176">
        <f>IFERROR(H135-D135,"-")</f>
        <v>-15867</v>
      </c>
      <c r="M135" s="177">
        <f>IFERROR(H135/H$9,"-")</f>
        <v>4.1782810491157472E-2</v>
      </c>
    </row>
    <row r="136" spans="2:13" x14ac:dyDescent="0.25">
      <c r="B136" s="157" t="s">
        <v>97</v>
      </c>
      <c r="C136" s="158">
        <v>17761</v>
      </c>
      <c r="D136" s="158">
        <v>8721</v>
      </c>
      <c r="E136" s="158">
        <v>2865</v>
      </c>
      <c r="F136" s="158">
        <v>6655</v>
      </c>
      <c r="G136" s="158">
        <v>7504</v>
      </c>
      <c r="H136" s="158">
        <v>6553</v>
      </c>
      <c r="I136" s="160">
        <f>IFERROR(H136/G136-1,"-")</f>
        <v>-0.12673240938166308</v>
      </c>
      <c r="J136" s="159">
        <f t="shared" ref="J136:J147" si="71">IFERROR(H136/D136-1,"-")</f>
        <v>-0.24859534457057675</v>
      </c>
      <c r="K136" s="178">
        <f t="shared" ref="K136:K147" si="72">IFERROR(H136-G136,"-")</f>
        <v>-951</v>
      </c>
      <c r="L136" s="158">
        <f t="shared" ref="L136:L147" si="73">IFERROR(H136-D136,"-")</f>
        <v>-2168</v>
      </c>
      <c r="M136" s="159">
        <f t="shared" ref="M136:M147" si="74">IFERROR(H136/H$9,"-")</f>
        <v>7.3006281236282777E-3</v>
      </c>
    </row>
    <row r="137" spans="2:13" x14ac:dyDescent="0.25">
      <c r="B137" s="162" t="s">
        <v>103</v>
      </c>
      <c r="C137" s="163">
        <v>14864</v>
      </c>
      <c r="D137" s="163">
        <v>6465</v>
      </c>
      <c r="E137" s="163">
        <v>2382</v>
      </c>
      <c r="F137" s="163">
        <v>4748</v>
      </c>
      <c r="G137" s="163">
        <v>5235</v>
      </c>
      <c r="H137" s="163">
        <v>4717</v>
      </c>
      <c r="I137" s="165">
        <f>IFERROR(H137/G137-1,"-")</f>
        <v>-9.8949379178605579E-2</v>
      </c>
      <c r="J137" s="164">
        <f t="shared" si="71"/>
        <v>-0.27037896365042535</v>
      </c>
      <c r="K137" s="179">
        <f t="shared" si="72"/>
        <v>-518</v>
      </c>
      <c r="L137" s="163">
        <f t="shared" si="73"/>
        <v>-1748</v>
      </c>
      <c r="M137" s="164">
        <f t="shared" si="74"/>
        <v>5.2551599052578337E-3</v>
      </c>
    </row>
    <row r="138" spans="2:13" x14ac:dyDescent="0.25">
      <c r="B138" s="162" t="s">
        <v>100</v>
      </c>
      <c r="C138" s="163">
        <v>2897</v>
      </c>
      <c r="D138" s="163">
        <v>2256</v>
      </c>
      <c r="E138" s="163">
        <v>483</v>
      </c>
      <c r="F138" s="163">
        <v>1907</v>
      </c>
      <c r="G138" s="163">
        <v>2269</v>
      </c>
      <c r="H138" s="163">
        <v>1836</v>
      </c>
      <c r="I138" s="165">
        <f>IFERROR(H138/G138-1,"-")</f>
        <v>-0.19083296606434552</v>
      </c>
      <c r="J138" s="164">
        <f t="shared" si="71"/>
        <v>-0.18617021276595747</v>
      </c>
      <c r="K138" s="179">
        <f t="shared" si="72"/>
        <v>-433</v>
      </c>
      <c r="L138" s="163">
        <f t="shared" si="73"/>
        <v>-420</v>
      </c>
      <c r="M138" s="164">
        <f t="shared" si="74"/>
        <v>2.0454682183704436E-3</v>
      </c>
    </row>
    <row r="139" spans="2:13" x14ac:dyDescent="0.25">
      <c r="B139" s="157" t="s">
        <v>107</v>
      </c>
      <c r="C139" s="158">
        <v>60872</v>
      </c>
      <c r="D139" s="158">
        <v>44650</v>
      </c>
      <c r="E139" s="158">
        <v>13087</v>
      </c>
      <c r="F139" s="158">
        <v>26496</v>
      </c>
      <c r="G139" s="158">
        <v>28758</v>
      </c>
      <c r="H139" s="158">
        <v>30951</v>
      </c>
      <c r="I139" s="160">
        <f>IFERROR(H139/G139-1,"-")</f>
        <v>7.6257041518881685E-2</v>
      </c>
      <c r="J139" s="159">
        <f t="shared" si="71"/>
        <v>-0.30680851063829784</v>
      </c>
      <c r="K139" s="178">
        <f t="shared" si="72"/>
        <v>2193</v>
      </c>
      <c r="L139" s="158">
        <f t="shared" si="73"/>
        <v>-13699</v>
      </c>
      <c r="M139" s="159">
        <f t="shared" si="74"/>
        <v>3.4482182367529195E-2</v>
      </c>
    </row>
    <row r="140" spans="2:13" x14ac:dyDescent="0.25">
      <c r="B140" s="162" t="s">
        <v>110</v>
      </c>
      <c r="C140" s="163">
        <v>34678</v>
      </c>
      <c r="D140" s="163">
        <v>23277</v>
      </c>
      <c r="E140" s="163">
        <v>6329</v>
      </c>
      <c r="F140" s="163">
        <v>10268</v>
      </c>
      <c r="G140" s="163">
        <v>11443</v>
      </c>
      <c r="H140" s="163">
        <v>13604</v>
      </c>
      <c r="I140" s="165">
        <f t="shared" ref="I140:I147" si="75">IFERROR(H140/G140-1,"-")</f>
        <v>0.18884907803897577</v>
      </c>
      <c r="J140" s="164">
        <f t="shared" si="71"/>
        <v>-0.41556042445332297</v>
      </c>
      <c r="K140" s="179">
        <f t="shared" si="72"/>
        <v>2161</v>
      </c>
      <c r="L140" s="163">
        <f t="shared" si="73"/>
        <v>-9673</v>
      </c>
      <c r="M140" s="164">
        <f t="shared" si="74"/>
        <v>1.5156072790147884E-2</v>
      </c>
    </row>
    <row r="141" spans="2:13" x14ac:dyDescent="0.25">
      <c r="B141" s="162" t="s">
        <v>113</v>
      </c>
      <c r="C141" s="163">
        <v>2110</v>
      </c>
      <c r="D141" s="163">
        <v>1821</v>
      </c>
      <c r="E141" s="163">
        <v>720</v>
      </c>
      <c r="F141" s="163">
        <v>2056</v>
      </c>
      <c r="G141" s="163">
        <v>1799</v>
      </c>
      <c r="H141" s="163">
        <v>1872</v>
      </c>
      <c r="I141" s="165">
        <f t="shared" si="75"/>
        <v>4.0578098943857777E-2</v>
      </c>
      <c r="J141" s="164">
        <f t="shared" si="71"/>
        <v>2.8006589785831926E-2</v>
      </c>
      <c r="K141" s="179">
        <f t="shared" si="72"/>
        <v>73</v>
      </c>
      <c r="L141" s="163">
        <f t="shared" si="73"/>
        <v>51</v>
      </c>
      <c r="M141" s="164">
        <f t="shared" si="74"/>
        <v>2.0855754383384915E-3</v>
      </c>
    </row>
    <row r="142" spans="2:13" x14ac:dyDescent="0.25">
      <c r="B142" s="162" t="s">
        <v>116</v>
      </c>
      <c r="C142" s="163">
        <v>6626</v>
      </c>
      <c r="D142" s="163">
        <v>2654</v>
      </c>
      <c r="E142" s="163">
        <v>544</v>
      </c>
      <c r="F142" s="163">
        <v>2880</v>
      </c>
      <c r="G142" s="163">
        <v>3182</v>
      </c>
      <c r="H142" s="163">
        <v>2917</v>
      </c>
      <c r="I142" s="165">
        <f t="shared" si="75"/>
        <v>-8.3280955373978616E-2</v>
      </c>
      <c r="J142" s="164">
        <f t="shared" si="71"/>
        <v>9.9095704596835033E-2</v>
      </c>
      <c r="K142" s="179">
        <f t="shared" si="72"/>
        <v>-265</v>
      </c>
      <c r="L142" s="163">
        <f t="shared" si="73"/>
        <v>263</v>
      </c>
      <c r="M142" s="164">
        <f t="shared" si="74"/>
        <v>3.2497989068554379E-3</v>
      </c>
    </row>
    <row r="143" spans="2:13" x14ac:dyDescent="0.25">
      <c r="B143" s="162" t="s">
        <v>123</v>
      </c>
      <c r="C143" s="163">
        <v>1185</v>
      </c>
      <c r="D143" s="163">
        <v>1023</v>
      </c>
      <c r="E143" s="163">
        <v>374</v>
      </c>
      <c r="F143" s="163">
        <v>1374</v>
      </c>
      <c r="G143" s="163">
        <v>1142</v>
      </c>
      <c r="H143" s="163">
        <v>925</v>
      </c>
      <c r="I143" s="165">
        <f t="shared" si="75"/>
        <v>-0.19001751313485116</v>
      </c>
      <c r="J143" s="164">
        <f t="shared" si="71"/>
        <v>-9.5796676441837758E-2</v>
      </c>
      <c r="K143" s="179">
        <f t="shared" si="72"/>
        <v>-217</v>
      </c>
      <c r="L143" s="163">
        <f t="shared" si="73"/>
        <v>-98</v>
      </c>
      <c r="M143" s="164">
        <f t="shared" si="74"/>
        <v>1.03053273529012E-3</v>
      </c>
    </row>
    <row r="144" spans="2:13" x14ac:dyDescent="0.25">
      <c r="B144" s="162" t="s">
        <v>119</v>
      </c>
      <c r="C144" s="163">
        <v>541</v>
      </c>
      <c r="D144" s="163">
        <v>514</v>
      </c>
      <c r="E144" s="163">
        <v>221</v>
      </c>
      <c r="F144" s="163">
        <v>665</v>
      </c>
      <c r="G144" s="163">
        <v>550</v>
      </c>
      <c r="H144" s="163">
        <v>537</v>
      </c>
      <c r="I144" s="165">
        <f t="shared" si="75"/>
        <v>-2.3636363636363678E-2</v>
      </c>
      <c r="J144" s="164">
        <f t="shared" si="71"/>
        <v>4.474708171206232E-2</v>
      </c>
      <c r="K144" s="179">
        <f t="shared" si="72"/>
        <v>-13</v>
      </c>
      <c r="L144" s="163">
        <f t="shared" si="73"/>
        <v>23</v>
      </c>
      <c r="M144" s="164">
        <f t="shared" si="74"/>
        <v>5.9826603119004802E-4</v>
      </c>
    </row>
    <row r="145" spans="2:13" x14ac:dyDescent="0.25">
      <c r="B145" s="162" t="s">
        <v>128</v>
      </c>
      <c r="C145" s="163">
        <v>666</v>
      </c>
      <c r="D145" s="163">
        <v>590</v>
      </c>
      <c r="E145" s="163">
        <v>382</v>
      </c>
      <c r="F145" s="163">
        <v>241</v>
      </c>
      <c r="G145" s="163">
        <v>308</v>
      </c>
      <c r="H145" s="163">
        <v>194</v>
      </c>
      <c r="I145" s="165">
        <f t="shared" si="75"/>
        <v>-0.37012987012987009</v>
      </c>
      <c r="J145" s="164">
        <f t="shared" si="71"/>
        <v>-0.67118644067796618</v>
      </c>
      <c r="K145" s="179">
        <f t="shared" si="72"/>
        <v>-114</v>
      </c>
      <c r="L145" s="163">
        <f t="shared" si="73"/>
        <v>-396</v>
      </c>
      <c r="M145" s="164">
        <f t="shared" si="74"/>
        <v>2.1613335205003599E-4</v>
      </c>
    </row>
    <row r="146" spans="2:13" x14ac:dyDescent="0.25">
      <c r="B146" s="162" t="s">
        <v>131</v>
      </c>
      <c r="C146" s="163">
        <v>2885</v>
      </c>
      <c r="D146" s="163">
        <v>1068</v>
      </c>
      <c r="E146" s="163">
        <v>656</v>
      </c>
      <c r="F146" s="163">
        <v>184</v>
      </c>
      <c r="G146" s="163">
        <v>312</v>
      </c>
      <c r="H146" s="163">
        <v>329</v>
      </c>
      <c r="I146" s="165">
        <f t="shared" si="75"/>
        <v>5.4487179487179516E-2</v>
      </c>
      <c r="J146" s="164">
        <f t="shared" si="71"/>
        <v>-0.69194756554307113</v>
      </c>
      <c r="K146" s="179">
        <f t="shared" si="72"/>
        <v>17</v>
      </c>
      <c r="L146" s="163">
        <f t="shared" si="73"/>
        <v>-739</v>
      </c>
      <c r="M146" s="164">
        <f t="shared" si="74"/>
        <v>3.6653542693021565E-4</v>
      </c>
    </row>
    <row r="147" spans="2:13" x14ac:dyDescent="0.25">
      <c r="B147" s="168" t="s">
        <v>145</v>
      </c>
      <c r="C147" s="169">
        <f>IFERROR(C139-SUM(C140:C146),"nd")</f>
        <v>12181</v>
      </c>
      <c r="D147" s="169">
        <f t="shared" ref="D147:H147" si="76">IFERROR(D139-SUM(D140:D146),"nd")</f>
        <v>13703</v>
      </c>
      <c r="E147" s="169">
        <f t="shared" si="76"/>
        <v>3861</v>
      </c>
      <c r="F147" s="169">
        <f t="shared" si="76"/>
        <v>8828</v>
      </c>
      <c r="G147" s="169">
        <f t="shared" si="76"/>
        <v>10022</v>
      </c>
      <c r="H147" s="169">
        <f t="shared" si="76"/>
        <v>10573</v>
      </c>
      <c r="I147" s="171">
        <f t="shared" si="75"/>
        <v>5.4979046098583062E-2</v>
      </c>
      <c r="J147" s="170">
        <f t="shared" si="71"/>
        <v>-0.2284171349339561</v>
      </c>
      <c r="K147" s="180">
        <f t="shared" si="72"/>
        <v>551</v>
      </c>
      <c r="L147" s="169">
        <f t="shared" si="73"/>
        <v>-3130</v>
      </c>
      <c r="M147" s="170">
        <f t="shared" si="74"/>
        <v>1.1779267686726961E-2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5539</v>
      </c>
      <c r="D149" s="176">
        <f t="shared" ref="D149:H149" si="77">IFERROR(D150+D153,"nd")</f>
        <v>4662</v>
      </c>
      <c r="E149" s="176">
        <f t="shared" si="77"/>
        <v>2071</v>
      </c>
      <c r="F149" s="176">
        <f t="shared" si="77"/>
        <v>9827</v>
      </c>
      <c r="G149" s="176">
        <f t="shared" si="77"/>
        <v>13310</v>
      </c>
      <c r="H149" s="176">
        <f t="shared" si="77"/>
        <v>37891</v>
      </c>
      <c r="I149" s="177">
        <f>IFERROR(H149/G149-1,"-")</f>
        <v>1.8468069120961683</v>
      </c>
      <c r="J149" s="177">
        <f>IFERROR(H149/D149-1,"-")</f>
        <v>7.1276276276276285</v>
      </c>
      <c r="K149" s="176">
        <f>IFERROR(H149-G149,"-")</f>
        <v>24581</v>
      </c>
      <c r="L149" s="176">
        <f>IFERROR(H149-D149,"-")</f>
        <v>33229</v>
      </c>
      <c r="M149" s="177">
        <f>IFERROR(H149/H$9,"-")</f>
        <v>4.221396310581399E-2</v>
      </c>
    </row>
    <row r="150" spans="2:13" x14ac:dyDescent="0.25">
      <c r="B150" s="157" t="s">
        <v>97</v>
      </c>
      <c r="C150" s="158">
        <v>1429</v>
      </c>
      <c r="D150" s="158">
        <v>1134</v>
      </c>
      <c r="E150" s="158">
        <v>405</v>
      </c>
      <c r="F150" s="158">
        <v>2082</v>
      </c>
      <c r="G150" s="158">
        <v>3702</v>
      </c>
      <c r="H150" s="158">
        <v>4466</v>
      </c>
      <c r="I150" s="160">
        <f>IFERROR(H150/G150-1,"-")</f>
        <v>0.20637493246893568</v>
      </c>
      <c r="J150" s="159">
        <f t="shared" ref="J150:J161" si="78">IFERROR(H150/D150-1,"-")</f>
        <v>2.9382716049382718</v>
      </c>
      <c r="K150" s="178">
        <f t="shared" ref="K150:K161" si="79">IFERROR(H150-G150,"-")</f>
        <v>764</v>
      </c>
      <c r="L150" s="158">
        <f t="shared" ref="L150:L161" si="80">IFERROR(H150-D150,"-")</f>
        <v>3332</v>
      </c>
      <c r="M150" s="159">
        <f t="shared" ref="M150:M161" si="81">IFERROR(H150/H$9,"-")</f>
        <v>4.975523454925055E-3</v>
      </c>
    </row>
    <row r="151" spans="2:13" x14ac:dyDescent="0.25">
      <c r="B151" s="162" t="s">
        <v>103</v>
      </c>
      <c r="C151" s="163">
        <v>940</v>
      </c>
      <c r="D151" s="163">
        <v>734</v>
      </c>
      <c r="E151" s="163">
        <v>294</v>
      </c>
      <c r="F151" s="163">
        <v>619</v>
      </c>
      <c r="G151" s="163">
        <v>1764</v>
      </c>
      <c r="H151" s="163">
        <v>2825</v>
      </c>
      <c r="I151" s="165">
        <f>IFERROR(H151/G151-1,"-")</f>
        <v>0.60147392290249435</v>
      </c>
      <c r="J151" s="164">
        <f t="shared" si="78"/>
        <v>2.8487738419618527</v>
      </c>
      <c r="K151" s="179">
        <f t="shared" si="79"/>
        <v>1061</v>
      </c>
      <c r="L151" s="163">
        <f t="shared" si="80"/>
        <v>2091</v>
      </c>
      <c r="M151" s="164">
        <f t="shared" si="81"/>
        <v>3.1473026780482042E-3</v>
      </c>
    </row>
    <row r="152" spans="2:13" x14ac:dyDescent="0.25">
      <c r="B152" s="162" t="s">
        <v>100</v>
      </c>
      <c r="C152" s="163">
        <v>489</v>
      </c>
      <c r="D152" s="163">
        <v>400</v>
      </c>
      <c r="E152" s="163">
        <v>111</v>
      </c>
      <c r="F152" s="163">
        <v>1463</v>
      </c>
      <c r="G152" s="163">
        <v>1938</v>
      </c>
      <c r="H152" s="163">
        <v>1641</v>
      </c>
      <c r="I152" s="165">
        <f>IFERROR(H152/G152-1,"-")</f>
        <v>-0.15325077399380804</v>
      </c>
      <c r="J152" s="164">
        <f t="shared" si="78"/>
        <v>3.1025</v>
      </c>
      <c r="K152" s="179">
        <f t="shared" si="79"/>
        <v>-297</v>
      </c>
      <c r="L152" s="163">
        <f t="shared" si="80"/>
        <v>1241</v>
      </c>
      <c r="M152" s="164">
        <f t="shared" si="81"/>
        <v>1.8282207768768508E-3</v>
      </c>
    </row>
    <row r="153" spans="2:13" x14ac:dyDescent="0.25">
      <c r="B153" s="157" t="s">
        <v>107</v>
      </c>
      <c r="C153" s="158">
        <v>4110</v>
      </c>
      <c r="D153" s="158">
        <v>3528</v>
      </c>
      <c r="E153" s="158">
        <v>1666</v>
      </c>
      <c r="F153" s="158">
        <v>7745</v>
      </c>
      <c r="G153" s="158">
        <v>9608</v>
      </c>
      <c r="H153" s="158">
        <v>33425</v>
      </c>
      <c r="I153" s="160">
        <f>IFERROR(H153/G153-1,"-")</f>
        <v>2.4788717735220649</v>
      </c>
      <c r="J153" s="159">
        <f t="shared" si="78"/>
        <v>8.4742063492063497</v>
      </c>
      <c r="K153" s="178">
        <f t="shared" si="79"/>
        <v>23817</v>
      </c>
      <c r="L153" s="158">
        <f t="shared" si="80"/>
        <v>29897</v>
      </c>
      <c r="M153" s="159">
        <f t="shared" si="81"/>
        <v>3.7238439650888931E-2</v>
      </c>
    </row>
    <row r="154" spans="2:13" x14ac:dyDescent="0.25">
      <c r="B154" s="162" t="s">
        <v>110</v>
      </c>
      <c r="C154" s="163">
        <v>399</v>
      </c>
      <c r="D154" s="163">
        <v>298</v>
      </c>
      <c r="E154" s="163">
        <v>284</v>
      </c>
      <c r="F154" s="163">
        <v>2661</v>
      </c>
      <c r="G154" s="163">
        <v>1917</v>
      </c>
      <c r="H154" s="163">
        <v>21641</v>
      </c>
      <c r="I154" s="165">
        <f t="shared" ref="I154:I161" si="82">IFERROR(H154/G154-1,"-")</f>
        <v>10.288993218570683</v>
      </c>
      <c r="J154" s="164">
        <f t="shared" si="78"/>
        <v>71.62080536912751</v>
      </c>
      <c r="K154" s="179">
        <f t="shared" si="79"/>
        <v>19724</v>
      </c>
      <c r="L154" s="163">
        <f t="shared" si="80"/>
        <v>21343</v>
      </c>
      <c r="M154" s="164">
        <f t="shared" si="81"/>
        <v>2.4110009648014581E-2</v>
      </c>
    </row>
    <row r="155" spans="2:13" x14ac:dyDescent="0.25">
      <c r="B155" s="162" t="s">
        <v>113</v>
      </c>
      <c r="C155" s="163">
        <v>2321</v>
      </c>
      <c r="D155" s="163">
        <v>1847</v>
      </c>
      <c r="E155" s="163">
        <v>434</v>
      </c>
      <c r="F155" s="163">
        <v>1464</v>
      </c>
      <c r="G155" s="163">
        <v>2118</v>
      </c>
      <c r="H155" s="163">
        <v>2536</v>
      </c>
      <c r="I155" s="165">
        <f t="shared" si="82"/>
        <v>0.19735599622285172</v>
      </c>
      <c r="J155" s="164">
        <f t="shared" si="78"/>
        <v>0.37303735787763936</v>
      </c>
      <c r="K155" s="179">
        <f t="shared" si="79"/>
        <v>418</v>
      </c>
      <c r="L155" s="163">
        <f t="shared" si="80"/>
        <v>689</v>
      </c>
      <c r="M155" s="164">
        <f t="shared" si="81"/>
        <v>2.8253308288602643E-3</v>
      </c>
    </row>
    <row r="156" spans="2:13" x14ac:dyDescent="0.25">
      <c r="B156" s="162" t="s">
        <v>116</v>
      </c>
      <c r="C156" s="163">
        <v>161</v>
      </c>
      <c r="D156" s="163">
        <v>221</v>
      </c>
      <c r="E156" s="163">
        <v>61</v>
      </c>
      <c r="F156" s="163">
        <v>386</v>
      </c>
      <c r="G156" s="163">
        <v>1063</v>
      </c>
      <c r="H156" s="163">
        <v>975</v>
      </c>
      <c r="I156" s="165">
        <f t="shared" si="82"/>
        <v>-8.2784571966133536E-2</v>
      </c>
      <c r="J156" s="164">
        <f t="shared" si="78"/>
        <v>3.4117647058823533</v>
      </c>
      <c r="K156" s="179">
        <f t="shared" si="79"/>
        <v>-88</v>
      </c>
      <c r="L156" s="163">
        <f t="shared" si="80"/>
        <v>754</v>
      </c>
      <c r="M156" s="164">
        <f t="shared" si="81"/>
        <v>1.0862372074679643E-3</v>
      </c>
    </row>
    <row r="157" spans="2:13" x14ac:dyDescent="0.25">
      <c r="B157" s="162" t="s">
        <v>123</v>
      </c>
      <c r="C157" s="163">
        <v>126</v>
      </c>
      <c r="D157" s="163">
        <v>141</v>
      </c>
      <c r="E157" s="163">
        <v>30</v>
      </c>
      <c r="F157" s="163">
        <v>913</v>
      </c>
      <c r="G157" s="163">
        <v>716</v>
      </c>
      <c r="H157" s="163">
        <v>2156</v>
      </c>
      <c r="I157" s="165">
        <f t="shared" si="82"/>
        <v>2.011173184357542</v>
      </c>
      <c r="J157" s="164">
        <f t="shared" si="78"/>
        <v>14.290780141843971</v>
      </c>
      <c r="K157" s="179">
        <f t="shared" si="79"/>
        <v>1440</v>
      </c>
      <c r="L157" s="163">
        <f t="shared" si="80"/>
        <v>2015</v>
      </c>
      <c r="M157" s="164">
        <f t="shared" si="81"/>
        <v>2.4019768403086474E-3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39</v>
      </c>
      <c r="F158" s="163">
        <v>251</v>
      </c>
      <c r="G158" s="163">
        <v>449</v>
      </c>
      <c r="H158" s="163">
        <v>429</v>
      </c>
      <c r="I158" s="165">
        <f t="shared" si="82"/>
        <v>-4.4543429844097981E-2</v>
      </c>
      <c r="J158" s="164">
        <f t="shared" si="78"/>
        <v>20.45</v>
      </c>
      <c r="K158" s="179">
        <f t="shared" si="79"/>
        <v>-20</v>
      </c>
      <c r="L158" s="163">
        <f t="shared" si="80"/>
        <v>409</v>
      </c>
      <c r="M158" s="164">
        <f t="shared" si="81"/>
        <v>4.7794437128590431E-4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183</v>
      </c>
      <c r="G159" s="163">
        <v>185</v>
      </c>
      <c r="H159" s="163">
        <v>625</v>
      </c>
      <c r="I159" s="165">
        <f t="shared" si="82"/>
        <v>2.3783783783783785</v>
      </c>
      <c r="J159" s="164">
        <f t="shared" si="78"/>
        <v>8.3283582089552244</v>
      </c>
      <c r="K159" s="179">
        <f t="shared" si="79"/>
        <v>440</v>
      </c>
      <c r="L159" s="163">
        <f t="shared" si="80"/>
        <v>558</v>
      </c>
      <c r="M159" s="164">
        <f t="shared" si="81"/>
        <v>6.9630590222305412E-4</v>
      </c>
    </row>
    <row r="160" spans="2:13" x14ac:dyDescent="0.25">
      <c r="B160" s="162" t="s">
        <v>131</v>
      </c>
      <c r="C160" s="163">
        <v>18</v>
      </c>
      <c r="D160" s="163">
        <v>63</v>
      </c>
      <c r="E160" s="163">
        <v>159</v>
      </c>
      <c r="F160" s="163">
        <v>155</v>
      </c>
      <c r="G160" s="163">
        <v>70</v>
      </c>
      <c r="H160" s="163">
        <v>1591</v>
      </c>
      <c r="I160" s="165">
        <f t="shared" si="82"/>
        <v>21.728571428571428</v>
      </c>
      <c r="J160" s="164">
        <f t="shared" si="78"/>
        <v>24.253968253968253</v>
      </c>
      <c r="K160" s="179">
        <f t="shared" si="79"/>
        <v>1521</v>
      </c>
      <c r="L160" s="163">
        <f t="shared" si="80"/>
        <v>1528</v>
      </c>
      <c r="M160" s="164">
        <f t="shared" si="81"/>
        <v>1.7725163046990065E-3</v>
      </c>
    </row>
    <row r="161" spans="2:13" x14ac:dyDescent="0.25">
      <c r="B161" s="168" t="s">
        <v>145</v>
      </c>
      <c r="C161" s="169">
        <f>IFERROR(C153-SUM(C154:C160),"nd")</f>
        <v>999</v>
      </c>
      <c r="D161" s="169">
        <f t="shared" ref="D161:H161" si="83">IFERROR(D153-SUM(D154:D160),"nd")</f>
        <v>871</v>
      </c>
      <c r="E161" s="169">
        <f t="shared" si="83"/>
        <v>507</v>
      </c>
      <c r="F161" s="169">
        <f t="shared" si="83"/>
        <v>1732</v>
      </c>
      <c r="G161" s="169">
        <f t="shared" si="83"/>
        <v>3090</v>
      </c>
      <c r="H161" s="169">
        <f t="shared" si="83"/>
        <v>3472</v>
      </c>
      <c r="I161" s="171">
        <f t="shared" si="82"/>
        <v>0.12362459546925564</v>
      </c>
      <c r="J161" s="170">
        <f t="shared" si="78"/>
        <v>2.986222732491389</v>
      </c>
      <c r="K161" s="180">
        <f t="shared" si="79"/>
        <v>382</v>
      </c>
      <c r="L161" s="169">
        <f t="shared" si="80"/>
        <v>2601</v>
      </c>
      <c r="M161" s="170">
        <f t="shared" si="81"/>
        <v>3.86811854802951E-3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9A87C-D191-4AF4-8A49-5CC5FE68D40B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552847</v>
      </c>
      <c r="D8" s="176">
        <f t="shared" si="0"/>
        <v>206657</v>
      </c>
      <c r="E8" s="176">
        <f t="shared" si="0"/>
        <v>182034</v>
      </c>
      <c r="F8" s="176">
        <f t="shared" si="0"/>
        <v>490489</v>
      </c>
      <c r="G8" s="176">
        <f t="shared" si="0"/>
        <v>544113</v>
      </c>
      <c r="H8" s="176">
        <f t="shared" si="0"/>
        <v>563412</v>
      </c>
      <c r="I8" s="177">
        <f>IFERROR(H8/G8-1,"-")</f>
        <v>3.5468735354604597E-2</v>
      </c>
      <c r="J8" s="177">
        <f>IFERROR(H8/C8-1,"-")</f>
        <v>1.9110169721459958E-2</v>
      </c>
      <c r="K8" s="177">
        <f>H8/H$8</f>
        <v>1</v>
      </c>
      <c r="L8" s="176">
        <f t="shared" ref="L8:Q8" si="1">L9+L12</f>
        <v>2100189</v>
      </c>
      <c r="M8" s="176">
        <f t="shared" si="1"/>
        <v>795657</v>
      </c>
      <c r="N8" s="176">
        <f t="shared" si="1"/>
        <v>856378</v>
      </c>
      <c r="O8" s="176">
        <f t="shared" si="1"/>
        <v>2279770</v>
      </c>
      <c r="P8" s="176">
        <f t="shared" si="1"/>
        <v>2487865</v>
      </c>
      <c r="Q8" s="176">
        <f t="shared" si="1"/>
        <v>2634612</v>
      </c>
      <c r="R8" s="177">
        <f>IFERROR(Q8/P8-1,"-")</f>
        <v>5.8985113742104245E-2</v>
      </c>
      <c r="S8" s="177">
        <f>IFERROR(Q8/L8-1,"-")</f>
        <v>0.25446424107544607</v>
      </c>
      <c r="T8" s="177">
        <f>Q8/Q$8</f>
        <v>1</v>
      </c>
      <c r="U8" s="176">
        <f>U9+U12</f>
        <v>2653036</v>
      </c>
      <c r="V8" s="176">
        <f>V9+V12</f>
        <v>1038412</v>
      </c>
      <c r="W8" s="176">
        <f>W9+W12</f>
        <v>2770259</v>
      </c>
      <c r="X8" s="176">
        <f>X9+X12</f>
        <v>3031978</v>
      </c>
      <c r="Y8" s="176">
        <f>Y9+Y12</f>
        <v>3198024</v>
      </c>
      <c r="Z8" s="177">
        <f>IFERROR(Y8/X8-1,"-")</f>
        <v>5.4764909244064519E-2</v>
      </c>
      <c r="AA8" s="177">
        <f t="shared" ref="AA8:AA20" si="2">IFERROR(Y8/U8-1,"-")</f>
        <v>0.20542050692112723</v>
      </c>
      <c r="AB8" s="177">
        <f>Y8/Y$8</f>
        <v>1</v>
      </c>
    </row>
    <row r="9" spans="1:28" x14ac:dyDescent="0.25">
      <c r="A9" s="1"/>
      <c r="B9" s="157" t="s">
        <v>97</v>
      </c>
      <c r="C9" s="158">
        <v>143245</v>
      </c>
      <c r="D9" s="158">
        <v>63026</v>
      </c>
      <c r="E9" s="158">
        <v>85270</v>
      </c>
      <c r="F9" s="158">
        <v>133164</v>
      </c>
      <c r="G9" s="158">
        <v>160810</v>
      </c>
      <c r="H9" s="158">
        <v>166766</v>
      </c>
      <c r="I9" s="159">
        <f>IFERROR(H9/G9-1,"-")</f>
        <v>3.7037497668055419E-2</v>
      </c>
      <c r="J9" s="160">
        <f>IFERROR(H9/C9-1,"-")</f>
        <v>0.16420119375894449</v>
      </c>
      <c r="K9" s="159">
        <f>H9/H$8</f>
        <v>0.295992985594911</v>
      </c>
      <c r="L9" s="158">
        <v>526913</v>
      </c>
      <c r="M9" s="158">
        <v>228825</v>
      </c>
      <c r="N9" s="158">
        <v>412198</v>
      </c>
      <c r="O9" s="158">
        <v>540915</v>
      </c>
      <c r="P9" s="158">
        <v>536888</v>
      </c>
      <c r="Q9" s="158">
        <v>527976</v>
      </c>
      <c r="R9" s="159">
        <f>IFERROR(Q9/P9-1,"-")</f>
        <v>-1.6599365230737129E-2</v>
      </c>
      <c r="S9" s="160">
        <f>IFERROR(Q9/L9-1,"-")</f>
        <v>2.0174108439154903E-3</v>
      </c>
      <c r="T9" s="159">
        <f>Q9/Q$8</f>
        <v>0.2003999070830923</v>
      </c>
      <c r="U9" s="158">
        <v>670158</v>
      </c>
      <c r="V9" s="158">
        <v>497468</v>
      </c>
      <c r="W9" s="158">
        <v>674079</v>
      </c>
      <c r="X9" s="158">
        <v>697698</v>
      </c>
      <c r="Y9" s="158">
        <v>694742</v>
      </c>
      <c r="Z9" s="159">
        <f>IFERROR(Y9/X9-1,"-")</f>
        <v>-4.2367901298269173E-3</v>
      </c>
      <c r="AA9" s="160">
        <f t="shared" si="2"/>
        <v>3.6683886486470252E-2</v>
      </c>
      <c r="AB9" s="159">
        <f>Y9/Y$8</f>
        <v>0.21724102133067169</v>
      </c>
    </row>
    <row r="10" spans="1:28" x14ac:dyDescent="0.25">
      <c r="A10" s="161"/>
      <c r="B10" s="162" t="s">
        <v>103</v>
      </c>
      <c r="C10" s="163">
        <v>70115</v>
      </c>
      <c r="D10" s="163">
        <v>27532</v>
      </c>
      <c r="E10" s="163">
        <v>56364</v>
      </c>
      <c r="F10" s="163">
        <v>76620</v>
      </c>
      <c r="G10" s="163">
        <v>91437</v>
      </c>
      <c r="H10" s="163">
        <v>94400</v>
      </c>
      <c r="I10" s="164">
        <f>IFERROR(H10/G10-1,"-")</f>
        <v>3.2404825180178731E-2</v>
      </c>
      <c r="J10" s="165">
        <f>IFERROR(H10/C10-1,"-")</f>
        <v>0.34635955216430148</v>
      </c>
      <c r="K10" s="164">
        <f>H10/H$8</f>
        <v>0.16755056690308337</v>
      </c>
      <c r="L10" s="163">
        <v>173186</v>
      </c>
      <c r="M10" s="163">
        <v>80020</v>
      </c>
      <c r="N10" s="163">
        <v>192429</v>
      </c>
      <c r="O10" s="163">
        <v>189053</v>
      </c>
      <c r="P10" s="163">
        <v>182067</v>
      </c>
      <c r="Q10" s="163">
        <v>175239</v>
      </c>
      <c r="R10" s="164">
        <f>IFERROR(Q10/P10-1,"-")</f>
        <v>-3.7502677585723898E-2</v>
      </c>
      <c r="S10" s="165">
        <f>IFERROR(Q10/L10-1,"-")</f>
        <v>1.185430693012135E-2</v>
      </c>
      <c r="T10" s="164">
        <f>Q10/Q$8</f>
        <v>6.6514158441546609E-2</v>
      </c>
      <c r="U10" s="163">
        <v>243301</v>
      </c>
      <c r="V10" s="163">
        <v>248793</v>
      </c>
      <c r="W10" s="163">
        <v>265673</v>
      </c>
      <c r="X10" s="163">
        <v>273504</v>
      </c>
      <c r="Y10" s="163">
        <v>269639</v>
      </c>
      <c r="Z10" s="164">
        <f>IFERROR(Y10/X10-1,"-")</f>
        <v>-1.4131420381420345E-2</v>
      </c>
      <c r="AA10" s="165">
        <f t="shared" si="2"/>
        <v>0.10825274043263278</v>
      </c>
      <c r="AB10" s="164">
        <f>Y10/Y$8</f>
        <v>8.4314251550332328E-2</v>
      </c>
    </row>
    <row r="11" spans="1:28" x14ac:dyDescent="0.25">
      <c r="A11" s="161"/>
      <c r="B11" s="162" t="s">
        <v>100</v>
      </c>
      <c r="C11" s="163">
        <v>73130</v>
      </c>
      <c r="D11" s="163">
        <v>35494</v>
      </c>
      <c r="E11" s="163">
        <v>28906</v>
      </c>
      <c r="F11" s="163">
        <v>56544</v>
      </c>
      <c r="G11" s="163">
        <v>69373</v>
      </c>
      <c r="H11" s="163">
        <v>72366</v>
      </c>
      <c r="I11" s="164">
        <f>IFERROR(H11/G11-1,"-")</f>
        <v>4.3143586121401789E-2</v>
      </c>
      <c r="J11" s="165">
        <f>IFERROR(H11/C11-1,"-")</f>
        <v>-1.0447148912894888E-2</v>
      </c>
      <c r="K11" s="164">
        <f>H11/H$8</f>
        <v>0.12844241869182765</v>
      </c>
      <c r="L11" s="163">
        <v>353727</v>
      </c>
      <c r="M11" s="163">
        <v>148805</v>
      </c>
      <c r="N11" s="163">
        <v>219769</v>
      </c>
      <c r="O11" s="163">
        <v>351862</v>
      </c>
      <c r="P11" s="163">
        <v>354821</v>
      </c>
      <c r="Q11" s="163">
        <v>352737</v>
      </c>
      <c r="R11" s="164">
        <f>IFERROR(Q11/P11-1,"-")</f>
        <v>-5.873384044349117E-3</v>
      </c>
      <c r="S11" s="165">
        <f>IFERROR(Q11/L11-1,"-")</f>
        <v>-2.7987685418415786E-3</v>
      </c>
      <c r="T11" s="164">
        <f>Q11/Q$8</f>
        <v>0.1338857486415457</v>
      </c>
      <c r="U11" s="163">
        <v>426857</v>
      </c>
      <c r="V11" s="163">
        <v>248675</v>
      </c>
      <c r="W11" s="163">
        <v>408406</v>
      </c>
      <c r="X11" s="163">
        <v>424194</v>
      </c>
      <c r="Y11" s="163">
        <v>425103</v>
      </c>
      <c r="Z11" s="164">
        <f>IFERROR(Y11/X11-1,"-")</f>
        <v>2.1428874524391794E-3</v>
      </c>
      <c r="AA11" s="165">
        <f t="shared" si="2"/>
        <v>-4.1091044541848865E-3</v>
      </c>
      <c r="AB11" s="164">
        <f>Y11/Y$8</f>
        <v>0.13292676978033935</v>
      </c>
    </row>
    <row r="12" spans="1:28" x14ac:dyDescent="0.25">
      <c r="A12" s="1"/>
      <c r="B12" s="157" t="s">
        <v>107</v>
      </c>
      <c r="C12" s="158">
        <v>409602</v>
      </c>
      <c r="D12" s="158">
        <v>143631</v>
      </c>
      <c r="E12" s="158">
        <v>96764</v>
      </c>
      <c r="F12" s="158">
        <v>357325</v>
      </c>
      <c r="G12" s="158">
        <v>383303</v>
      </c>
      <c r="H12" s="158">
        <v>396646</v>
      </c>
      <c r="I12" s="159">
        <f>IFERROR(H12/G12-1,"-")</f>
        <v>3.4810580663339419E-2</v>
      </c>
      <c r="J12" s="160">
        <f>IFERROR(H12/C12-1,"-")</f>
        <v>-3.1630704928198639E-2</v>
      </c>
      <c r="K12" s="159">
        <f>H12/H$8</f>
        <v>0.70400701440508895</v>
      </c>
      <c r="L12" s="158">
        <v>1573276</v>
      </c>
      <c r="M12" s="158">
        <v>566832</v>
      </c>
      <c r="N12" s="158">
        <v>444180</v>
      </c>
      <c r="O12" s="158">
        <v>1738855</v>
      </c>
      <c r="P12" s="158">
        <v>1950977</v>
      </c>
      <c r="Q12" s="158">
        <v>2106636</v>
      </c>
      <c r="R12" s="159">
        <f>IFERROR(Q12/P12-1,"-")</f>
        <v>7.9785153797302666E-2</v>
      </c>
      <c r="S12" s="160">
        <f>IFERROR(Q12/L12-1,"-")</f>
        <v>0.33901235384001271</v>
      </c>
      <c r="T12" s="159">
        <f>Q12/Q$8</f>
        <v>0.7996000929169077</v>
      </c>
      <c r="U12" s="158">
        <v>1982878</v>
      </c>
      <c r="V12" s="158">
        <v>540944</v>
      </c>
      <c r="W12" s="158">
        <v>2096180</v>
      </c>
      <c r="X12" s="158">
        <v>2334280</v>
      </c>
      <c r="Y12" s="158">
        <v>2503282</v>
      </c>
      <c r="Z12" s="159">
        <f>IFERROR(Y12/X12-1,"-")</f>
        <v>7.2400054834895533E-2</v>
      </c>
      <c r="AA12" s="160">
        <f t="shared" si="2"/>
        <v>0.26244882438556472</v>
      </c>
      <c r="AB12" s="159">
        <f>Y12/Y$8</f>
        <v>0.78275897866932831</v>
      </c>
    </row>
    <row r="13" spans="1:28" s="56" customFormat="1" x14ac:dyDescent="0.25">
      <c r="B13" s="162" t="s">
        <v>110</v>
      </c>
      <c r="C13" s="163">
        <v>146700</v>
      </c>
      <c r="D13" s="163">
        <v>46785</v>
      </c>
      <c r="E13" s="163">
        <v>17307</v>
      </c>
      <c r="F13" s="163">
        <v>135105</v>
      </c>
      <c r="G13" s="163">
        <v>152246</v>
      </c>
      <c r="H13" s="163">
        <v>152422</v>
      </c>
      <c r="I13" s="164">
        <f t="shared" ref="I13:I20" si="3">IFERROR(H13/G13-1,"-")</f>
        <v>1.1560238035810411E-3</v>
      </c>
      <c r="J13" s="165">
        <f t="shared" ref="J13:J20" si="4">IFERROR(H13/C13-1,"-")</f>
        <v>3.9004771642808356E-2</v>
      </c>
      <c r="K13" s="164">
        <f t="shared" ref="K13:K20" si="5">H13/H$8</f>
        <v>0.27053381894599332</v>
      </c>
      <c r="L13" s="163">
        <v>712375</v>
      </c>
      <c r="M13" s="163">
        <v>220258</v>
      </c>
      <c r="N13" s="163">
        <v>88327</v>
      </c>
      <c r="O13" s="163">
        <v>834684</v>
      </c>
      <c r="P13" s="163">
        <v>928553</v>
      </c>
      <c r="Q13" s="163">
        <v>997105</v>
      </c>
      <c r="R13" s="164">
        <f t="shared" ref="R13:R20" si="6">IFERROR(Q13/P13-1,"-")</f>
        <v>7.382669594519653E-2</v>
      </c>
      <c r="S13" s="165">
        <f t="shared" ref="S13:S20" si="7">IFERROR(Q13/L13-1,"-")</f>
        <v>0.39969117389015607</v>
      </c>
      <c r="T13" s="164">
        <f t="shared" ref="T13:T20" si="8">Q13/Q$8</f>
        <v>0.37846369788037099</v>
      </c>
      <c r="U13" s="163">
        <v>859075</v>
      </c>
      <c r="V13" s="163">
        <v>105634</v>
      </c>
      <c r="W13" s="163">
        <v>969789</v>
      </c>
      <c r="X13" s="163">
        <v>1080799</v>
      </c>
      <c r="Y13" s="163">
        <v>1149527</v>
      </c>
      <c r="Z13" s="164">
        <f t="shared" ref="Z13:Z20" si="9">IFERROR(Y13/X13-1,"-")</f>
        <v>6.3589992218719749E-2</v>
      </c>
      <c r="AA13" s="165">
        <f t="shared" si="2"/>
        <v>0.33809853621627917</v>
      </c>
      <c r="AB13" s="164">
        <f t="shared" ref="AB13:AB20" si="10">Y13/Y$8</f>
        <v>0.35944914734848771</v>
      </c>
    </row>
    <row r="14" spans="1:28" s="56" customFormat="1" x14ac:dyDescent="0.25">
      <c r="B14" s="162" t="s">
        <v>113</v>
      </c>
      <c r="C14" s="163">
        <v>59580</v>
      </c>
      <c r="D14" s="163">
        <v>21287</v>
      </c>
      <c r="E14" s="163">
        <v>18420</v>
      </c>
      <c r="F14" s="163">
        <v>44395</v>
      </c>
      <c r="G14" s="163">
        <v>50829</v>
      </c>
      <c r="H14" s="163">
        <v>51984</v>
      </c>
      <c r="I14" s="164">
        <f t="shared" si="3"/>
        <v>2.2723248539219698E-2</v>
      </c>
      <c r="J14" s="165">
        <f t="shared" si="4"/>
        <v>-0.12749244712990937</v>
      </c>
      <c r="K14" s="164">
        <f t="shared" si="5"/>
        <v>9.2266405401375901E-2</v>
      </c>
      <c r="L14" s="163">
        <v>246578</v>
      </c>
      <c r="M14" s="163">
        <v>81653</v>
      </c>
      <c r="N14" s="163">
        <v>72712</v>
      </c>
      <c r="O14" s="163">
        <v>190050</v>
      </c>
      <c r="P14" s="163">
        <v>218113</v>
      </c>
      <c r="Q14" s="163">
        <v>225157</v>
      </c>
      <c r="R14" s="164">
        <f t="shared" si="6"/>
        <v>3.2295186440056245E-2</v>
      </c>
      <c r="S14" s="165">
        <f t="shared" si="7"/>
        <v>-8.6873119256381304E-2</v>
      </c>
      <c r="T14" s="164">
        <f t="shared" si="8"/>
        <v>8.5461160884411067E-2</v>
      </c>
      <c r="U14" s="163">
        <v>306158</v>
      </c>
      <c r="V14" s="163">
        <v>91132</v>
      </c>
      <c r="W14" s="163">
        <v>234445</v>
      </c>
      <c r="X14" s="163">
        <v>268942</v>
      </c>
      <c r="Y14" s="163">
        <v>277141</v>
      </c>
      <c r="Z14" s="164">
        <f t="shared" si="9"/>
        <v>3.0486127120345596E-2</v>
      </c>
      <c r="AA14" s="165">
        <f t="shared" si="2"/>
        <v>-9.4777859797882114E-2</v>
      </c>
      <c r="AB14" s="164">
        <f t="shared" si="10"/>
        <v>8.6660075096372011E-2</v>
      </c>
    </row>
    <row r="15" spans="1:28" x14ac:dyDescent="0.25">
      <c r="A15" s="1"/>
      <c r="B15" s="162" t="s">
        <v>116</v>
      </c>
      <c r="C15" s="163">
        <v>23544</v>
      </c>
      <c r="D15" s="163">
        <v>9288</v>
      </c>
      <c r="E15" s="163">
        <v>13149</v>
      </c>
      <c r="F15" s="163">
        <v>23828</v>
      </c>
      <c r="G15" s="163">
        <v>26293</v>
      </c>
      <c r="H15" s="163">
        <v>25148</v>
      </c>
      <c r="I15" s="164">
        <f t="shared" si="3"/>
        <v>-4.3547712318868115E-2</v>
      </c>
      <c r="J15" s="165">
        <f t="shared" si="4"/>
        <v>6.8127760788311287E-2</v>
      </c>
      <c r="K15" s="164">
        <f t="shared" si="5"/>
        <v>4.4635187038969709E-2</v>
      </c>
      <c r="L15" s="163">
        <v>82152</v>
      </c>
      <c r="M15" s="163">
        <v>30162</v>
      </c>
      <c r="N15" s="163">
        <v>52248</v>
      </c>
      <c r="O15" s="163">
        <v>97158</v>
      </c>
      <c r="P15" s="163">
        <v>105684</v>
      </c>
      <c r="Q15" s="163">
        <v>120242</v>
      </c>
      <c r="R15" s="164">
        <f t="shared" si="6"/>
        <v>0.13775027440293708</v>
      </c>
      <c r="S15" s="165">
        <f>IFERROR(Q15/L15-1,"-")</f>
        <v>0.46365274126010325</v>
      </c>
      <c r="T15" s="164">
        <f t="shared" si="8"/>
        <v>4.5639357901656866E-2</v>
      </c>
      <c r="U15" s="163">
        <v>105696</v>
      </c>
      <c r="V15" s="163">
        <v>65397</v>
      </c>
      <c r="W15" s="163">
        <v>120986</v>
      </c>
      <c r="X15" s="163">
        <v>131977</v>
      </c>
      <c r="Y15" s="163">
        <v>145390</v>
      </c>
      <c r="Z15" s="164">
        <f t="shared" si="9"/>
        <v>0.10163134485554304</v>
      </c>
      <c r="AA15" s="165">
        <f t="shared" si="2"/>
        <v>0.37554874356645485</v>
      </c>
      <c r="AB15" s="164">
        <f t="shared" si="10"/>
        <v>4.5462448061678089E-2</v>
      </c>
    </row>
    <row r="16" spans="1:28" x14ac:dyDescent="0.25">
      <c r="A16" s="1"/>
      <c r="B16" s="162" t="s">
        <v>123</v>
      </c>
      <c r="C16" s="163">
        <v>11675</v>
      </c>
      <c r="D16" s="163">
        <v>4149</v>
      </c>
      <c r="E16" s="163">
        <v>2771</v>
      </c>
      <c r="F16" s="163">
        <v>14530</v>
      </c>
      <c r="G16" s="163">
        <v>10452</v>
      </c>
      <c r="H16" s="163">
        <v>10045</v>
      </c>
      <c r="I16" s="164">
        <f t="shared" si="3"/>
        <v>-3.8939915805587422E-2</v>
      </c>
      <c r="J16" s="165">
        <f t="shared" si="4"/>
        <v>-0.13961456102783731</v>
      </c>
      <c r="K16" s="164">
        <f t="shared" si="5"/>
        <v>1.7828871234549494E-2</v>
      </c>
      <c r="L16" s="163">
        <v>56417</v>
      </c>
      <c r="M16" s="163">
        <v>21111</v>
      </c>
      <c r="N16" s="163">
        <v>28283</v>
      </c>
      <c r="O16" s="163">
        <v>81146</v>
      </c>
      <c r="P16" s="163">
        <v>76710</v>
      </c>
      <c r="Q16" s="163">
        <v>84668</v>
      </c>
      <c r="R16" s="164">
        <f t="shared" si="6"/>
        <v>0.1037413635771085</v>
      </c>
      <c r="S16" s="165">
        <f t="shared" si="7"/>
        <v>0.50075331903504261</v>
      </c>
      <c r="T16" s="164">
        <f t="shared" si="8"/>
        <v>3.2136800409320231E-2</v>
      </c>
      <c r="U16" s="163">
        <v>68092</v>
      </c>
      <c r="V16" s="163">
        <v>31054</v>
      </c>
      <c r="W16" s="163">
        <v>95676</v>
      </c>
      <c r="X16" s="163">
        <v>87162</v>
      </c>
      <c r="Y16" s="163">
        <v>94713</v>
      </c>
      <c r="Z16" s="164">
        <f t="shared" si="9"/>
        <v>8.6631789082398214E-2</v>
      </c>
      <c r="AA16" s="165">
        <f t="shared" si="2"/>
        <v>0.39095635316924171</v>
      </c>
      <c r="AB16" s="164">
        <f t="shared" si="10"/>
        <v>2.9616100442022949E-2</v>
      </c>
    </row>
    <row r="17" spans="1:28" x14ac:dyDescent="0.25">
      <c r="A17" s="56"/>
      <c r="B17" s="162" t="s">
        <v>119</v>
      </c>
      <c r="C17" s="163">
        <v>9511</v>
      </c>
      <c r="D17" s="163">
        <v>4665</v>
      </c>
      <c r="E17" s="163">
        <v>2821</v>
      </c>
      <c r="F17" s="163">
        <v>7603</v>
      </c>
      <c r="G17" s="163">
        <v>7311</v>
      </c>
      <c r="H17" s="163">
        <v>6802</v>
      </c>
      <c r="I17" s="164">
        <f t="shared" si="3"/>
        <v>-6.962111886198874E-2</v>
      </c>
      <c r="J17" s="165">
        <f t="shared" si="4"/>
        <v>-0.28482809378614238</v>
      </c>
      <c r="K17" s="164">
        <f t="shared" si="5"/>
        <v>1.2072870297402257E-2</v>
      </c>
      <c r="L17" s="163">
        <v>78091</v>
      </c>
      <c r="M17" s="163">
        <v>37509</v>
      </c>
      <c r="N17" s="163">
        <v>37313</v>
      </c>
      <c r="O17" s="163">
        <v>87782</v>
      </c>
      <c r="P17" s="163">
        <v>90041</v>
      </c>
      <c r="Q17" s="163">
        <v>95977</v>
      </c>
      <c r="R17" s="164">
        <f t="shared" si="6"/>
        <v>6.5925522817383175E-2</v>
      </c>
      <c r="S17" s="165">
        <f t="shared" si="7"/>
        <v>0.22904047841620678</v>
      </c>
      <c r="T17" s="164">
        <f t="shared" si="8"/>
        <v>3.6429273077022345E-2</v>
      </c>
      <c r="U17" s="163">
        <v>87602</v>
      </c>
      <c r="V17" s="163">
        <v>40134</v>
      </c>
      <c r="W17" s="163">
        <v>95385</v>
      </c>
      <c r="X17" s="163">
        <v>97352</v>
      </c>
      <c r="Y17" s="163">
        <v>102779</v>
      </c>
      <c r="Z17" s="164">
        <f t="shared" si="9"/>
        <v>5.5746158271016588E-2</v>
      </c>
      <c r="AA17" s="165">
        <f t="shared" si="2"/>
        <v>0.17324946919020112</v>
      </c>
      <c r="AB17" s="164">
        <f t="shared" si="10"/>
        <v>3.2138282889684379E-2</v>
      </c>
    </row>
    <row r="18" spans="1:28" x14ac:dyDescent="0.25">
      <c r="A18" s="56"/>
      <c r="B18" s="162" t="s">
        <v>128</v>
      </c>
      <c r="C18" s="163">
        <v>10342</v>
      </c>
      <c r="D18" s="163">
        <v>3296</v>
      </c>
      <c r="E18" s="163">
        <v>296</v>
      </c>
      <c r="F18" s="163">
        <v>3891</v>
      </c>
      <c r="G18" s="163">
        <v>4488</v>
      </c>
      <c r="H18" s="163">
        <v>3508</v>
      </c>
      <c r="I18" s="164">
        <f t="shared" si="3"/>
        <v>-0.21836007130124779</v>
      </c>
      <c r="J18" s="165">
        <f t="shared" si="4"/>
        <v>-0.66080061883581509</v>
      </c>
      <c r="K18" s="164">
        <f t="shared" si="5"/>
        <v>6.2263494565255977E-3</v>
      </c>
      <c r="L18" s="163">
        <v>21140</v>
      </c>
      <c r="M18" s="163">
        <v>14792</v>
      </c>
      <c r="N18" s="163">
        <v>1765</v>
      </c>
      <c r="O18" s="163">
        <v>20832</v>
      </c>
      <c r="P18" s="163">
        <v>26366</v>
      </c>
      <c r="Q18" s="163">
        <v>24615</v>
      </c>
      <c r="R18" s="164">
        <f t="shared" si="6"/>
        <v>-6.6411287263900443E-2</v>
      </c>
      <c r="S18" s="165">
        <f t="shared" si="7"/>
        <v>0.16438032166508987</v>
      </c>
      <c r="T18" s="164">
        <f t="shared" si="8"/>
        <v>9.3429317106275989E-3</v>
      </c>
      <c r="U18" s="163">
        <v>31482</v>
      </c>
      <c r="V18" s="163">
        <v>2061</v>
      </c>
      <c r="W18" s="163">
        <v>24723</v>
      </c>
      <c r="X18" s="163">
        <v>30854</v>
      </c>
      <c r="Y18" s="163">
        <v>28123</v>
      </c>
      <c r="Z18" s="164">
        <f t="shared" si="9"/>
        <v>-8.8513644908277733E-2</v>
      </c>
      <c r="AA18" s="165">
        <f t="shared" si="2"/>
        <v>-0.10669588971475763</v>
      </c>
      <c r="AB18" s="164">
        <f t="shared" si="10"/>
        <v>8.7938677133129715E-3</v>
      </c>
    </row>
    <row r="19" spans="1:28" x14ac:dyDescent="0.25">
      <c r="A19" s="56"/>
      <c r="B19" s="162" t="s">
        <v>131</v>
      </c>
      <c r="C19" s="163">
        <v>7240</v>
      </c>
      <c r="D19" s="163">
        <v>3329</v>
      </c>
      <c r="E19" s="163">
        <v>315</v>
      </c>
      <c r="F19" s="163">
        <v>2113</v>
      </c>
      <c r="G19" s="163">
        <v>2621</v>
      </c>
      <c r="H19" s="163">
        <v>2135</v>
      </c>
      <c r="I19" s="164">
        <f t="shared" si="3"/>
        <v>-0.18542541014879821</v>
      </c>
      <c r="J19" s="165">
        <f t="shared" si="4"/>
        <v>-0.70511049723756902</v>
      </c>
      <c r="K19" s="164">
        <f t="shared" si="5"/>
        <v>3.7894116561237603E-3</v>
      </c>
      <c r="L19" s="163">
        <v>27754</v>
      </c>
      <c r="M19" s="163">
        <v>20961</v>
      </c>
      <c r="N19" s="163">
        <v>1460</v>
      </c>
      <c r="O19" s="163">
        <v>14963</v>
      </c>
      <c r="P19" s="163">
        <v>23981</v>
      </c>
      <c r="Q19" s="163">
        <v>22747</v>
      </c>
      <c r="R19" s="164">
        <f t="shared" si="6"/>
        <v>-5.1457403777990907E-2</v>
      </c>
      <c r="S19" s="165">
        <f t="shared" si="7"/>
        <v>-0.18040642790228434</v>
      </c>
      <c r="T19" s="164">
        <f t="shared" si="8"/>
        <v>8.6339089019559622E-3</v>
      </c>
      <c r="U19" s="163">
        <v>34994</v>
      </c>
      <c r="V19" s="163">
        <v>1775</v>
      </c>
      <c r="W19" s="163">
        <v>17076</v>
      </c>
      <c r="X19" s="163">
        <v>26602</v>
      </c>
      <c r="Y19" s="163">
        <v>24882</v>
      </c>
      <c r="Z19" s="164">
        <f t="shared" si="9"/>
        <v>-6.4656792722351697E-2</v>
      </c>
      <c r="AA19" s="165">
        <f t="shared" si="2"/>
        <v>-0.28896382236954909</v>
      </c>
      <c r="AB19" s="164">
        <f t="shared" si="10"/>
        <v>7.7804294151638635E-3</v>
      </c>
    </row>
    <row r="20" spans="1:28" x14ac:dyDescent="0.25">
      <c r="A20" s="56"/>
      <c r="B20" s="168" t="s">
        <v>145</v>
      </c>
      <c r="C20" s="169">
        <f t="shared" ref="C20:H20" si="11">C12-SUM(C13:C19)</f>
        <v>141010</v>
      </c>
      <c r="D20" s="169">
        <f t="shared" si="11"/>
        <v>50832</v>
      </c>
      <c r="E20" s="169">
        <f t="shared" si="11"/>
        <v>41685</v>
      </c>
      <c r="F20" s="169">
        <f t="shared" si="11"/>
        <v>125860</v>
      </c>
      <c r="G20" s="169">
        <f t="shared" si="11"/>
        <v>129063</v>
      </c>
      <c r="H20" s="169">
        <f t="shared" si="11"/>
        <v>144602</v>
      </c>
      <c r="I20" s="170">
        <f t="shared" si="3"/>
        <v>0.12039856504187885</v>
      </c>
      <c r="J20" s="171">
        <f t="shared" si="4"/>
        <v>2.5473370682930208E-2</v>
      </c>
      <c r="K20" s="170">
        <f t="shared" si="5"/>
        <v>0.25665410037414893</v>
      </c>
      <c r="L20" s="169">
        <f t="shared" ref="L20:Q20" si="12">L12-SUM(L13:L19)</f>
        <v>348769</v>
      </c>
      <c r="M20" s="169">
        <f t="shared" si="12"/>
        <v>140386</v>
      </c>
      <c r="N20" s="169">
        <f t="shared" si="12"/>
        <v>162072</v>
      </c>
      <c r="O20" s="169">
        <f t="shared" si="12"/>
        <v>412240</v>
      </c>
      <c r="P20" s="169">
        <f t="shared" si="12"/>
        <v>481529</v>
      </c>
      <c r="Q20" s="169">
        <f t="shared" si="12"/>
        <v>536125</v>
      </c>
      <c r="R20" s="170">
        <f t="shared" si="6"/>
        <v>0.11338050252425091</v>
      </c>
      <c r="S20" s="171">
        <f t="shared" si="7"/>
        <v>0.53719223898913038</v>
      </c>
      <c r="T20" s="170">
        <f t="shared" si="8"/>
        <v>0.20349296215154261</v>
      </c>
      <c r="U20" s="169">
        <f>U12-SUM(U13:U19)</f>
        <v>489779</v>
      </c>
      <c r="V20" s="169">
        <f>V12-SUM(V13:V19)</f>
        <v>203757</v>
      </c>
      <c r="W20" s="169">
        <f>W12-SUM(W13:W19)</f>
        <v>538100</v>
      </c>
      <c r="X20" s="169">
        <f>X12-SUM(X13:X19)</f>
        <v>610592</v>
      </c>
      <c r="Y20" s="169">
        <f>Y12-SUM(Y13:Y19)</f>
        <v>680727</v>
      </c>
      <c r="Z20" s="170">
        <f t="shared" si="9"/>
        <v>0.11486393532833716</v>
      </c>
      <c r="AA20" s="171">
        <f t="shared" si="2"/>
        <v>0.38986563327541601</v>
      </c>
      <c r="AB20" s="170">
        <f t="shared" si="10"/>
        <v>0.21285862770260636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164853</v>
      </c>
      <c r="D22" s="176">
        <f t="shared" si="13"/>
        <v>39605</v>
      </c>
      <c r="E22" s="176">
        <f t="shared" si="13"/>
        <v>27018</v>
      </c>
      <c r="F22" s="176">
        <f t="shared" si="13"/>
        <v>119981</v>
      </c>
      <c r="G22" s="176">
        <f t="shared" si="13"/>
        <v>123731</v>
      </c>
      <c r="H22" s="176">
        <f t="shared" si="13"/>
        <v>115276</v>
      </c>
      <c r="I22" s="177">
        <f>IFERROR(H22/G22-1,"-")</f>
        <v>-6.8333723965699811E-2</v>
      </c>
      <c r="J22" s="177">
        <f>IFERROR(H22/C22-1,"-")</f>
        <v>-0.30073459385027879</v>
      </c>
      <c r="K22" s="177">
        <f>H22/H$8</f>
        <v>0.20460338082965929</v>
      </c>
      <c r="L22" s="176">
        <f t="shared" ref="L22:Q22" si="14">L23+L26</f>
        <v>858685</v>
      </c>
      <c r="M22" s="176">
        <f t="shared" si="14"/>
        <v>313172</v>
      </c>
      <c r="N22" s="176">
        <f t="shared" si="14"/>
        <v>398389</v>
      </c>
      <c r="O22" s="176">
        <f t="shared" si="14"/>
        <v>987366</v>
      </c>
      <c r="P22" s="176">
        <f t="shared" si="14"/>
        <v>1021223</v>
      </c>
      <c r="Q22" s="176">
        <f t="shared" si="14"/>
        <v>1064916</v>
      </c>
      <c r="R22" s="177">
        <f>IFERROR(Q22/P22-1,"-")</f>
        <v>4.278497448647367E-2</v>
      </c>
      <c r="S22" s="177">
        <f>IFERROR(Q22/L22-1,"-")</f>
        <v>0.24017072616850177</v>
      </c>
      <c r="T22" s="177">
        <f>Q22/Q$8</f>
        <v>0.4042022126977331</v>
      </c>
      <c r="U22" s="176">
        <f>U23+U26</f>
        <v>1023538</v>
      </c>
      <c r="V22" s="176">
        <f>V23+V26</f>
        <v>425407</v>
      </c>
      <c r="W22" s="176">
        <f>W23+W26</f>
        <v>1107347</v>
      </c>
      <c r="X22" s="176">
        <f>X23+X26</f>
        <v>1144954</v>
      </c>
      <c r="Y22" s="176">
        <f>Y23+Y26</f>
        <v>1180192</v>
      </c>
      <c r="Z22" s="177">
        <f>IFERROR(Y22/X22-1,"-")</f>
        <v>3.077678229867753E-2</v>
      </c>
      <c r="AA22" s="177">
        <f t="shared" ref="AA22:AA34" si="15">IFERROR(Y22/U22-1,"-")</f>
        <v>0.15305147439567457</v>
      </c>
      <c r="AB22" s="177">
        <f>Y22/Y$8</f>
        <v>0.36903788089145045</v>
      </c>
    </row>
    <row r="23" spans="1:28" x14ac:dyDescent="0.25">
      <c r="A23" s="56"/>
      <c r="B23" s="157" t="s">
        <v>97</v>
      </c>
      <c r="C23" s="158">
        <v>15889</v>
      </c>
      <c r="D23" s="158">
        <v>2625</v>
      </c>
      <c r="E23" s="158">
        <v>6575</v>
      </c>
      <c r="F23" s="158">
        <v>10466</v>
      </c>
      <c r="G23" s="158">
        <v>9524</v>
      </c>
      <c r="H23" s="158">
        <v>6419</v>
      </c>
      <c r="I23" s="159">
        <f>IFERROR(H23/G23-1,"-")</f>
        <v>-0.32601847963040742</v>
      </c>
      <c r="J23" s="160">
        <f>IFERROR(H23/C23-1,"-")</f>
        <v>-0.59600981811316012</v>
      </c>
      <c r="K23" s="159">
        <f>H23/H$8</f>
        <v>1.1393083569395043E-2</v>
      </c>
      <c r="L23" s="158">
        <v>132844</v>
      </c>
      <c r="M23" s="158">
        <v>59465</v>
      </c>
      <c r="N23" s="158">
        <v>165014</v>
      </c>
      <c r="O23" s="158">
        <v>133371</v>
      </c>
      <c r="P23" s="158">
        <v>106923</v>
      </c>
      <c r="Q23" s="158">
        <v>97975</v>
      </c>
      <c r="R23" s="159">
        <f>IFERROR(Q23/P23-1,"-")</f>
        <v>-8.3686391141288619E-2</v>
      </c>
      <c r="S23" s="160">
        <f>IFERROR(Q23/L23-1,"-")</f>
        <v>-0.26248080455270839</v>
      </c>
      <c r="T23" s="159">
        <f>Q23/Q$8</f>
        <v>3.7187639014777125E-2</v>
      </c>
      <c r="U23" s="158">
        <v>148733</v>
      </c>
      <c r="V23" s="158">
        <v>171589</v>
      </c>
      <c r="W23" s="158">
        <v>143837</v>
      </c>
      <c r="X23" s="158">
        <v>116447</v>
      </c>
      <c r="Y23" s="158">
        <v>104394</v>
      </c>
      <c r="Z23" s="159">
        <f>IFERROR(Y23/X23-1,"-")</f>
        <v>-0.10350631617817552</v>
      </c>
      <c r="AA23" s="160">
        <f t="shared" si="15"/>
        <v>-0.29811138079646082</v>
      </c>
      <c r="AB23" s="159">
        <f>Y23/Y$8</f>
        <v>3.2643282226775032E-2</v>
      </c>
    </row>
    <row r="24" spans="1:28" x14ac:dyDescent="0.25">
      <c r="A24" s="56"/>
      <c r="B24" s="162" t="s">
        <v>103</v>
      </c>
      <c r="C24" s="163">
        <v>8115</v>
      </c>
      <c r="D24" s="163">
        <v>1647</v>
      </c>
      <c r="E24" s="163">
        <v>3329</v>
      </c>
      <c r="F24" s="163">
        <v>5269</v>
      </c>
      <c r="G24" s="163">
        <v>4518</v>
      </c>
      <c r="H24" s="163">
        <v>2161</v>
      </c>
      <c r="I24" s="164">
        <f>IFERROR(H24/G24-1,"-")</f>
        <v>-0.52169101372288629</v>
      </c>
      <c r="J24" s="165">
        <f>IFERROR(H24/C24-1,"-")</f>
        <v>-0.73370301910043123</v>
      </c>
      <c r="K24" s="164">
        <f>H24/H$8</f>
        <v>3.8355590580250332E-3</v>
      </c>
      <c r="L24" s="163">
        <v>61781</v>
      </c>
      <c r="M24" s="163">
        <v>28642</v>
      </c>
      <c r="N24" s="163">
        <v>79997</v>
      </c>
      <c r="O24" s="163">
        <v>52981</v>
      </c>
      <c r="P24" s="163">
        <v>41548</v>
      </c>
      <c r="Q24" s="163">
        <v>34698</v>
      </c>
      <c r="R24" s="164">
        <f>IFERROR(Q24/P24-1,"-")</f>
        <v>-0.16486954847405411</v>
      </c>
      <c r="S24" s="165">
        <f>IFERROR(Q24/L24-1,"-")</f>
        <v>-0.43837102021657148</v>
      </c>
      <c r="T24" s="164">
        <f>Q24/Q$8</f>
        <v>1.3170060714822525E-2</v>
      </c>
      <c r="U24" s="163">
        <v>69896</v>
      </c>
      <c r="V24" s="163">
        <v>83326</v>
      </c>
      <c r="W24" s="163">
        <v>58250</v>
      </c>
      <c r="X24" s="163">
        <v>46066</v>
      </c>
      <c r="Y24" s="163">
        <v>36859</v>
      </c>
      <c r="Z24" s="164">
        <f>IFERROR(Y24/X24-1,"-")</f>
        <v>-0.19986541049798112</v>
      </c>
      <c r="AA24" s="165">
        <f t="shared" si="15"/>
        <v>-0.47265937964976534</v>
      </c>
      <c r="AB24" s="164">
        <f>Y24/Y$8</f>
        <v>1.1525554529922226E-2</v>
      </c>
    </row>
    <row r="25" spans="1:28" x14ac:dyDescent="0.25">
      <c r="A25" s="56"/>
      <c r="B25" s="162" t="s">
        <v>100</v>
      </c>
      <c r="C25" s="163">
        <v>7774</v>
      </c>
      <c r="D25" s="163">
        <v>978</v>
      </c>
      <c r="E25" s="163">
        <v>3246</v>
      </c>
      <c r="F25" s="163">
        <v>5197</v>
      </c>
      <c r="G25" s="163">
        <v>5006</v>
      </c>
      <c r="H25" s="163">
        <v>4258</v>
      </c>
      <c r="I25" s="164">
        <f>IFERROR(H25/G25-1,"-")</f>
        <v>-0.14942069516580103</v>
      </c>
      <c r="J25" s="165">
        <f>IFERROR(H25/C25-1,"-")</f>
        <v>-0.45227682016979676</v>
      </c>
      <c r="K25" s="164">
        <f>H25/H$8</f>
        <v>7.5575245113700101E-3</v>
      </c>
      <c r="L25" s="163">
        <v>71063</v>
      </c>
      <c r="M25" s="163">
        <v>30823</v>
      </c>
      <c r="N25" s="163">
        <v>85017</v>
      </c>
      <c r="O25" s="163">
        <v>80390</v>
      </c>
      <c r="P25" s="163">
        <v>65375</v>
      </c>
      <c r="Q25" s="163">
        <v>63277</v>
      </c>
      <c r="R25" s="164">
        <f>IFERROR(Q25/P25-1,"-")</f>
        <v>-3.2091778202676835E-2</v>
      </c>
      <c r="S25" s="165">
        <f>IFERROR(Q25/L25-1,"-")</f>
        <v>-0.10956475240279751</v>
      </c>
      <c r="T25" s="164">
        <f>Q25/Q$8</f>
        <v>2.4017578299954604E-2</v>
      </c>
      <c r="U25" s="163">
        <v>78837</v>
      </c>
      <c r="V25" s="163">
        <v>88263</v>
      </c>
      <c r="W25" s="163">
        <v>85587</v>
      </c>
      <c r="X25" s="163">
        <v>70381</v>
      </c>
      <c r="Y25" s="163">
        <v>67535</v>
      </c>
      <c r="Z25" s="164">
        <f>IFERROR(Y25/X25-1,"-")</f>
        <v>-4.0437049771955502E-2</v>
      </c>
      <c r="AA25" s="165">
        <f t="shared" si="15"/>
        <v>-0.14335908266423125</v>
      </c>
      <c r="AB25" s="164">
        <f>Y25/Y$8</f>
        <v>2.1117727696852807E-2</v>
      </c>
    </row>
    <row r="26" spans="1:28" x14ac:dyDescent="0.25">
      <c r="A26" s="56"/>
      <c r="B26" s="157" t="s">
        <v>107</v>
      </c>
      <c r="C26" s="158">
        <v>148964</v>
      </c>
      <c r="D26" s="158">
        <v>36980</v>
      </c>
      <c r="E26" s="158">
        <v>20443</v>
      </c>
      <c r="F26" s="158">
        <v>109515</v>
      </c>
      <c r="G26" s="158">
        <v>114207</v>
      </c>
      <c r="H26" s="158">
        <v>108857</v>
      </c>
      <c r="I26" s="159">
        <f>IFERROR(H26/G26-1,"-")</f>
        <v>-4.6844764331433253E-2</v>
      </c>
      <c r="J26" s="160">
        <f>IFERROR(H26/C26-1,"-")</f>
        <v>-0.2692395478102092</v>
      </c>
      <c r="K26" s="159">
        <f>H26/H$8</f>
        <v>0.19321029726026426</v>
      </c>
      <c r="L26" s="158">
        <v>725841</v>
      </c>
      <c r="M26" s="158">
        <v>253707</v>
      </c>
      <c r="N26" s="158">
        <v>233375</v>
      </c>
      <c r="O26" s="158">
        <v>853995</v>
      </c>
      <c r="P26" s="158">
        <v>914300</v>
      </c>
      <c r="Q26" s="158">
        <v>966941</v>
      </c>
      <c r="R26" s="159">
        <f>IFERROR(Q26/P26-1,"-")</f>
        <v>5.757519413759149E-2</v>
      </c>
      <c r="S26" s="160">
        <f>IFERROR(Q26/L26-1,"-")</f>
        <v>0.33216641110105383</v>
      </c>
      <c r="T26" s="159">
        <f>Q26/Q$8</f>
        <v>0.36701457368295598</v>
      </c>
      <c r="U26" s="158">
        <v>874805</v>
      </c>
      <c r="V26" s="158">
        <v>253818</v>
      </c>
      <c r="W26" s="158">
        <v>963510</v>
      </c>
      <c r="X26" s="158">
        <v>1028507</v>
      </c>
      <c r="Y26" s="158">
        <v>1075798</v>
      </c>
      <c r="Z26" s="159">
        <f>IFERROR(Y26/X26-1,"-")</f>
        <v>4.5980241262334687E-2</v>
      </c>
      <c r="AA26" s="160">
        <f t="shared" si="15"/>
        <v>0.22975748881179237</v>
      </c>
      <c r="AB26" s="159">
        <f>Y26/Y$8</f>
        <v>0.33639459866467541</v>
      </c>
    </row>
    <row r="27" spans="1:28" s="56" customFormat="1" x14ac:dyDescent="0.25">
      <c r="B27" s="162" t="s">
        <v>110</v>
      </c>
      <c r="C27" s="163">
        <v>59899</v>
      </c>
      <c r="D27" s="163">
        <v>14201</v>
      </c>
      <c r="E27" s="163">
        <v>3961</v>
      </c>
      <c r="F27" s="163">
        <v>47673</v>
      </c>
      <c r="G27" s="163">
        <v>51541</v>
      </c>
      <c r="H27" s="163">
        <v>48687</v>
      </c>
      <c r="I27" s="164">
        <f t="shared" ref="I27:I34" si="16">IFERROR(H27/G27-1,"-")</f>
        <v>-5.5373392056809134E-2</v>
      </c>
      <c r="J27" s="165">
        <f t="shared" ref="J27:J34" si="17">IFERROR(H27/C27-1,"-")</f>
        <v>-0.18718175595585906</v>
      </c>
      <c r="K27" s="164">
        <f t="shared" ref="K27:K34" si="18">H27/H$8</f>
        <v>8.6414559860279863E-2</v>
      </c>
      <c r="L27" s="163">
        <v>350275</v>
      </c>
      <c r="M27" s="163">
        <v>106273</v>
      </c>
      <c r="N27" s="163">
        <v>52433</v>
      </c>
      <c r="O27" s="163">
        <v>440530</v>
      </c>
      <c r="P27" s="163">
        <v>476716</v>
      </c>
      <c r="Q27" s="163">
        <v>502953</v>
      </c>
      <c r="R27" s="164">
        <f t="shared" ref="R27:R34" si="19">IFERROR(Q27/P27-1,"-")</f>
        <v>5.5036961209609103E-2</v>
      </c>
      <c r="S27" s="165">
        <f t="shared" ref="S27:S34" si="20">IFERROR(Q27/L27-1,"-")</f>
        <v>0.43588037970166305</v>
      </c>
      <c r="T27" s="164">
        <f t="shared" ref="T27:T34" si="21">Q27/Q$8</f>
        <v>0.19090211385964992</v>
      </c>
      <c r="U27" s="163">
        <v>410174</v>
      </c>
      <c r="V27" s="163">
        <v>56394</v>
      </c>
      <c r="W27" s="163">
        <v>488203</v>
      </c>
      <c r="X27" s="163">
        <v>528257</v>
      </c>
      <c r="Y27" s="163">
        <v>551640</v>
      </c>
      <c r="Z27" s="164">
        <f t="shared" ref="Z27:Z34" si="22">IFERROR(Y27/X27-1,"-")</f>
        <v>4.4264439467910588E-2</v>
      </c>
      <c r="AA27" s="165">
        <f t="shared" si="15"/>
        <v>0.34489265531213587</v>
      </c>
      <c r="AB27" s="164">
        <f t="shared" ref="AB27:AB34" si="23">Y27/Y$8</f>
        <v>0.17249401505429604</v>
      </c>
    </row>
    <row r="28" spans="1:28" s="56" customFormat="1" x14ac:dyDescent="0.25">
      <c r="B28" s="162" t="s">
        <v>113</v>
      </c>
      <c r="C28" s="163">
        <v>24527</v>
      </c>
      <c r="D28" s="163">
        <v>6683</v>
      </c>
      <c r="E28" s="163">
        <v>6808</v>
      </c>
      <c r="F28" s="163">
        <v>19690</v>
      </c>
      <c r="G28" s="163">
        <v>22289</v>
      </c>
      <c r="H28" s="163">
        <v>21512</v>
      </c>
      <c r="I28" s="164">
        <f t="shared" si="16"/>
        <v>-3.4860244963883513E-2</v>
      </c>
      <c r="J28" s="165">
        <f t="shared" si="17"/>
        <v>-0.12292575529008842</v>
      </c>
      <c r="K28" s="164">
        <f t="shared" si="18"/>
        <v>3.8181650373083999E-2</v>
      </c>
      <c r="L28" s="163">
        <v>104060</v>
      </c>
      <c r="M28" s="163">
        <v>32285</v>
      </c>
      <c r="N28" s="163">
        <v>42126</v>
      </c>
      <c r="O28" s="163">
        <v>91625</v>
      </c>
      <c r="P28" s="163">
        <v>98739</v>
      </c>
      <c r="Q28" s="163">
        <v>99703</v>
      </c>
      <c r="R28" s="164">
        <f t="shared" si="19"/>
        <v>9.7631128530772937E-3</v>
      </c>
      <c r="S28" s="165">
        <f t="shared" si="20"/>
        <v>-4.1870074956755765E-2</v>
      </c>
      <c r="T28" s="164">
        <f t="shared" si="21"/>
        <v>3.7843523069051532E-2</v>
      </c>
      <c r="U28" s="163">
        <v>128587</v>
      </c>
      <c r="V28" s="163">
        <v>48934</v>
      </c>
      <c r="W28" s="163">
        <v>111315</v>
      </c>
      <c r="X28" s="163">
        <v>121028</v>
      </c>
      <c r="Y28" s="163">
        <v>121215</v>
      </c>
      <c r="Z28" s="164">
        <f t="shared" si="22"/>
        <v>1.5450970023465072E-3</v>
      </c>
      <c r="AA28" s="165">
        <f t="shared" si="15"/>
        <v>-5.7330834376725481E-2</v>
      </c>
      <c r="AB28" s="164">
        <f t="shared" si="23"/>
        <v>3.7903092659717377E-2</v>
      </c>
    </row>
    <row r="29" spans="1:28" x14ac:dyDescent="0.25">
      <c r="A29" s="56"/>
      <c r="B29" s="162" t="s">
        <v>116</v>
      </c>
      <c r="C29" s="163">
        <v>6692</v>
      </c>
      <c r="D29" s="163">
        <v>2454</v>
      </c>
      <c r="E29" s="163">
        <v>3118</v>
      </c>
      <c r="F29" s="163">
        <v>2985</v>
      </c>
      <c r="G29" s="163">
        <v>2297</v>
      </c>
      <c r="H29" s="163">
        <v>2319</v>
      </c>
      <c r="I29" s="164">
        <f t="shared" si="16"/>
        <v>9.5777100565954676E-3</v>
      </c>
      <c r="J29" s="165">
        <f t="shared" si="17"/>
        <v>-0.6534668260609684</v>
      </c>
      <c r="K29" s="164">
        <f t="shared" si="18"/>
        <v>4.1159932695789226E-3</v>
      </c>
      <c r="L29" s="163">
        <v>26106</v>
      </c>
      <c r="M29" s="163">
        <v>10931</v>
      </c>
      <c r="N29" s="163">
        <v>20417</v>
      </c>
      <c r="O29" s="163">
        <v>36586</v>
      </c>
      <c r="P29" s="163">
        <v>33768</v>
      </c>
      <c r="Q29" s="163">
        <v>30363</v>
      </c>
      <c r="R29" s="164">
        <f t="shared" si="19"/>
        <v>-0.10083511016346836</v>
      </c>
      <c r="S29" s="165">
        <f t="shared" si="20"/>
        <v>0.16306596184785116</v>
      </c>
      <c r="T29" s="164">
        <f t="shared" si="21"/>
        <v>1.1524657141165379E-2</v>
      </c>
      <c r="U29" s="163">
        <v>32798</v>
      </c>
      <c r="V29" s="163">
        <v>23535</v>
      </c>
      <c r="W29" s="163">
        <v>39571</v>
      </c>
      <c r="X29" s="163">
        <v>36065</v>
      </c>
      <c r="Y29" s="163">
        <v>32682</v>
      </c>
      <c r="Z29" s="164">
        <f t="shared" si="22"/>
        <v>-9.3802855954526532E-2</v>
      </c>
      <c r="AA29" s="165">
        <f t="shared" si="15"/>
        <v>-3.5368010244527515E-3</v>
      </c>
      <c r="AB29" s="164">
        <f t="shared" si="23"/>
        <v>1.0219435501422128E-2</v>
      </c>
    </row>
    <row r="30" spans="1:28" x14ac:dyDescent="0.25">
      <c r="A30" s="56"/>
      <c r="B30" s="162" t="s">
        <v>123</v>
      </c>
      <c r="C30" s="163">
        <v>6142</v>
      </c>
      <c r="D30" s="163">
        <v>1703</v>
      </c>
      <c r="E30" s="163">
        <v>736</v>
      </c>
      <c r="F30" s="163">
        <v>5974</v>
      </c>
      <c r="G30" s="163">
        <v>2925</v>
      </c>
      <c r="H30" s="163">
        <v>2373</v>
      </c>
      <c r="I30" s="164">
        <f t="shared" si="16"/>
        <v>-0.18871794871794867</v>
      </c>
      <c r="J30" s="165">
        <f t="shared" si="17"/>
        <v>-0.61364376424617384</v>
      </c>
      <c r="K30" s="164">
        <f t="shared" si="18"/>
        <v>4.2118378735277202E-3</v>
      </c>
      <c r="L30" s="163">
        <v>29332</v>
      </c>
      <c r="M30" s="163">
        <v>10893</v>
      </c>
      <c r="N30" s="163">
        <v>16967</v>
      </c>
      <c r="O30" s="163">
        <v>45253</v>
      </c>
      <c r="P30" s="163">
        <v>40898</v>
      </c>
      <c r="Q30" s="163">
        <v>43979</v>
      </c>
      <c r="R30" s="164">
        <f t="shared" si="19"/>
        <v>7.5333757151939018E-2</v>
      </c>
      <c r="S30" s="165">
        <f t="shared" si="20"/>
        <v>0.49935224328378558</v>
      </c>
      <c r="T30" s="164">
        <f t="shared" si="21"/>
        <v>1.6692780568827593E-2</v>
      </c>
      <c r="U30" s="163">
        <v>35474</v>
      </c>
      <c r="V30" s="163">
        <v>17703</v>
      </c>
      <c r="W30" s="163">
        <v>51227</v>
      </c>
      <c r="X30" s="163">
        <v>43823</v>
      </c>
      <c r="Y30" s="163">
        <v>46352</v>
      </c>
      <c r="Z30" s="164">
        <f t="shared" si="22"/>
        <v>5.7709421993017429E-2</v>
      </c>
      <c r="AA30" s="165">
        <f t="shared" si="15"/>
        <v>0.30664712183571075</v>
      </c>
      <c r="AB30" s="164">
        <f t="shared" si="23"/>
        <v>1.4493950014133727E-2</v>
      </c>
    </row>
    <row r="31" spans="1:28" x14ac:dyDescent="0.25">
      <c r="A31" s="56"/>
      <c r="B31" s="162" t="s">
        <v>119</v>
      </c>
      <c r="C31" s="163">
        <v>5643</v>
      </c>
      <c r="D31" s="163">
        <v>1276</v>
      </c>
      <c r="E31" s="163">
        <v>651</v>
      </c>
      <c r="F31" s="163">
        <v>3213</v>
      </c>
      <c r="G31" s="163">
        <v>2267</v>
      </c>
      <c r="H31" s="163">
        <v>1744</v>
      </c>
      <c r="I31" s="164">
        <f t="shared" si="16"/>
        <v>-0.23070136744596381</v>
      </c>
      <c r="J31" s="165">
        <f t="shared" si="17"/>
        <v>-0.69094453304979619</v>
      </c>
      <c r="K31" s="164">
        <f t="shared" si="18"/>
        <v>3.09542572753154E-3</v>
      </c>
      <c r="L31" s="163">
        <v>42632</v>
      </c>
      <c r="M31" s="163">
        <v>19334</v>
      </c>
      <c r="N31" s="163">
        <v>22816</v>
      </c>
      <c r="O31" s="163">
        <v>53807</v>
      </c>
      <c r="P31" s="163">
        <v>51345</v>
      </c>
      <c r="Q31" s="163">
        <v>53807</v>
      </c>
      <c r="R31" s="164">
        <f t="shared" si="19"/>
        <v>4.7950141201674956E-2</v>
      </c>
      <c r="S31" s="165">
        <f t="shared" si="20"/>
        <v>0.26212704072058557</v>
      </c>
      <c r="T31" s="164">
        <f t="shared" si="21"/>
        <v>2.0423121127513273E-2</v>
      </c>
      <c r="U31" s="163">
        <v>48275</v>
      </c>
      <c r="V31" s="163">
        <v>23467</v>
      </c>
      <c r="W31" s="163">
        <v>57020</v>
      </c>
      <c r="X31" s="163">
        <v>53612</v>
      </c>
      <c r="Y31" s="163">
        <v>55551</v>
      </c>
      <c r="Z31" s="164">
        <f t="shared" si="22"/>
        <v>3.6167275982988967E-2</v>
      </c>
      <c r="AA31" s="165">
        <f t="shared" si="15"/>
        <v>0.15071983428275515</v>
      </c>
      <c r="AB31" s="164">
        <f t="shared" si="23"/>
        <v>1.7370413730478571E-2</v>
      </c>
    </row>
    <row r="32" spans="1:28" x14ac:dyDescent="0.25">
      <c r="A32" s="56"/>
      <c r="B32" s="162" t="s">
        <v>128</v>
      </c>
      <c r="C32" s="163">
        <v>5930</v>
      </c>
      <c r="D32" s="163">
        <v>1374</v>
      </c>
      <c r="E32" s="163">
        <v>75</v>
      </c>
      <c r="F32" s="163">
        <v>1221</v>
      </c>
      <c r="G32" s="163">
        <v>1562</v>
      </c>
      <c r="H32" s="163">
        <v>1584</v>
      </c>
      <c r="I32" s="164">
        <f t="shared" si="16"/>
        <v>1.4084507042253502E-2</v>
      </c>
      <c r="J32" s="165">
        <f t="shared" si="17"/>
        <v>-0.73288364249578408</v>
      </c>
      <c r="K32" s="164">
        <f t="shared" si="18"/>
        <v>2.8114417158313985E-3</v>
      </c>
      <c r="L32" s="163">
        <v>13413</v>
      </c>
      <c r="M32" s="163">
        <v>8161</v>
      </c>
      <c r="N32" s="163">
        <v>496</v>
      </c>
      <c r="O32" s="163">
        <v>11724</v>
      </c>
      <c r="P32" s="163">
        <v>12926</v>
      </c>
      <c r="Q32" s="163">
        <v>12725</v>
      </c>
      <c r="R32" s="164">
        <f t="shared" si="19"/>
        <v>-1.5550054154417459E-2</v>
      </c>
      <c r="S32" s="165">
        <f t="shared" si="20"/>
        <v>-5.1293521210765691E-2</v>
      </c>
      <c r="T32" s="164">
        <f t="shared" si="21"/>
        <v>4.8299332121769737E-3</v>
      </c>
      <c r="U32" s="163">
        <v>19343</v>
      </c>
      <c r="V32" s="163">
        <v>571</v>
      </c>
      <c r="W32" s="163">
        <v>12945</v>
      </c>
      <c r="X32" s="163">
        <v>14488</v>
      </c>
      <c r="Y32" s="163">
        <v>14309</v>
      </c>
      <c r="Z32" s="164">
        <f t="shared" si="22"/>
        <v>-1.2355052457205917E-2</v>
      </c>
      <c r="AA32" s="165">
        <f t="shared" si="15"/>
        <v>-0.26024918575195166</v>
      </c>
      <c r="AB32" s="164">
        <f t="shared" si="23"/>
        <v>4.4743253959319881E-3</v>
      </c>
    </row>
    <row r="33" spans="1:28" x14ac:dyDescent="0.25">
      <c r="A33" s="56"/>
      <c r="B33" s="162" t="s">
        <v>131</v>
      </c>
      <c r="C33" s="163">
        <v>2012</v>
      </c>
      <c r="D33" s="163">
        <v>667</v>
      </c>
      <c r="E33" s="163">
        <v>14</v>
      </c>
      <c r="F33" s="163">
        <v>411</v>
      </c>
      <c r="G33" s="163">
        <v>573</v>
      </c>
      <c r="H33" s="163">
        <v>327</v>
      </c>
      <c r="I33" s="164">
        <f t="shared" si="16"/>
        <v>-0.4293193717277487</v>
      </c>
      <c r="J33" s="165">
        <f t="shared" si="17"/>
        <v>-0.8374751491053678</v>
      </c>
      <c r="K33" s="164">
        <f t="shared" si="18"/>
        <v>5.803923239121638E-4</v>
      </c>
      <c r="L33" s="163">
        <v>14474</v>
      </c>
      <c r="M33" s="163">
        <v>10470</v>
      </c>
      <c r="N33" s="163">
        <v>337</v>
      </c>
      <c r="O33" s="163">
        <v>7526</v>
      </c>
      <c r="P33" s="163">
        <v>12255</v>
      </c>
      <c r="Q33" s="163">
        <v>11407</v>
      </c>
      <c r="R33" s="164">
        <f t="shared" si="19"/>
        <v>-6.919624643002853E-2</v>
      </c>
      <c r="S33" s="165">
        <f t="shared" si="20"/>
        <v>-0.21189719497029158</v>
      </c>
      <c r="T33" s="164">
        <f t="shared" si="21"/>
        <v>4.3296697957801757E-3</v>
      </c>
      <c r="U33" s="163">
        <v>16486</v>
      </c>
      <c r="V33" s="163">
        <v>351</v>
      </c>
      <c r="W33" s="163">
        <v>7937</v>
      </c>
      <c r="X33" s="163">
        <v>12828</v>
      </c>
      <c r="Y33" s="163">
        <v>11734</v>
      </c>
      <c r="Z33" s="164">
        <f t="shared" si="22"/>
        <v>-8.5282195198004396E-2</v>
      </c>
      <c r="AA33" s="165">
        <f t="shared" si="15"/>
        <v>-0.28824457115127988</v>
      </c>
      <c r="AB33" s="164">
        <f t="shared" si="23"/>
        <v>3.6691406943787789E-3</v>
      </c>
    </row>
    <row r="34" spans="1:28" x14ac:dyDescent="0.25">
      <c r="A34" s="56"/>
      <c r="B34" s="168" t="s">
        <v>145</v>
      </c>
      <c r="C34" s="169">
        <f t="shared" ref="C34:H34" si="24">C26-SUM(C27:C33)</f>
        <v>38119</v>
      </c>
      <c r="D34" s="169">
        <f t="shared" si="24"/>
        <v>8622</v>
      </c>
      <c r="E34" s="169">
        <f t="shared" si="24"/>
        <v>5080</v>
      </c>
      <c r="F34" s="169">
        <f t="shared" si="24"/>
        <v>28348</v>
      </c>
      <c r="G34" s="169">
        <f t="shared" si="24"/>
        <v>30753</v>
      </c>
      <c r="H34" s="169">
        <f t="shared" si="24"/>
        <v>30311</v>
      </c>
      <c r="I34" s="170">
        <f t="shared" si="16"/>
        <v>-1.4372581536760687E-2</v>
      </c>
      <c r="J34" s="171">
        <f t="shared" si="17"/>
        <v>-0.20483223589286181</v>
      </c>
      <c r="K34" s="170">
        <f t="shared" si="18"/>
        <v>5.3798996116518637E-2</v>
      </c>
      <c r="L34" s="169">
        <f t="shared" ref="L34:Q34" si="25">L26-SUM(L27:L33)</f>
        <v>145549</v>
      </c>
      <c r="M34" s="169">
        <f t="shared" si="25"/>
        <v>55360</v>
      </c>
      <c r="N34" s="169">
        <f t="shared" si="25"/>
        <v>77783</v>
      </c>
      <c r="O34" s="169">
        <f t="shared" si="25"/>
        <v>166944</v>
      </c>
      <c r="P34" s="169">
        <f t="shared" si="25"/>
        <v>187653</v>
      </c>
      <c r="Q34" s="169">
        <f t="shared" si="25"/>
        <v>212004</v>
      </c>
      <c r="R34" s="170">
        <f t="shared" si="19"/>
        <v>0.1297661108535435</v>
      </c>
      <c r="S34" s="171">
        <f t="shared" si="20"/>
        <v>0.45658163230252358</v>
      </c>
      <c r="T34" s="170">
        <f t="shared" si="21"/>
        <v>8.0468774908791119E-2</v>
      </c>
      <c r="U34" s="169">
        <f>U26-SUM(U27:U33)</f>
        <v>183668</v>
      </c>
      <c r="V34" s="169">
        <f>V26-SUM(V27:V33)</f>
        <v>82863</v>
      </c>
      <c r="W34" s="169">
        <f>W26-SUM(W27:W33)</f>
        <v>195292</v>
      </c>
      <c r="X34" s="169">
        <f>X26-SUM(X27:X33)</f>
        <v>218406</v>
      </c>
      <c r="Y34" s="169">
        <f>Y26-SUM(Y27:Y33)</f>
        <v>242315</v>
      </c>
      <c r="Z34" s="170">
        <f t="shared" si="22"/>
        <v>0.10947043579388849</v>
      </c>
      <c r="AA34" s="171">
        <f t="shared" si="15"/>
        <v>0.31930984167084087</v>
      </c>
      <c r="AB34" s="170">
        <f t="shared" si="23"/>
        <v>7.5770225614316844E-2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129309</v>
      </c>
      <c r="D36" s="176">
        <f t="shared" si="26"/>
        <v>46041</v>
      </c>
      <c r="E36" s="176">
        <f t="shared" si="26"/>
        <v>18402</v>
      </c>
      <c r="F36" s="176">
        <f t="shared" si="26"/>
        <v>131469</v>
      </c>
      <c r="G36" s="176">
        <f t="shared" si="26"/>
        <v>145448</v>
      </c>
      <c r="H36" s="176">
        <f t="shared" si="26"/>
        <v>156885</v>
      </c>
      <c r="I36" s="177">
        <f>IFERROR(H36/G36-1,"-")</f>
        <v>7.863291348110657E-2</v>
      </c>
      <c r="J36" s="177">
        <f>IFERROR(H36/C36-1,"-")</f>
        <v>0.21325661786882577</v>
      </c>
      <c r="K36" s="177">
        <f>H36/H$8</f>
        <v>0.27845519797235413</v>
      </c>
      <c r="L36" s="176">
        <f t="shared" ref="L36:Q36" si="27">L37+L40</f>
        <v>407384</v>
      </c>
      <c r="M36" s="176">
        <f t="shared" si="27"/>
        <v>124031</v>
      </c>
      <c r="N36" s="176">
        <f t="shared" si="27"/>
        <v>86318</v>
      </c>
      <c r="O36" s="176">
        <f t="shared" si="27"/>
        <v>415520</v>
      </c>
      <c r="P36" s="176">
        <f t="shared" si="27"/>
        <v>452861</v>
      </c>
      <c r="Q36" s="176">
        <f t="shared" si="27"/>
        <v>482421</v>
      </c>
      <c r="R36" s="177">
        <f>IFERROR(Q36/P36-1,"-")</f>
        <v>6.5273891988932631E-2</v>
      </c>
      <c r="S36" s="177">
        <f>IFERROR(Q36/L36-1,"-")</f>
        <v>0.18419230995817215</v>
      </c>
      <c r="T36" s="177">
        <f>Q36/Q$8</f>
        <v>0.18310893596476446</v>
      </c>
      <c r="U36" s="176">
        <f>U37+U40</f>
        <v>536693</v>
      </c>
      <c r="V36" s="176">
        <f>V37+V40</f>
        <v>104720</v>
      </c>
      <c r="W36" s="176">
        <f>W37+W40</f>
        <v>546989</v>
      </c>
      <c r="X36" s="176">
        <f>X37+X40</f>
        <v>598309</v>
      </c>
      <c r="Y36" s="176">
        <f>Y37+Y40</f>
        <v>639306</v>
      </c>
      <c r="Z36" s="177">
        <f>IFERROR(Y36/X36-1,"-")</f>
        <v>6.8521449618842434E-2</v>
      </c>
      <c r="AA36" s="177">
        <f t="shared" ref="AA36:AA48" si="28">IFERROR(Y36/U36-1,"-")</f>
        <v>0.19119496620973253</v>
      </c>
      <c r="AB36" s="177">
        <f>Y36/Y$8</f>
        <v>0.19990656730531103</v>
      </c>
    </row>
    <row r="37" spans="1:28" x14ac:dyDescent="0.25">
      <c r="A37" s="56"/>
      <c r="B37" s="157" t="s">
        <v>97</v>
      </c>
      <c r="C37" s="158">
        <v>11223</v>
      </c>
      <c r="D37" s="158">
        <v>4405</v>
      </c>
      <c r="E37" s="158">
        <v>3602</v>
      </c>
      <c r="F37" s="158">
        <v>17997</v>
      </c>
      <c r="G37" s="158">
        <v>22186</v>
      </c>
      <c r="H37" s="158">
        <v>25399</v>
      </c>
      <c r="I37" s="159">
        <f>IFERROR(H37/G37-1,"-")</f>
        <v>0.14482105832506997</v>
      </c>
      <c r="J37" s="160">
        <f>IFERROR(H37/C37-1,"-")</f>
        <v>1.2631203777955982</v>
      </c>
      <c r="K37" s="159">
        <f>H37/H$8</f>
        <v>4.5080686957324305E-2</v>
      </c>
      <c r="L37" s="158">
        <v>51405</v>
      </c>
      <c r="M37" s="158">
        <v>12822</v>
      </c>
      <c r="N37" s="158">
        <v>21689</v>
      </c>
      <c r="O37" s="158">
        <v>47727</v>
      </c>
      <c r="P37" s="158">
        <v>41121</v>
      </c>
      <c r="Q37" s="158">
        <v>38082</v>
      </c>
      <c r="R37" s="159">
        <f>IFERROR(Q37/P37-1,"-")</f>
        <v>-7.3903844750857206E-2</v>
      </c>
      <c r="S37" s="160">
        <f>IFERROR(Q37/L37-1,"-")</f>
        <v>-0.25917712284797201</v>
      </c>
      <c r="T37" s="159">
        <f>Q37/Q$8</f>
        <v>1.4454500321109901E-2</v>
      </c>
      <c r="U37" s="158">
        <v>62628</v>
      </c>
      <c r="V37" s="158">
        <v>25291</v>
      </c>
      <c r="W37" s="158">
        <v>65724</v>
      </c>
      <c r="X37" s="158">
        <v>63307</v>
      </c>
      <c r="Y37" s="158">
        <v>63481</v>
      </c>
      <c r="Z37" s="159">
        <f>IFERROR(Y37/X37-1,"-")</f>
        <v>2.7485112230873909E-3</v>
      </c>
      <c r="AA37" s="160">
        <f t="shared" si="28"/>
        <v>1.3620106022865119E-2</v>
      </c>
      <c r="AB37" s="159">
        <f>Y37/Y$8</f>
        <v>1.9850069918174472E-2</v>
      </c>
    </row>
    <row r="38" spans="1:28" x14ac:dyDescent="0.25">
      <c r="A38" s="56"/>
      <c r="B38" s="162" t="s">
        <v>103</v>
      </c>
      <c r="C38" s="163">
        <v>7097</v>
      </c>
      <c r="D38" s="163">
        <v>1745</v>
      </c>
      <c r="E38" s="163">
        <v>2694</v>
      </c>
      <c r="F38" s="163">
        <v>8115</v>
      </c>
      <c r="G38" s="163">
        <v>12297</v>
      </c>
      <c r="H38" s="163">
        <v>17692</v>
      </c>
      <c r="I38" s="164">
        <f>IFERROR(H38/G38-1,"-")</f>
        <v>0.43872489225014233</v>
      </c>
      <c r="J38" s="165">
        <f>IFERROR(H38/C38-1,"-")</f>
        <v>1.4928843173171762</v>
      </c>
      <c r="K38" s="164">
        <f>H38/H$8</f>
        <v>3.140153209374312E-2</v>
      </c>
      <c r="L38" s="163">
        <v>6639</v>
      </c>
      <c r="M38" s="163">
        <v>1466</v>
      </c>
      <c r="N38" s="163">
        <v>3383</v>
      </c>
      <c r="O38" s="163">
        <v>7136</v>
      </c>
      <c r="P38" s="163">
        <v>10439</v>
      </c>
      <c r="Q38" s="163">
        <v>8020</v>
      </c>
      <c r="R38" s="164">
        <f>IFERROR(Q38/P38-1,"-")</f>
        <v>-0.23172717693265643</v>
      </c>
      <c r="S38" s="165">
        <f>IFERROR(Q38/L38-1,"-")</f>
        <v>0.20801325500828427</v>
      </c>
      <c r="T38" s="164">
        <f>Q38/Q$8</f>
        <v>3.0440915018985718E-3</v>
      </c>
      <c r="U38" s="163">
        <v>13736</v>
      </c>
      <c r="V38" s="163">
        <v>6077</v>
      </c>
      <c r="W38" s="163">
        <v>15251</v>
      </c>
      <c r="X38" s="163">
        <v>22736</v>
      </c>
      <c r="Y38" s="163">
        <v>25712</v>
      </c>
      <c r="Z38" s="164">
        <f>IFERROR(Y38/X38-1,"-")</f>
        <v>0.13089373680506688</v>
      </c>
      <c r="AA38" s="165">
        <f t="shared" si="28"/>
        <v>0.87186953989516591</v>
      </c>
      <c r="AB38" s="164">
        <f>Y38/Y$8</f>
        <v>8.0399646781887813E-3</v>
      </c>
    </row>
    <row r="39" spans="1:28" x14ac:dyDescent="0.25">
      <c r="A39" s="56"/>
      <c r="B39" s="162" t="s">
        <v>100</v>
      </c>
      <c r="C39" s="163">
        <v>4126</v>
      </c>
      <c r="D39" s="163">
        <v>2660</v>
      </c>
      <c r="E39" s="163">
        <v>908</v>
      </c>
      <c r="F39" s="163">
        <v>9882</v>
      </c>
      <c r="G39" s="163">
        <v>9889</v>
      </c>
      <c r="H39" s="163">
        <v>7707</v>
      </c>
      <c r="I39" s="164">
        <f>IFERROR(H39/G39-1,"-")</f>
        <v>-0.22064920618869455</v>
      </c>
      <c r="J39" s="165">
        <f>IFERROR(H39/C39-1,"-")</f>
        <v>0.86791080950072708</v>
      </c>
      <c r="K39" s="164">
        <f>H39/H$8</f>
        <v>1.3679154863581181E-2</v>
      </c>
      <c r="L39" s="163">
        <v>44766</v>
      </c>
      <c r="M39" s="163">
        <v>11356</v>
      </c>
      <c r="N39" s="163">
        <v>18306</v>
      </c>
      <c r="O39" s="163">
        <v>40591</v>
      </c>
      <c r="P39" s="163">
        <v>30682</v>
      </c>
      <c r="Q39" s="163">
        <v>30062</v>
      </c>
      <c r="R39" s="164">
        <f>IFERROR(Q39/P39-1,"-")</f>
        <v>-2.0207287660517603E-2</v>
      </c>
      <c r="S39" s="165">
        <f>IFERROR(Q39/L39-1,"-")</f>
        <v>-0.32846356609927174</v>
      </c>
      <c r="T39" s="164">
        <f>Q39/Q$8</f>
        <v>1.1410408819211329E-2</v>
      </c>
      <c r="U39" s="163">
        <v>48892</v>
      </c>
      <c r="V39" s="163">
        <v>19214</v>
      </c>
      <c r="W39" s="163">
        <v>50473</v>
      </c>
      <c r="X39" s="163">
        <v>40571</v>
      </c>
      <c r="Y39" s="163">
        <v>37769</v>
      </c>
      <c r="Z39" s="164">
        <f>IFERROR(Y39/X39-1,"-")</f>
        <v>-6.9064109832146059E-2</v>
      </c>
      <c r="AA39" s="165">
        <f t="shared" si="28"/>
        <v>-0.22750143172707193</v>
      </c>
      <c r="AB39" s="164">
        <f>Y39/Y$8</f>
        <v>1.1810105239985691E-2</v>
      </c>
    </row>
    <row r="40" spans="1:28" x14ac:dyDescent="0.25">
      <c r="A40" s="56"/>
      <c r="B40" s="157" t="s">
        <v>107</v>
      </c>
      <c r="C40" s="158">
        <v>118086</v>
      </c>
      <c r="D40" s="158">
        <v>41636</v>
      </c>
      <c r="E40" s="158">
        <v>14800</v>
      </c>
      <c r="F40" s="158">
        <v>113472</v>
      </c>
      <c r="G40" s="158">
        <v>123262</v>
      </c>
      <c r="H40" s="158">
        <v>131486</v>
      </c>
      <c r="I40" s="159">
        <f>IFERROR(H40/G40-1,"-")</f>
        <v>6.6719670295792621E-2</v>
      </c>
      <c r="J40" s="160">
        <f>IFERROR(H40/C40-1,"-")</f>
        <v>0.11347661873549786</v>
      </c>
      <c r="K40" s="159">
        <f>H40/H$8</f>
        <v>0.23337451101502985</v>
      </c>
      <c r="L40" s="158">
        <v>355979</v>
      </c>
      <c r="M40" s="158">
        <v>111209</v>
      </c>
      <c r="N40" s="158">
        <v>64629</v>
      </c>
      <c r="O40" s="158">
        <v>367793</v>
      </c>
      <c r="P40" s="158">
        <v>411740</v>
      </c>
      <c r="Q40" s="158">
        <v>444339</v>
      </c>
      <c r="R40" s="159">
        <f>IFERROR(Q40/P40-1,"-")</f>
        <v>7.9173750425025391E-2</v>
      </c>
      <c r="S40" s="160">
        <f>IFERROR(Q40/L40-1,"-")</f>
        <v>0.24821688919852014</v>
      </c>
      <c r="T40" s="159">
        <f>Q40/Q$8</f>
        <v>0.16865443564365454</v>
      </c>
      <c r="U40" s="158">
        <v>474065</v>
      </c>
      <c r="V40" s="158">
        <v>79429</v>
      </c>
      <c r="W40" s="158">
        <v>481265</v>
      </c>
      <c r="X40" s="158">
        <v>535002</v>
      </c>
      <c r="Y40" s="158">
        <v>575825</v>
      </c>
      <c r="Z40" s="159">
        <f>IFERROR(Y40/X40-1,"-")</f>
        <v>7.6304387647148975E-2</v>
      </c>
      <c r="AA40" s="160">
        <f t="shared" si="28"/>
        <v>0.21465410861379763</v>
      </c>
      <c r="AB40" s="159">
        <f>Y40/Y$8</f>
        <v>0.18005649738713655</v>
      </c>
    </row>
    <row r="41" spans="1:28" s="56" customFormat="1" x14ac:dyDescent="0.25">
      <c r="B41" s="162" t="s">
        <v>110</v>
      </c>
      <c r="C41" s="163">
        <v>65565</v>
      </c>
      <c r="D41" s="163">
        <v>20296</v>
      </c>
      <c r="E41" s="163">
        <v>5539</v>
      </c>
      <c r="F41" s="163">
        <v>55551</v>
      </c>
      <c r="G41" s="163">
        <v>54169</v>
      </c>
      <c r="H41" s="163">
        <v>56724</v>
      </c>
      <c r="I41" s="164">
        <f t="shared" ref="I41:I48" si="29">IFERROR(H41/G41-1,"-")</f>
        <v>4.7167198951429734E-2</v>
      </c>
      <c r="J41" s="165">
        <f t="shared" ref="J41:J48" si="30">IFERROR(H41/C41-1,"-")</f>
        <v>-0.13484328528940748</v>
      </c>
      <c r="K41" s="164">
        <f t="shared" ref="K41:K48" si="31">H41/H$8</f>
        <v>0.10067943174799258</v>
      </c>
      <c r="L41" s="163">
        <v>196307</v>
      </c>
      <c r="M41" s="163">
        <v>51756</v>
      </c>
      <c r="N41" s="163">
        <v>17507</v>
      </c>
      <c r="O41" s="163">
        <v>196496</v>
      </c>
      <c r="P41" s="163">
        <v>225436</v>
      </c>
      <c r="Q41" s="163">
        <v>253442</v>
      </c>
      <c r="R41" s="164">
        <f t="shared" ref="R41:R48" si="32">IFERROR(Q41/P41-1,"-")</f>
        <v>0.12423038024095523</v>
      </c>
      <c r="S41" s="165">
        <f t="shared" ref="S41:S48" si="33">IFERROR(Q41/L41-1,"-")</f>
        <v>0.29104922391967691</v>
      </c>
      <c r="T41" s="164">
        <f t="shared" ref="T41:T48" si="34">Q41/Q$8</f>
        <v>9.6197087085308955E-2</v>
      </c>
      <c r="U41" s="163">
        <v>261872</v>
      </c>
      <c r="V41" s="163">
        <v>23046</v>
      </c>
      <c r="W41" s="163">
        <v>252047</v>
      </c>
      <c r="X41" s="163">
        <v>279605</v>
      </c>
      <c r="Y41" s="163">
        <v>310166</v>
      </c>
      <c r="Z41" s="164">
        <f t="shared" ref="Z41:Z48" si="35">IFERROR(Y41/X41-1,"-")</f>
        <v>0.10930062051823097</v>
      </c>
      <c r="AA41" s="165">
        <f t="shared" si="28"/>
        <v>0.18441834178529959</v>
      </c>
      <c r="AB41" s="164">
        <f t="shared" ref="AB41:AB48" si="36">Y41/Y$8</f>
        <v>9.6986764326971911E-2</v>
      </c>
    </row>
    <row r="42" spans="1:28" s="56" customFormat="1" x14ac:dyDescent="0.25">
      <c r="B42" s="162" t="s">
        <v>113</v>
      </c>
      <c r="C42" s="163">
        <v>8541</v>
      </c>
      <c r="D42" s="163">
        <v>2984</v>
      </c>
      <c r="E42" s="163">
        <v>537</v>
      </c>
      <c r="F42" s="163">
        <v>5229</v>
      </c>
      <c r="G42" s="163">
        <v>7530</v>
      </c>
      <c r="H42" s="163">
        <v>7964</v>
      </c>
      <c r="I42" s="164">
        <f t="shared" si="29"/>
        <v>5.7636122177954885E-2</v>
      </c>
      <c r="J42" s="165">
        <f t="shared" si="30"/>
        <v>-6.7556492214026487E-2</v>
      </c>
      <c r="K42" s="164">
        <f t="shared" si="31"/>
        <v>1.4135304182374532E-2</v>
      </c>
      <c r="L42" s="163">
        <v>19706</v>
      </c>
      <c r="M42" s="163">
        <v>6345</v>
      </c>
      <c r="N42" s="163">
        <v>4443</v>
      </c>
      <c r="O42" s="163">
        <v>13226</v>
      </c>
      <c r="P42" s="163">
        <v>16093</v>
      </c>
      <c r="Q42" s="163">
        <v>13953</v>
      </c>
      <c r="R42" s="164">
        <f t="shared" si="32"/>
        <v>-0.13297707077611387</v>
      </c>
      <c r="S42" s="165">
        <f t="shared" si="33"/>
        <v>-0.29194154064751854</v>
      </c>
      <c r="T42" s="164">
        <f t="shared" si="34"/>
        <v>5.2960360007469794E-3</v>
      </c>
      <c r="U42" s="163">
        <v>28247</v>
      </c>
      <c r="V42" s="163">
        <v>4980</v>
      </c>
      <c r="W42" s="163">
        <v>18455</v>
      </c>
      <c r="X42" s="163">
        <v>23623</v>
      </c>
      <c r="Y42" s="163">
        <v>21917</v>
      </c>
      <c r="Z42" s="164">
        <f t="shared" si="35"/>
        <v>-7.2217753883926705E-2</v>
      </c>
      <c r="AA42" s="165">
        <f t="shared" si="28"/>
        <v>-0.22409459411618937</v>
      </c>
      <c r="AB42" s="164">
        <f t="shared" si="36"/>
        <v>6.8532944092977418E-3</v>
      </c>
    </row>
    <row r="43" spans="1:28" x14ac:dyDescent="0.25">
      <c r="A43" s="56"/>
      <c r="B43" s="162" t="s">
        <v>116</v>
      </c>
      <c r="C43" s="163">
        <v>5057</v>
      </c>
      <c r="D43" s="163">
        <v>1797</v>
      </c>
      <c r="E43" s="163">
        <v>514</v>
      </c>
      <c r="F43" s="163">
        <v>4017</v>
      </c>
      <c r="G43" s="163">
        <v>5925</v>
      </c>
      <c r="H43" s="163">
        <v>6414</v>
      </c>
      <c r="I43" s="164">
        <f t="shared" si="29"/>
        <v>8.2531645569620338E-2</v>
      </c>
      <c r="J43" s="165">
        <f t="shared" si="30"/>
        <v>0.26834091358512957</v>
      </c>
      <c r="K43" s="164">
        <f t="shared" si="31"/>
        <v>1.1384209069029413E-2</v>
      </c>
      <c r="L43" s="163">
        <v>7328</v>
      </c>
      <c r="M43" s="163">
        <v>3010</v>
      </c>
      <c r="N43" s="163">
        <v>4886</v>
      </c>
      <c r="O43" s="163">
        <v>8793</v>
      </c>
      <c r="P43" s="163">
        <v>9077</v>
      </c>
      <c r="Q43" s="163">
        <v>8364</v>
      </c>
      <c r="R43" s="164">
        <f t="shared" si="32"/>
        <v>-7.8550181778120565E-2</v>
      </c>
      <c r="S43" s="165">
        <f t="shared" si="33"/>
        <v>0.14137554585152845</v>
      </c>
      <c r="T43" s="164">
        <f t="shared" si="34"/>
        <v>3.1746610127031988E-3</v>
      </c>
      <c r="U43" s="163">
        <v>12385</v>
      </c>
      <c r="V43" s="163">
        <v>5400</v>
      </c>
      <c r="W43" s="163">
        <v>12810</v>
      </c>
      <c r="X43" s="163">
        <v>15002</v>
      </c>
      <c r="Y43" s="163">
        <v>14778</v>
      </c>
      <c r="Z43" s="164">
        <f t="shared" si="35"/>
        <v>-1.4931342487668364E-2</v>
      </c>
      <c r="AA43" s="165">
        <f t="shared" si="28"/>
        <v>0.193217601937828</v>
      </c>
      <c r="AB43" s="164">
        <f t="shared" si="36"/>
        <v>4.6209784541954655E-3</v>
      </c>
    </row>
    <row r="44" spans="1:28" x14ac:dyDescent="0.25">
      <c r="A44" s="56"/>
      <c r="B44" s="162" t="s">
        <v>123</v>
      </c>
      <c r="C44" s="163">
        <v>2221</v>
      </c>
      <c r="D44" s="163">
        <v>773</v>
      </c>
      <c r="E44" s="163">
        <v>389</v>
      </c>
      <c r="F44" s="163">
        <v>2303</v>
      </c>
      <c r="G44" s="163">
        <v>2347</v>
      </c>
      <c r="H44" s="163">
        <v>2815</v>
      </c>
      <c r="I44" s="164">
        <f t="shared" si="29"/>
        <v>0.19940349382190026</v>
      </c>
      <c r="J44" s="165">
        <f t="shared" si="30"/>
        <v>0.2674470959027464</v>
      </c>
      <c r="K44" s="164">
        <f t="shared" si="31"/>
        <v>4.996343705849361E-3</v>
      </c>
      <c r="L44" s="163">
        <v>18509</v>
      </c>
      <c r="M44" s="163">
        <v>5342</v>
      </c>
      <c r="N44" s="163">
        <v>5901</v>
      </c>
      <c r="O44" s="163">
        <v>21493</v>
      </c>
      <c r="P44" s="163">
        <v>19781</v>
      </c>
      <c r="Q44" s="163">
        <v>20917</v>
      </c>
      <c r="R44" s="164">
        <f t="shared" si="32"/>
        <v>5.7428845862190991E-2</v>
      </c>
      <c r="S44" s="165">
        <f t="shared" si="33"/>
        <v>0.13009887081960136</v>
      </c>
      <c r="T44" s="164">
        <f t="shared" si="34"/>
        <v>7.9393094694778579E-3</v>
      </c>
      <c r="U44" s="163">
        <v>20730</v>
      </c>
      <c r="V44" s="163">
        <v>6290</v>
      </c>
      <c r="W44" s="163">
        <v>23796</v>
      </c>
      <c r="X44" s="163">
        <v>22128</v>
      </c>
      <c r="Y44" s="163">
        <v>23732</v>
      </c>
      <c r="Z44" s="164">
        <f t="shared" si="35"/>
        <v>7.2487346348517612E-2</v>
      </c>
      <c r="AA44" s="165">
        <f t="shared" si="28"/>
        <v>0.14481427882296183</v>
      </c>
      <c r="AB44" s="164">
        <f t="shared" si="36"/>
        <v>7.4208323639847603E-3</v>
      </c>
    </row>
    <row r="45" spans="1:28" x14ac:dyDescent="0.25">
      <c r="A45" s="56"/>
      <c r="B45" s="162" t="s">
        <v>119</v>
      </c>
      <c r="C45" s="163">
        <v>1698</v>
      </c>
      <c r="D45" s="163">
        <v>993</v>
      </c>
      <c r="E45" s="163">
        <v>200</v>
      </c>
      <c r="F45" s="163">
        <v>1246</v>
      </c>
      <c r="G45" s="163">
        <v>1510</v>
      </c>
      <c r="H45" s="163">
        <v>1670</v>
      </c>
      <c r="I45" s="164">
        <f t="shared" si="29"/>
        <v>0.10596026490066235</v>
      </c>
      <c r="J45" s="165">
        <f t="shared" si="30"/>
        <v>-1.6489988221436991E-2</v>
      </c>
      <c r="K45" s="164">
        <f t="shared" si="31"/>
        <v>2.9640831221202247E-3</v>
      </c>
      <c r="L45" s="163">
        <v>22308</v>
      </c>
      <c r="M45" s="163">
        <v>9394</v>
      </c>
      <c r="N45" s="163">
        <v>7085</v>
      </c>
      <c r="O45" s="163">
        <v>20577</v>
      </c>
      <c r="P45" s="163">
        <v>24512</v>
      </c>
      <c r="Q45" s="163">
        <v>24813</v>
      </c>
      <c r="R45" s="164">
        <f t="shared" si="32"/>
        <v>1.2279699738903416E-2</v>
      </c>
      <c r="S45" s="165">
        <f t="shared" si="33"/>
        <v>0.11229155459924689</v>
      </c>
      <c r="T45" s="164">
        <f t="shared" si="34"/>
        <v>9.4180850918465422E-3</v>
      </c>
      <c r="U45" s="163">
        <v>24006</v>
      </c>
      <c r="V45" s="163">
        <v>7285</v>
      </c>
      <c r="W45" s="163">
        <v>21823</v>
      </c>
      <c r="X45" s="163">
        <v>26022</v>
      </c>
      <c r="Y45" s="163">
        <v>26483</v>
      </c>
      <c r="Z45" s="164">
        <f t="shared" si="35"/>
        <v>1.7715778956267858E-2</v>
      </c>
      <c r="AA45" s="165">
        <f t="shared" si="28"/>
        <v>0.10318253769890862</v>
      </c>
      <c r="AB45" s="164">
        <f t="shared" si="36"/>
        <v>8.2810510490227713E-3</v>
      </c>
    </row>
    <row r="46" spans="1:28" x14ac:dyDescent="0.25">
      <c r="A46" s="56"/>
      <c r="B46" s="162" t="s">
        <v>128</v>
      </c>
      <c r="C46" s="163">
        <v>2761</v>
      </c>
      <c r="D46" s="163">
        <v>1097</v>
      </c>
      <c r="E46" s="163">
        <v>13</v>
      </c>
      <c r="F46" s="163">
        <v>1662</v>
      </c>
      <c r="G46" s="163">
        <v>1718</v>
      </c>
      <c r="H46" s="163">
        <v>1021</v>
      </c>
      <c r="I46" s="164">
        <f t="shared" si="29"/>
        <v>-0.40570430733410945</v>
      </c>
      <c r="J46" s="165">
        <f t="shared" si="30"/>
        <v>-0.63020644693951466</v>
      </c>
      <c r="K46" s="164">
        <f t="shared" si="31"/>
        <v>1.8121729746615265E-3</v>
      </c>
      <c r="L46" s="163">
        <v>2686</v>
      </c>
      <c r="M46" s="163">
        <v>2224</v>
      </c>
      <c r="N46" s="163">
        <v>961</v>
      </c>
      <c r="O46" s="163">
        <v>3870</v>
      </c>
      <c r="P46" s="163">
        <v>4715</v>
      </c>
      <c r="Q46" s="163">
        <v>4415</v>
      </c>
      <c r="R46" s="164">
        <f t="shared" si="32"/>
        <v>-6.3626723223753956E-2</v>
      </c>
      <c r="S46" s="165">
        <f t="shared" si="33"/>
        <v>0.6437081161578555</v>
      </c>
      <c r="T46" s="164">
        <f t="shared" si="34"/>
        <v>1.6757685761698497E-3</v>
      </c>
      <c r="U46" s="163">
        <v>5447</v>
      </c>
      <c r="V46" s="163">
        <v>974</v>
      </c>
      <c r="W46" s="163">
        <v>5532</v>
      </c>
      <c r="X46" s="163">
        <v>6433</v>
      </c>
      <c r="Y46" s="163">
        <v>5436</v>
      </c>
      <c r="Z46" s="164">
        <f t="shared" si="35"/>
        <v>-0.15498212342608431</v>
      </c>
      <c r="AA46" s="165">
        <f t="shared" si="28"/>
        <v>-2.0194602533504247E-3</v>
      </c>
      <c r="AB46" s="164">
        <f t="shared" si="36"/>
        <v>1.6997996262692213E-3</v>
      </c>
    </row>
    <row r="47" spans="1:28" x14ac:dyDescent="0.25">
      <c r="A47" s="56"/>
      <c r="B47" s="162" t="s">
        <v>131</v>
      </c>
      <c r="C47" s="163">
        <v>2800</v>
      </c>
      <c r="D47" s="163">
        <v>1065</v>
      </c>
      <c r="E47" s="163">
        <v>15</v>
      </c>
      <c r="F47" s="163">
        <v>794</v>
      </c>
      <c r="G47" s="163">
        <v>1099</v>
      </c>
      <c r="H47" s="163">
        <v>888</v>
      </c>
      <c r="I47" s="164">
        <f t="shared" si="29"/>
        <v>-0.19199272065514106</v>
      </c>
      <c r="J47" s="165">
        <f t="shared" si="30"/>
        <v>-0.68285714285714283</v>
      </c>
      <c r="K47" s="164">
        <f t="shared" si="31"/>
        <v>1.5761112649357841E-3</v>
      </c>
      <c r="L47" s="163">
        <v>3800</v>
      </c>
      <c r="M47" s="163">
        <v>3698</v>
      </c>
      <c r="N47" s="163">
        <v>649</v>
      </c>
      <c r="O47" s="163">
        <v>3177</v>
      </c>
      <c r="P47" s="163">
        <v>4981</v>
      </c>
      <c r="Q47" s="163">
        <v>4526</v>
      </c>
      <c r="R47" s="164">
        <f t="shared" si="32"/>
        <v>-9.1347119052399117E-2</v>
      </c>
      <c r="S47" s="165">
        <f t="shared" si="33"/>
        <v>0.19105263157894736</v>
      </c>
      <c r="T47" s="164">
        <f t="shared" si="34"/>
        <v>1.7179000171562264E-3</v>
      </c>
      <c r="U47" s="163">
        <v>6600</v>
      </c>
      <c r="V47" s="163">
        <v>664</v>
      </c>
      <c r="W47" s="163">
        <v>3971</v>
      </c>
      <c r="X47" s="163">
        <v>6080</v>
      </c>
      <c r="Y47" s="163">
        <v>5414</v>
      </c>
      <c r="Z47" s="164">
        <f t="shared" si="35"/>
        <v>-0.10953947368421058</v>
      </c>
      <c r="AA47" s="165">
        <f t="shared" si="28"/>
        <v>-0.17969696969696969</v>
      </c>
      <c r="AB47" s="164">
        <f t="shared" si="36"/>
        <v>1.692920378333621E-3</v>
      </c>
    </row>
    <row r="48" spans="1:28" x14ac:dyDescent="0.25">
      <c r="A48" s="56"/>
      <c r="B48" s="168" t="s">
        <v>145</v>
      </c>
      <c r="C48" s="169">
        <f t="shared" ref="C48:H48" si="37">C40-SUM(C41:C47)</f>
        <v>29443</v>
      </c>
      <c r="D48" s="169">
        <f t="shared" si="37"/>
        <v>12631</v>
      </c>
      <c r="E48" s="169">
        <f t="shared" si="37"/>
        <v>7593</v>
      </c>
      <c r="F48" s="169">
        <f t="shared" si="37"/>
        <v>42670</v>
      </c>
      <c r="G48" s="169">
        <f t="shared" si="37"/>
        <v>48964</v>
      </c>
      <c r="H48" s="169">
        <f t="shared" si="37"/>
        <v>53990</v>
      </c>
      <c r="I48" s="170">
        <f t="shared" si="29"/>
        <v>0.10264684257822076</v>
      </c>
      <c r="J48" s="171">
        <f t="shared" si="30"/>
        <v>0.83371259722175051</v>
      </c>
      <c r="K48" s="170">
        <f t="shared" si="31"/>
        <v>9.582685494806642E-2</v>
      </c>
      <c r="L48" s="169">
        <f t="shared" ref="L48:Q48" si="38">L40-SUM(L41:L47)</f>
        <v>85335</v>
      </c>
      <c r="M48" s="169">
        <f t="shared" si="38"/>
        <v>29440</v>
      </c>
      <c r="N48" s="169">
        <f t="shared" si="38"/>
        <v>23197</v>
      </c>
      <c r="O48" s="169">
        <f t="shared" si="38"/>
        <v>100161</v>
      </c>
      <c r="P48" s="169">
        <f t="shared" si="38"/>
        <v>107145</v>
      </c>
      <c r="Q48" s="169">
        <f t="shared" si="38"/>
        <v>113909</v>
      </c>
      <c r="R48" s="170">
        <f t="shared" si="32"/>
        <v>6.3129404078585027E-2</v>
      </c>
      <c r="S48" s="171">
        <f t="shared" si="33"/>
        <v>0.33484502255815318</v>
      </c>
      <c r="T48" s="170">
        <f t="shared" si="34"/>
        <v>4.3235588390244939E-2</v>
      </c>
      <c r="U48" s="169">
        <f>U40-SUM(U41:U47)</f>
        <v>114778</v>
      </c>
      <c r="V48" s="169">
        <f>V40-SUM(V41:V47)</f>
        <v>30790</v>
      </c>
      <c r="W48" s="169">
        <f>W40-SUM(W41:W47)</f>
        <v>142831</v>
      </c>
      <c r="X48" s="169">
        <f>X40-SUM(X41:X47)</f>
        <v>156109</v>
      </c>
      <c r="Y48" s="169">
        <f>Y40-SUM(Y41:Y47)</f>
        <v>167899</v>
      </c>
      <c r="Z48" s="170">
        <f t="shared" si="35"/>
        <v>7.5524152995663396E-2</v>
      </c>
      <c r="AA48" s="171">
        <f t="shared" si="28"/>
        <v>0.46281517363954761</v>
      </c>
      <c r="AB48" s="170">
        <f t="shared" si="36"/>
        <v>5.2500856779061071E-2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1275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29035</v>
      </c>
      <c r="V50" s="176">
        <f>V51+V54</f>
        <v>11501</v>
      </c>
      <c r="W50" s="176">
        <f>W51+W54</f>
        <v>25651</v>
      </c>
      <c r="X50" s="176">
        <f>X51+X54</f>
        <v>36596</v>
      </c>
      <c r="Y50" s="176">
        <f>Y51+Y54</f>
        <v>31559</v>
      </c>
      <c r="Z50" s="177">
        <f>IFERROR(Y50/X50-1,"-")</f>
        <v>-0.13763799322330306</v>
      </c>
      <c r="AA50" s="177">
        <f t="shared" ref="AA50:AA62" si="41">IFERROR(Y50/U50-1,"-")</f>
        <v>8.6929567763044613E-2</v>
      </c>
      <c r="AB50" s="177">
        <f>Y50/Y$8</f>
        <v>9.868281163618535E-3</v>
      </c>
    </row>
    <row r="51" spans="1:28" x14ac:dyDescent="0.25">
      <c r="A51" s="56"/>
      <c r="B51" s="157" t="s">
        <v>97</v>
      </c>
      <c r="C51" s="158">
        <v>0</v>
      </c>
      <c r="D51" s="158">
        <v>1006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7052</v>
      </c>
      <c r="V51" s="158">
        <v>3943</v>
      </c>
      <c r="W51" s="158">
        <v>4228</v>
      </c>
      <c r="X51" s="158">
        <v>16245</v>
      </c>
      <c r="Y51" s="158">
        <v>8595</v>
      </c>
      <c r="Z51" s="159">
        <f>IFERROR(Y51/X51-1,"-")</f>
        <v>-0.47091412742382266</v>
      </c>
      <c r="AA51" s="160">
        <f t="shared" si="41"/>
        <v>0.21880317640385716</v>
      </c>
      <c r="AB51" s="159">
        <f>Y51/Y$8</f>
        <v>2.6875970912038183E-3</v>
      </c>
    </row>
    <row r="52" spans="1:28" x14ac:dyDescent="0.25">
      <c r="A52" s="56"/>
      <c r="B52" s="162" t="s">
        <v>103</v>
      </c>
      <c r="C52" s="163">
        <v>0</v>
      </c>
      <c r="D52" s="163">
        <v>965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3996</v>
      </c>
      <c r="V52" s="163">
        <v>1994</v>
      </c>
      <c r="W52" s="163">
        <v>2187</v>
      </c>
      <c r="X52" s="163">
        <v>12177</v>
      </c>
      <c r="Y52" s="163">
        <v>5827</v>
      </c>
      <c r="Z52" s="164">
        <f>IFERROR(Y52/X52-1,"-")</f>
        <v>-0.52147491171881422</v>
      </c>
      <c r="AA52" s="165">
        <f t="shared" si="41"/>
        <v>0.45820820820820818</v>
      </c>
      <c r="AB52" s="164">
        <f>Y52/Y$8</f>
        <v>1.8220626236701164E-3</v>
      </c>
    </row>
    <row r="53" spans="1:28" x14ac:dyDescent="0.25">
      <c r="A53" s="56"/>
      <c r="B53" s="162" t="s">
        <v>100</v>
      </c>
      <c r="C53" s="163">
        <v>0</v>
      </c>
      <c r="D53" s="163">
        <v>41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3056</v>
      </c>
      <c r="V53" s="163">
        <v>1949</v>
      </c>
      <c r="W53" s="163">
        <v>2041</v>
      </c>
      <c r="X53" s="163">
        <v>4068</v>
      </c>
      <c r="Y53" s="163">
        <v>2768</v>
      </c>
      <c r="Z53" s="164">
        <f>IFERROR(Y53/X53-1,"-")</f>
        <v>-0.31956735496558508</v>
      </c>
      <c r="AA53" s="165">
        <f t="shared" si="41"/>
        <v>-9.4240837696335067E-2</v>
      </c>
      <c r="AB53" s="164">
        <f>Y53/Y$8</f>
        <v>8.6553446753370202E-4</v>
      </c>
    </row>
    <row r="54" spans="1:28" x14ac:dyDescent="0.25">
      <c r="A54" s="56"/>
      <c r="B54" s="157" t="s">
        <v>107</v>
      </c>
      <c r="C54" s="158">
        <v>0</v>
      </c>
      <c r="D54" s="158">
        <v>269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21983</v>
      </c>
      <c r="V54" s="158">
        <v>7558</v>
      </c>
      <c r="W54" s="158">
        <v>21423</v>
      </c>
      <c r="X54" s="158">
        <v>20351</v>
      </c>
      <c r="Y54" s="158">
        <v>22964</v>
      </c>
      <c r="Z54" s="159">
        <f>IFERROR(Y54/X54-1,"-")</f>
        <v>0.12839663898579912</v>
      </c>
      <c r="AA54" s="160">
        <f t="shared" si="41"/>
        <v>4.4625392348633053E-2</v>
      </c>
      <c r="AB54" s="159">
        <f>Y54/Y$8</f>
        <v>7.1806840724147163E-3</v>
      </c>
    </row>
    <row r="55" spans="1:28" s="56" customFormat="1" x14ac:dyDescent="0.25">
      <c r="B55" s="162" t="s">
        <v>110</v>
      </c>
      <c r="C55" s="163">
        <v>0</v>
      </c>
      <c r="D55" s="163">
        <v>37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6545</v>
      </c>
      <c r="V55" s="163">
        <v>1039</v>
      </c>
      <c r="W55" s="163">
        <v>7632</v>
      </c>
      <c r="X55" s="163">
        <v>6643</v>
      </c>
      <c r="Y55" s="163">
        <v>8156</v>
      </c>
      <c r="Z55" s="164">
        <f t="shared" ref="Z55:Z62" si="48">IFERROR(Y55/X55-1,"-")</f>
        <v>0.22775854282703589</v>
      </c>
      <c r="AA55" s="165">
        <f t="shared" si="41"/>
        <v>0.24614209320091662</v>
      </c>
      <c r="AB55" s="164">
        <f t="shared" ref="AB55:AB62" si="49">Y55/Y$8</f>
        <v>2.5503248255797956E-3</v>
      </c>
    </row>
    <row r="56" spans="1:28" s="56" customFormat="1" x14ac:dyDescent="0.25">
      <c r="B56" s="162" t="s">
        <v>113</v>
      </c>
      <c r="C56" s="163">
        <v>0</v>
      </c>
      <c r="D56" s="163">
        <v>68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5918</v>
      </c>
      <c r="V56" s="163">
        <v>2433</v>
      </c>
      <c r="W56" s="163">
        <v>4682</v>
      </c>
      <c r="X56" s="163">
        <v>3480</v>
      </c>
      <c r="Y56" s="163">
        <v>4392</v>
      </c>
      <c r="Z56" s="164">
        <f t="shared" si="48"/>
        <v>0.26206896551724146</v>
      </c>
      <c r="AA56" s="165">
        <f t="shared" si="41"/>
        <v>-0.25785738425143634</v>
      </c>
      <c r="AB56" s="164">
        <f t="shared" si="49"/>
        <v>1.373348042416192E-3</v>
      </c>
    </row>
    <row r="57" spans="1:28" x14ac:dyDescent="0.25">
      <c r="A57" s="56"/>
      <c r="B57" s="162" t="s">
        <v>116</v>
      </c>
      <c r="C57" s="163">
        <v>0</v>
      </c>
      <c r="D57" s="163">
        <v>47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1648</v>
      </c>
      <c r="V57" s="163">
        <v>1034</v>
      </c>
      <c r="W57" s="163">
        <v>1821</v>
      </c>
      <c r="X57" s="163">
        <v>2075</v>
      </c>
      <c r="Y57" s="163">
        <v>1710</v>
      </c>
      <c r="Z57" s="164">
        <f t="shared" si="48"/>
        <v>-0.17590361445783131</v>
      </c>
      <c r="AA57" s="165">
        <f t="shared" si="41"/>
        <v>3.762135922330101E-2</v>
      </c>
      <c r="AB57" s="164">
        <f t="shared" si="49"/>
        <v>5.3470518044892719E-4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433</v>
      </c>
      <c r="V58" s="163">
        <v>196</v>
      </c>
      <c r="W58" s="163">
        <v>605</v>
      </c>
      <c r="X58" s="163">
        <v>443</v>
      </c>
      <c r="Y58" s="163">
        <v>756</v>
      </c>
      <c r="Z58" s="164">
        <f t="shared" si="48"/>
        <v>0.70654627539503378</v>
      </c>
      <c r="AA58" s="165">
        <f t="shared" si="41"/>
        <v>0.74595842956120095</v>
      </c>
      <c r="AB58" s="164">
        <f t="shared" si="49"/>
        <v>2.3639597451426256E-4</v>
      </c>
    </row>
    <row r="59" spans="1:28" x14ac:dyDescent="0.25">
      <c r="A59" s="56"/>
      <c r="B59" s="162" t="s">
        <v>119</v>
      </c>
      <c r="C59" s="163">
        <v>0</v>
      </c>
      <c r="D59" s="163">
        <v>26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513</v>
      </c>
      <c r="V59" s="163">
        <v>219</v>
      </c>
      <c r="W59" s="163">
        <v>538</v>
      </c>
      <c r="X59" s="163">
        <v>447</v>
      </c>
      <c r="Y59" s="163">
        <v>502</v>
      </c>
      <c r="Z59" s="164">
        <f t="shared" si="48"/>
        <v>0.12304250559284124</v>
      </c>
      <c r="AA59" s="165">
        <f t="shared" si="41"/>
        <v>-2.1442495126705707E-2</v>
      </c>
      <c r="AB59" s="164">
        <f t="shared" si="49"/>
        <v>1.5697193016687804E-4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165</v>
      </c>
      <c r="Y60" s="163">
        <v>96</v>
      </c>
      <c r="Z60" s="164">
        <f t="shared" si="48"/>
        <v>-0.41818181818181821</v>
      </c>
      <c r="AA60" s="165">
        <f t="shared" si="41"/>
        <v>-0.31914893617021278</v>
      </c>
      <c r="AB60" s="164">
        <f t="shared" si="49"/>
        <v>3.0018536446255563E-5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230</v>
      </c>
      <c r="V61" s="163">
        <v>23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-0.60869565217391308</v>
      </c>
      <c r="AB61" s="164">
        <f t="shared" si="49"/>
        <v>2.8142377918364591E-5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66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6555</v>
      </c>
      <c r="V62" s="169">
        <f>V54-SUM(V55:V61)</f>
        <v>2572</v>
      </c>
      <c r="W62" s="169">
        <f>W54-SUM(W55:W61)</f>
        <v>5986</v>
      </c>
      <c r="X62" s="169">
        <f>X54-SUM(X55:X61)</f>
        <v>6958</v>
      </c>
      <c r="Y62" s="169">
        <f>Y54-SUM(Y55:Y61)</f>
        <v>7262</v>
      </c>
      <c r="Z62" s="170">
        <f t="shared" si="48"/>
        <v>4.3690715722908946E-2</v>
      </c>
      <c r="AA62" s="171">
        <f t="shared" si="41"/>
        <v>0.10785659801678116</v>
      </c>
      <c r="AB62" s="170">
        <f t="shared" si="49"/>
        <v>2.2707772049240407E-3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9898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92457</v>
      </c>
      <c r="M64" s="176">
        <f t="shared" si="53"/>
        <v>27988</v>
      </c>
      <c r="N64" s="176">
        <f t="shared" si="53"/>
        <v>32734</v>
      </c>
      <c r="O64" s="176">
        <f t="shared" si="53"/>
        <v>0</v>
      </c>
      <c r="P64" s="176">
        <f t="shared" si="53"/>
        <v>69914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102355</v>
      </c>
      <c r="V64" s="176">
        <f>V65+V68</f>
        <v>32734</v>
      </c>
      <c r="W64" s="176">
        <f>W65+W68</f>
        <v>110290</v>
      </c>
      <c r="X64" s="176">
        <f>X65+X68</f>
        <v>131067</v>
      </c>
      <c r="Y64" s="176">
        <f>Y65+Y68</f>
        <v>146251</v>
      </c>
      <c r="Z64" s="177">
        <f>IFERROR(Y64/X64-1,"-")</f>
        <v>0.11584914585669925</v>
      </c>
      <c r="AA64" s="177">
        <f t="shared" ref="AA64:AA76" si="54">IFERROR(Y64/U64-1,"-")</f>
        <v>0.42886033901616916</v>
      </c>
      <c r="AB64" s="177">
        <f>Y64/Y$8</f>
        <v>4.5731676810430444E-2</v>
      </c>
    </row>
    <row r="65" spans="1:28" x14ac:dyDescent="0.25">
      <c r="A65" s="56"/>
      <c r="B65" s="157" t="s">
        <v>97</v>
      </c>
      <c r="C65" s="158">
        <v>1365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32063</v>
      </c>
      <c r="M65" s="158">
        <v>11254</v>
      </c>
      <c r="N65" s="158">
        <v>19069</v>
      </c>
      <c r="O65" s="158">
        <v>0</v>
      </c>
      <c r="P65" s="158">
        <v>32115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33428</v>
      </c>
      <c r="V65" s="158">
        <v>19069</v>
      </c>
      <c r="W65" s="158">
        <v>28303</v>
      </c>
      <c r="X65" s="158">
        <v>37924</v>
      </c>
      <c r="Y65" s="158">
        <v>46749</v>
      </c>
      <c r="Z65" s="159">
        <f>IFERROR(Y65/X65-1,"-")</f>
        <v>0.23270224659846006</v>
      </c>
      <c r="AA65" s="160">
        <f t="shared" si="54"/>
        <v>0.39849826492760565</v>
      </c>
      <c r="AB65" s="159">
        <f>Y65/Y$8</f>
        <v>1.4618089170062513E-2</v>
      </c>
    </row>
    <row r="66" spans="1:28" x14ac:dyDescent="0.25">
      <c r="A66" s="56"/>
      <c r="B66" s="162" t="s">
        <v>103</v>
      </c>
      <c r="C66" s="163">
        <v>1007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17186</v>
      </c>
      <c r="M66" s="163">
        <v>3946</v>
      </c>
      <c r="N66" s="163">
        <v>16643</v>
      </c>
      <c r="O66" s="163">
        <v>0</v>
      </c>
      <c r="P66" s="163">
        <v>23633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18193</v>
      </c>
      <c r="V66" s="163">
        <v>16643</v>
      </c>
      <c r="W66" s="163">
        <v>22434</v>
      </c>
      <c r="X66" s="163">
        <v>27984</v>
      </c>
      <c r="Y66" s="163">
        <v>28822</v>
      </c>
      <c r="Z66" s="164">
        <f>IFERROR(Y66/X66-1,"-")</f>
        <v>2.9945683247569965E-2</v>
      </c>
      <c r="AA66" s="165">
        <f t="shared" si="54"/>
        <v>0.5842356950475458</v>
      </c>
      <c r="AB66" s="164">
        <f>Y66/Y$8</f>
        <v>9.0124401818122684E-3</v>
      </c>
    </row>
    <row r="67" spans="1:28" x14ac:dyDescent="0.25">
      <c r="A67" s="56"/>
      <c r="B67" s="162" t="s">
        <v>100</v>
      </c>
      <c r="C67" s="163">
        <v>358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14877</v>
      </c>
      <c r="M67" s="163">
        <v>7308</v>
      </c>
      <c r="N67" s="163">
        <v>2426</v>
      </c>
      <c r="O67" s="163">
        <v>0</v>
      </c>
      <c r="P67" s="163">
        <v>8482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15235</v>
      </c>
      <c r="V67" s="163">
        <v>2426</v>
      </c>
      <c r="W67" s="163">
        <v>5869</v>
      </c>
      <c r="X67" s="163">
        <v>9940</v>
      </c>
      <c r="Y67" s="163">
        <v>17927</v>
      </c>
      <c r="Z67" s="164">
        <f>IFERROR(Y67/X67-1,"-")</f>
        <v>0.80352112676056331</v>
      </c>
      <c r="AA67" s="165">
        <f t="shared" si="54"/>
        <v>0.17669839186084668</v>
      </c>
      <c r="AB67" s="164">
        <f>Y67/Y$8</f>
        <v>5.6056489882502442E-3</v>
      </c>
    </row>
    <row r="68" spans="1:28" x14ac:dyDescent="0.25">
      <c r="A68" s="56"/>
      <c r="B68" s="157" t="s">
        <v>107</v>
      </c>
      <c r="C68" s="158">
        <v>8533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60394</v>
      </c>
      <c r="M68" s="158">
        <v>16734</v>
      </c>
      <c r="N68" s="158">
        <v>13665</v>
      </c>
      <c r="O68" s="158">
        <v>0</v>
      </c>
      <c r="P68" s="158">
        <v>37799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68927</v>
      </c>
      <c r="V68" s="158">
        <v>13665</v>
      </c>
      <c r="W68" s="158">
        <v>81987</v>
      </c>
      <c r="X68" s="158">
        <v>93143</v>
      </c>
      <c r="Y68" s="158">
        <v>99502</v>
      </c>
      <c r="Z68" s="159">
        <f>IFERROR(Y68/X68-1,"-")</f>
        <v>6.82713676819513E-2</v>
      </c>
      <c r="AA68" s="160">
        <f t="shared" si="54"/>
        <v>0.44358524235785679</v>
      </c>
      <c r="AB68" s="159">
        <f>Y68/Y$8</f>
        <v>3.1113587640367927E-2</v>
      </c>
    </row>
    <row r="69" spans="1:28" s="56" customFormat="1" x14ac:dyDescent="0.25">
      <c r="B69" s="162" t="s">
        <v>110</v>
      </c>
      <c r="C69" s="163">
        <v>1305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29121</v>
      </c>
      <c r="M69" s="163">
        <v>6895</v>
      </c>
      <c r="N69" s="163">
        <v>2176</v>
      </c>
      <c r="O69" s="163">
        <v>0</v>
      </c>
      <c r="P69" s="163">
        <v>15523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30426</v>
      </c>
      <c r="V69" s="163">
        <v>2176</v>
      </c>
      <c r="W69" s="163">
        <v>38844</v>
      </c>
      <c r="X69" s="163">
        <v>35609</v>
      </c>
      <c r="Y69" s="163">
        <v>34444</v>
      </c>
      <c r="Z69" s="164">
        <f t="shared" ref="Z69:Z76" si="61">IFERROR(Y69/X69-1,"-")</f>
        <v>-3.2716448088966232E-2</v>
      </c>
      <c r="AA69" s="165">
        <f t="shared" si="54"/>
        <v>0.13205810819693675</v>
      </c>
      <c r="AB69" s="164">
        <f t="shared" ref="AB69:AB76" si="62">Y69/Y$8</f>
        <v>1.0770400722446111E-2</v>
      </c>
    </row>
    <row r="70" spans="1:28" s="56" customFormat="1" x14ac:dyDescent="0.25">
      <c r="B70" s="162" t="s">
        <v>113</v>
      </c>
      <c r="C70" s="163">
        <v>1501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6520</v>
      </c>
      <c r="M70" s="163">
        <v>2038</v>
      </c>
      <c r="N70" s="163">
        <v>1757</v>
      </c>
      <c r="O70" s="163">
        <v>0</v>
      </c>
      <c r="P70" s="163">
        <v>3330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8021</v>
      </c>
      <c r="V70" s="163">
        <v>1757</v>
      </c>
      <c r="W70" s="163">
        <v>5542</v>
      </c>
      <c r="X70" s="163">
        <v>6459</v>
      </c>
      <c r="Y70" s="163">
        <v>6633</v>
      </c>
      <c r="Z70" s="164">
        <f t="shared" si="61"/>
        <v>2.6939154667905196E-2</v>
      </c>
      <c r="AA70" s="165">
        <f t="shared" si="54"/>
        <v>-0.17304575489340479</v>
      </c>
      <c r="AB70" s="164">
        <f t="shared" si="62"/>
        <v>2.0740932525834701E-3</v>
      </c>
    </row>
    <row r="71" spans="1:28" x14ac:dyDescent="0.25">
      <c r="A71" s="56"/>
      <c r="B71" s="162" t="s">
        <v>116</v>
      </c>
      <c r="C71" s="163">
        <v>1906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5858</v>
      </c>
      <c r="M71" s="163">
        <v>1895</v>
      </c>
      <c r="N71" s="163">
        <v>2662</v>
      </c>
      <c r="O71" s="163">
        <v>0</v>
      </c>
      <c r="P71" s="163">
        <v>2991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7764</v>
      </c>
      <c r="V71" s="163">
        <v>2662</v>
      </c>
      <c r="W71" s="163">
        <v>11009</v>
      </c>
      <c r="X71" s="163">
        <v>10476</v>
      </c>
      <c r="Y71" s="163">
        <v>13838</v>
      </c>
      <c r="Z71" s="164">
        <f t="shared" si="61"/>
        <v>0.32092401680030536</v>
      </c>
      <c r="AA71" s="165">
        <f t="shared" si="54"/>
        <v>0.78232869654817105</v>
      </c>
      <c r="AB71" s="164">
        <f t="shared" si="62"/>
        <v>4.3270469514925464E-3</v>
      </c>
    </row>
    <row r="72" spans="1:28" x14ac:dyDescent="0.25">
      <c r="A72" s="56"/>
      <c r="B72" s="162" t="s">
        <v>123</v>
      </c>
      <c r="C72" s="163">
        <v>78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1189</v>
      </c>
      <c r="M72" s="163">
        <v>228</v>
      </c>
      <c r="N72" s="163">
        <v>658</v>
      </c>
      <c r="O72" s="163">
        <v>0</v>
      </c>
      <c r="P72" s="163">
        <v>1135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1267</v>
      </c>
      <c r="V72" s="163">
        <v>658</v>
      </c>
      <c r="W72" s="163">
        <v>1360</v>
      </c>
      <c r="X72" s="163">
        <v>2515</v>
      </c>
      <c r="Y72" s="163">
        <v>3267</v>
      </c>
      <c r="Z72" s="164">
        <f t="shared" si="61"/>
        <v>0.29900596421471182</v>
      </c>
      <c r="AA72" s="165">
        <f t="shared" si="54"/>
        <v>1.5785319652722967</v>
      </c>
      <c r="AB72" s="164">
        <f t="shared" si="62"/>
        <v>1.0215683184366345E-3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1598</v>
      </c>
      <c r="M73" s="163">
        <v>591</v>
      </c>
      <c r="N73" s="163">
        <v>763</v>
      </c>
      <c r="O73" s="163">
        <v>0</v>
      </c>
      <c r="P73" s="163">
        <v>981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1598</v>
      </c>
      <c r="V73" s="163">
        <v>763</v>
      </c>
      <c r="W73" s="163">
        <v>2196</v>
      </c>
      <c r="X73" s="163">
        <v>1917</v>
      </c>
      <c r="Y73" s="163">
        <v>2865</v>
      </c>
      <c r="Z73" s="164">
        <f t="shared" si="61"/>
        <v>0.49452269170579033</v>
      </c>
      <c r="AA73" s="165">
        <f t="shared" si="54"/>
        <v>0.79286608260325409</v>
      </c>
      <c r="AB73" s="164">
        <f t="shared" si="62"/>
        <v>8.9586569706793942E-4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1018</v>
      </c>
      <c r="M74" s="163">
        <v>551</v>
      </c>
      <c r="N74" s="163">
        <v>22</v>
      </c>
      <c r="O74" s="163">
        <v>0</v>
      </c>
      <c r="P74" s="163">
        <v>30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1183</v>
      </c>
      <c r="V74" s="163">
        <v>22</v>
      </c>
      <c r="W74" s="163">
        <v>897</v>
      </c>
      <c r="X74" s="163">
        <v>3209</v>
      </c>
      <c r="Y74" s="163">
        <v>1645</v>
      </c>
      <c r="Z74" s="164">
        <f t="shared" si="61"/>
        <v>-0.4873792458709878</v>
      </c>
      <c r="AA74" s="165">
        <f t="shared" si="54"/>
        <v>0.39053254437869822</v>
      </c>
      <c r="AB74" s="164">
        <f t="shared" si="62"/>
        <v>5.1438012973010832E-4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1227</v>
      </c>
      <c r="M75" s="163">
        <v>710</v>
      </c>
      <c r="N75" s="163">
        <v>7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1338</v>
      </c>
      <c r="V75" s="163">
        <v>7</v>
      </c>
      <c r="W75" s="163">
        <v>291</v>
      </c>
      <c r="X75" s="163">
        <v>930</v>
      </c>
      <c r="Y75" s="163">
        <v>205</v>
      </c>
      <c r="Z75" s="164">
        <f t="shared" si="61"/>
        <v>-0.77956989247311825</v>
      </c>
      <c r="AA75" s="165">
        <f t="shared" si="54"/>
        <v>-0.84678624813153958</v>
      </c>
      <c r="AB75" s="164">
        <f t="shared" si="62"/>
        <v>6.4102083036274895E-5</v>
      </c>
    </row>
    <row r="76" spans="1:28" x14ac:dyDescent="0.25">
      <c r="A76" s="56"/>
      <c r="B76" s="168" t="s">
        <v>145</v>
      </c>
      <c r="C76" s="169">
        <f t="shared" ref="C76:H76" si="63">C68-SUM(C69:C75)</f>
        <v>3467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13863</v>
      </c>
      <c r="M76" s="169">
        <f t="shared" si="64"/>
        <v>3826</v>
      </c>
      <c r="N76" s="169">
        <f t="shared" si="64"/>
        <v>5620</v>
      </c>
      <c r="O76" s="169">
        <f t="shared" si="64"/>
        <v>0</v>
      </c>
      <c r="P76" s="169">
        <f t="shared" si="64"/>
        <v>13767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17330</v>
      </c>
      <c r="V76" s="169">
        <f>V68-SUM(V69:V75)</f>
        <v>5620</v>
      </c>
      <c r="W76" s="169">
        <f>W68-SUM(W69:W75)</f>
        <v>21848</v>
      </c>
      <c r="X76" s="169">
        <f>X68-SUM(X69:X75)</f>
        <v>32028</v>
      </c>
      <c r="Y76" s="169">
        <f>Y68-SUM(Y69:Y75)</f>
        <v>36605</v>
      </c>
      <c r="Z76" s="170">
        <f t="shared" si="61"/>
        <v>0.14290620706881474</v>
      </c>
      <c r="AA76" s="171">
        <f t="shared" si="54"/>
        <v>1.1122331217541834</v>
      </c>
      <c r="AB76" s="170">
        <f t="shared" si="62"/>
        <v>1.1446130485574843E-2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99189</v>
      </c>
      <c r="D78" s="176">
        <f t="shared" si="65"/>
        <v>27254</v>
      </c>
      <c r="E78" s="176">
        <f t="shared" si="65"/>
        <v>43215</v>
      </c>
      <c r="F78" s="176">
        <f t="shared" si="65"/>
        <v>75459</v>
      </c>
      <c r="G78" s="176">
        <f t="shared" si="65"/>
        <v>77593</v>
      </c>
      <c r="H78" s="176">
        <f t="shared" si="65"/>
        <v>87151</v>
      </c>
      <c r="I78" s="177">
        <f>IFERROR(H78/G78-1,"-")</f>
        <v>0.1231812148003042</v>
      </c>
      <c r="J78" s="177">
        <f>IFERROR(H78/C78-1,"-")</f>
        <v>-0.12136426418252022</v>
      </c>
      <c r="K78" s="177">
        <f>H78/H$8</f>
        <v>0.15468431627299384</v>
      </c>
      <c r="L78" s="176">
        <f t="shared" ref="L78:Q78" si="66">L79+L82</f>
        <v>374546</v>
      </c>
      <c r="M78" s="176">
        <f t="shared" si="66"/>
        <v>120222</v>
      </c>
      <c r="N78" s="176">
        <f t="shared" si="66"/>
        <v>124348</v>
      </c>
      <c r="O78" s="176">
        <f t="shared" si="66"/>
        <v>348211</v>
      </c>
      <c r="P78" s="176">
        <f t="shared" si="66"/>
        <v>409555</v>
      </c>
      <c r="Q78" s="176">
        <f t="shared" si="66"/>
        <v>470041</v>
      </c>
      <c r="R78" s="177">
        <f>IFERROR(Q78/P78-1,"-")</f>
        <v>0.14768712382952232</v>
      </c>
      <c r="S78" s="177">
        <f>IFERROR(Q78/L78-1,"-")</f>
        <v>0.25496200733688257</v>
      </c>
      <c r="T78" s="177">
        <f>Q78/Q$8</f>
        <v>0.17840995182592351</v>
      </c>
      <c r="U78" s="176">
        <f>U79+U82</f>
        <v>473735</v>
      </c>
      <c r="V78" s="176">
        <f>V79+V82</f>
        <v>167563</v>
      </c>
      <c r="W78" s="176">
        <f>W79+W82</f>
        <v>423670</v>
      </c>
      <c r="X78" s="176">
        <f>X79+X82</f>
        <v>487148</v>
      </c>
      <c r="Y78" s="176">
        <f>Y79+Y82</f>
        <v>557192</v>
      </c>
      <c r="Z78" s="177">
        <f>IFERROR(Y78/X78-1,"-")</f>
        <v>0.14378381929105744</v>
      </c>
      <c r="AA78" s="177">
        <f t="shared" ref="AA78:AA90" si="67">IFERROR(Y78/U78-1,"-")</f>
        <v>0.17616811086366857</v>
      </c>
      <c r="AB78" s="177">
        <f>Y78/Y$8</f>
        <v>0.17423008707877113</v>
      </c>
    </row>
    <row r="79" spans="1:28" x14ac:dyDescent="0.25">
      <c r="A79" s="56"/>
      <c r="B79" s="157" t="s">
        <v>97</v>
      </c>
      <c r="C79" s="158">
        <v>45443</v>
      </c>
      <c r="D79" s="158">
        <v>10700</v>
      </c>
      <c r="E79" s="158">
        <v>26508</v>
      </c>
      <c r="F79" s="158">
        <v>39701</v>
      </c>
      <c r="G79" s="158">
        <v>39900</v>
      </c>
      <c r="H79" s="158">
        <v>43179</v>
      </c>
      <c r="I79" s="159">
        <f>IFERROR(H79/G79-1,"-")</f>
        <v>8.2180451127819465E-2</v>
      </c>
      <c r="J79" s="160">
        <f>IFERROR(H79/C79-1,"-")</f>
        <v>-4.9820654446229296E-2</v>
      </c>
      <c r="K79" s="159">
        <f>H79/H$8</f>
        <v>7.6638410257502509E-2</v>
      </c>
      <c r="L79" s="158">
        <v>175043</v>
      </c>
      <c r="M79" s="158">
        <v>52662</v>
      </c>
      <c r="N79" s="158">
        <v>75017</v>
      </c>
      <c r="O79" s="158">
        <v>177815</v>
      </c>
      <c r="P79" s="158">
        <v>185055</v>
      </c>
      <c r="Q79" s="158">
        <v>194018</v>
      </c>
      <c r="R79" s="159">
        <f>IFERROR(Q79/P79-1,"-")</f>
        <v>4.8434249277241825E-2</v>
      </c>
      <c r="S79" s="160">
        <f>IFERROR(Q79/L79-1,"-")</f>
        <v>0.10840193552441391</v>
      </c>
      <c r="T79" s="159">
        <f>Q79/Q$8</f>
        <v>7.3641963218872453E-2</v>
      </c>
      <c r="U79" s="158">
        <v>220486</v>
      </c>
      <c r="V79" s="158">
        <v>101525</v>
      </c>
      <c r="W79" s="158">
        <v>217516</v>
      </c>
      <c r="X79" s="158">
        <v>224955</v>
      </c>
      <c r="Y79" s="158">
        <v>237197</v>
      </c>
      <c r="Z79" s="159">
        <f>IFERROR(Y79/X79-1,"-")</f>
        <v>5.441977284345767E-2</v>
      </c>
      <c r="AA79" s="160">
        <f t="shared" si="67"/>
        <v>7.5791660241466552E-2</v>
      </c>
      <c r="AB79" s="159">
        <f>Y79/Y$8</f>
        <v>7.4169862390025834E-2</v>
      </c>
    </row>
    <row r="80" spans="1:28" x14ac:dyDescent="0.25">
      <c r="A80" s="56"/>
      <c r="B80" s="162" t="s">
        <v>103</v>
      </c>
      <c r="C80" s="163">
        <v>15514</v>
      </c>
      <c r="D80" s="163">
        <v>4497</v>
      </c>
      <c r="E80" s="163">
        <v>16691</v>
      </c>
      <c r="F80" s="163">
        <v>24487</v>
      </c>
      <c r="G80" s="163">
        <v>25295</v>
      </c>
      <c r="H80" s="163">
        <v>22887</v>
      </c>
      <c r="I80" s="164">
        <f>IFERROR(H80/G80-1,"-")</f>
        <v>-9.5196679185609812E-2</v>
      </c>
      <c r="J80" s="165">
        <f>IFERROR(H80/C80-1,"-")</f>
        <v>0.47524816294959393</v>
      </c>
      <c r="K80" s="164">
        <f>H80/H$8</f>
        <v>4.0622137973632087E-2</v>
      </c>
      <c r="L80" s="163">
        <v>22398</v>
      </c>
      <c r="M80" s="163">
        <v>8348</v>
      </c>
      <c r="N80" s="163">
        <v>16350</v>
      </c>
      <c r="O80" s="163">
        <v>27645</v>
      </c>
      <c r="P80" s="163">
        <v>23534</v>
      </c>
      <c r="Q80" s="163">
        <v>35427</v>
      </c>
      <c r="R80" s="164">
        <f>IFERROR(Q80/P80-1,"-")</f>
        <v>0.50535395597858423</v>
      </c>
      <c r="S80" s="165">
        <f>IFERROR(Q80/L80-1,"-")</f>
        <v>0.58170372354674527</v>
      </c>
      <c r="T80" s="164">
        <f>Q80/Q$8</f>
        <v>1.344676180021954E-2</v>
      </c>
      <c r="U80" s="163">
        <v>37912</v>
      </c>
      <c r="V80" s="163">
        <v>33041</v>
      </c>
      <c r="W80" s="163">
        <v>52132</v>
      </c>
      <c r="X80" s="163">
        <v>48829</v>
      </c>
      <c r="Y80" s="163">
        <v>58314</v>
      </c>
      <c r="Z80" s="164">
        <f>IFERROR(Y80/X80-1,"-")</f>
        <v>0.19424931905220255</v>
      </c>
      <c r="AA80" s="165">
        <f t="shared" si="67"/>
        <v>0.53814095800801853</v>
      </c>
      <c r="AB80" s="164">
        <f>Y80/Y$8</f>
        <v>1.8234384732572363E-2</v>
      </c>
    </row>
    <row r="81" spans="1:28" x14ac:dyDescent="0.25">
      <c r="A81" s="56"/>
      <c r="B81" s="162" t="s">
        <v>100</v>
      </c>
      <c r="C81" s="163">
        <v>29929</v>
      </c>
      <c r="D81" s="163">
        <v>6203</v>
      </c>
      <c r="E81" s="163">
        <v>9817</v>
      </c>
      <c r="F81" s="163">
        <v>15214</v>
      </c>
      <c r="G81" s="163">
        <v>14605</v>
      </c>
      <c r="H81" s="163">
        <v>20292</v>
      </c>
      <c r="I81" s="164">
        <f>IFERROR(H81/G81-1,"-")</f>
        <v>0.38938719616569673</v>
      </c>
      <c r="J81" s="165">
        <f>IFERROR(H81/C81-1,"-")</f>
        <v>-0.32199538908750713</v>
      </c>
      <c r="K81" s="164">
        <f>H81/H$8</f>
        <v>3.6016272283870415E-2</v>
      </c>
      <c r="L81" s="163">
        <v>152645</v>
      </c>
      <c r="M81" s="163">
        <v>44314</v>
      </c>
      <c r="N81" s="163">
        <v>58667</v>
      </c>
      <c r="O81" s="163">
        <v>150170</v>
      </c>
      <c r="P81" s="163">
        <v>161521</v>
      </c>
      <c r="Q81" s="163">
        <v>158591</v>
      </c>
      <c r="R81" s="164">
        <f>IFERROR(Q81/P81-1,"-")</f>
        <v>-1.814005609177749E-2</v>
      </c>
      <c r="S81" s="165">
        <f>IFERROR(Q81/L81-1,"-")</f>
        <v>3.8953126535425264E-2</v>
      </c>
      <c r="T81" s="164">
        <f>Q81/Q$8</f>
        <v>6.0195201418652915E-2</v>
      </c>
      <c r="U81" s="163">
        <v>182574</v>
      </c>
      <c r="V81" s="163">
        <v>68484</v>
      </c>
      <c r="W81" s="163">
        <v>165384</v>
      </c>
      <c r="X81" s="163">
        <v>176126</v>
      </c>
      <c r="Y81" s="163">
        <v>178883</v>
      </c>
      <c r="Z81" s="164">
        <f>IFERROR(Y81/X81-1,"-")</f>
        <v>1.565356619692726E-2</v>
      </c>
      <c r="AA81" s="165">
        <f t="shared" si="67"/>
        <v>-2.0216460175052298E-2</v>
      </c>
      <c r="AB81" s="164">
        <f>Y81/Y$8</f>
        <v>5.5935477657453478E-2</v>
      </c>
    </row>
    <row r="82" spans="1:28" x14ac:dyDescent="0.25">
      <c r="A82" s="56"/>
      <c r="B82" s="157" t="s">
        <v>107</v>
      </c>
      <c r="C82" s="158">
        <v>53746</v>
      </c>
      <c r="D82" s="158">
        <v>16554</v>
      </c>
      <c r="E82" s="158">
        <v>16707</v>
      </c>
      <c r="F82" s="158">
        <v>35758</v>
      </c>
      <c r="G82" s="158">
        <v>37693</v>
      </c>
      <c r="H82" s="158">
        <v>43972</v>
      </c>
      <c r="I82" s="159">
        <f>IFERROR(H82/G82-1,"-")</f>
        <v>0.16658265460430322</v>
      </c>
      <c r="J82" s="160">
        <f>IFERROR(H82/C82-1,"-")</f>
        <v>-0.18185539388977789</v>
      </c>
      <c r="K82" s="159">
        <f>H82/H$8</f>
        <v>7.8045906015491329E-2</v>
      </c>
      <c r="L82" s="158">
        <v>199503</v>
      </c>
      <c r="M82" s="158">
        <v>67560</v>
      </c>
      <c r="N82" s="158">
        <v>49331</v>
      </c>
      <c r="O82" s="158">
        <v>170396</v>
      </c>
      <c r="P82" s="158">
        <v>224500</v>
      </c>
      <c r="Q82" s="158">
        <v>276023</v>
      </c>
      <c r="R82" s="159">
        <f>IFERROR(Q82/P82-1,"-")</f>
        <v>0.2295011135857461</v>
      </c>
      <c r="S82" s="160">
        <f>IFERROR(Q82/L82-1,"-")</f>
        <v>0.38355312952687437</v>
      </c>
      <c r="T82" s="159">
        <f>Q82/Q$8</f>
        <v>0.10476798860705105</v>
      </c>
      <c r="U82" s="158">
        <v>253249</v>
      </c>
      <c r="V82" s="158">
        <v>66038</v>
      </c>
      <c r="W82" s="158">
        <v>206154</v>
      </c>
      <c r="X82" s="158">
        <v>262193</v>
      </c>
      <c r="Y82" s="158">
        <v>319995</v>
      </c>
      <c r="Z82" s="159">
        <f>IFERROR(Y82/X82-1,"-")</f>
        <v>0.22045592368980094</v>
      </c>
      <c r="AA82" s="160">
        <f t="shared" si="67"/>
        <v>0.26355878996560689</v>
      </c>
      <c r="AB82" s="159">
        <f>Y82/Y$8</f>
        <v>0.1000602246887453</v>
      </c>
    </row>
    <row r="83" spans="1:28" s="56" customFormat="1" x14ac:dyDescent="0.25">
      <c r="B83" s="162" t="s">
        <v>110</v>
      </c>
      <c r="C83" s="163">
        <v>6978</v>
      </c>
      <c r="D83" s="163">
        <v>2224</v>
      </c>
      <c r="E83" s="163">
        <v>1949</v>
      </c>
      <c r="F83" s="163">
        <v>4027</v>
      </c>
      <c r="G83" s="163">
        <v>5120</v>
      </c>
      <c r="H83" s="163">
        <v>6588</v>
      </c>
      <c r="I83" s="164">
        <f t="shared" ref="I83:I90" si="68">IFERROR(H83/G83-1,"-")</f>
        <v>0.28671874999999991</v>
      </c>
      <c r="J83" s="165">
        <f t="shared" ref="J83:J90" si="69">IFERROR(H83/C83-1,"-")</f>
        <v>-5.5889939810834011E-2</v>
      </c>
      <c r="K83" s="164">
        <f t="shared" ref="K83:K90" si="70">H83/H$8</f>
        <v>1.1693041681753316E-2</v>
      </c>
      <c r="L83" s="163">
        <v>39428</v>
      </c>
      <c r="M83" s="163">
        <v>13920</v>
      </c>
      <c r="N83" s="163">
        <v>3523</v>
      </c>
      <c r="O83" s="163">
        <v>40046</v>
      </c>
      <c r="P83" s="163">
        <v>52990</v>
      </c>
      <c r="Q83" s="163">
        <v>64151</v>
      </c>
      <c r="R83" s="164">
        <f t="shared" ref="R83:R90" si="71">IFERROR(Q83/P83-1,"-")</f>
        <v>0.21062464615965282</v>
      </c>
      <c r="S83" s="165">
        <f t="shared" ref="S83:S90" si="72">IFERROR(Q83/L83-1,"-")</f>
        <v>0.62704169625646755</v>
      </c>
      <c r="T83" s="164">
        <f t="shared" ref="T83:T90" si="73">Q83/Q$8</f>
        <v>2.4349315952405894E-2</v>
      </c>
      <c r="U83" s="163">
        <v>46406</v>
      </c>
      <c r="V83" s="163">
        <v>5472</v>
      </c>
      <c r="W83" s="163">
        <v>44073</v>
      </c>
      <c r="X83" s="163">
        <v>58110</v>
      </c>
      <c r="Y83" s="163">
        <v>70739</v>
      </c>
      <c r="Z83" s="164">
        <f t="shared" ref="Z83:Z90" si="74">IFERROR(Y83/X83-1,"-")</f>
        <v>0.21732920323524341</v>
      </c>
      <c r="AA83" s="165">
        <f t="shared" si="67"/>
        <v>0.52435029953023315</v>
      </c>
      <c r="AB83" s="164">
        <f t="shared" ref="AB83:AB90" si="75">Y83/Y$8</f>
        <v>2.2119596350746586E-2</v>
      </c>
    </row>
    <row r="84" spans="1:28" s="56" customFormat="1" x14ac:dyDescent="0.25">
      <c r="B84" s="162" t="s">
        <v>113</v>
      </c>
      <c r="C84" s="163">
        <v>14550</v>
      </c>
      <c r="D84" s="163">
        <v>4799</v>
      </c>
      <c r="E84" s="163">
        <v>3436</v>
      </c>
      <c r="F84" s="163">
        <v>8884</v>
      </c>
      <c r="G84" s="163">
        <v>10047</v>
      </c>
      <c r="H84" s="163">
        <v>10506</v>
      </c>
      <c r="I84" s="164">
        <f t="shared" si="68"/>
        <v>4.5685279187817285E-2</v>
      </c>
      <c r="J84" s="165">
        <f t="shared" si="69"/>
        <v>-0.27793814432989694</v>
      </c>
      <c r="K84" s="164">
        <f t="shared" si="70"/>
        <v>1.8647100168260527E-2</v>
      </c>
      <c r="L84" s="163">
        <v>87341</v>
      </c>
      <c r="M84" s="163">
        <v>25360</v>
      </c>
      <c r="N84" s="163">
        <v>13631</v>
      </c>
      <c r="O84" s="163">
        <v>57389</v>
      </c>
      <c r="P84" s="163">
        <v>67461</v>
      </c>
      <c r="Q84" s="163">
        <v>75520</v>
      </c>
      <c r="R84" s="164">
        <f t="shared" si="71"/>
        <v>0.11946161485895557</v>
      </c>
      <c r="S84" s="165">
        <f t="shared" si="72"/>
        <v>-0.13534308056926303</v>
      </c>
      <c r="T84" s="164">
        <f t="shared" si="73"/>
        <v>2.8664562371992535E-2</v>
      </c>
      <c r="U84" s="163">
        <v>101891</v>
      </c>
      <c r="V84" s="163">
        <v>17067</v>
      </c>
      <c r="W84" s="163">
        <v>66273</v>
      </c>
      <c r="X84" s="163">
        <v>77508</v>
      </c>
      <c r="Y84" s="163">
        <v>86026</v>
      </c>
      <c r="Z84" s="164">
        <f t="shared" si="74"/>
        <v>0.1098983330752954</v>
      </c>
      <c r="AA84" s="165">
        <f t="shared" si="67"/>
        <v>-0.15570560697215652</v>
      </c>
      <c r="AB84" s="164">
        <f t="shared" si="75"/>
        <v>2.6899735586724802E-2</v>
      </c>
    </row>
    <row r="85" spans="1:28" x14ac:dyDescent="0.25">
      <c r="A85" s="56"/>
      <c r="B85" s="162" t="s">
        <v>116</v>
      </c>
      <c r="C85" s="163">
        <v>3941</v>
      </c>
      <c r="D85" s="163">
        <v>1395</v>
      </c>
      <c r="E85" s="163">
        <v>3495</v>
      </c>
      <c r="F85" s="163">
        <v>4488</v>
      </c>
      <c r="G85" s="163">
        <v>4114</v>
      </c>
      <c r="H85" s="163">
        <v>4421</v>
      </c>
      <c r="I85" s="164">
        <f t="shared" si="68"/>
        <v>7.4623237724841918E-2</v>
      </c>
      <c r="J85" s="165">
        <f t="shared" si="69"/>
        <v>0.12179649835067252</v>
      </c>
      <c r="K85" s="164">
        <f t="shared" si="70"/>
        <v>7.8468332232895285E-3</v>
      </c>
      <c r="L85" s="163">
        <v>11499</v>
      </c>
      <c r="M85" s="163">
        <v>4325</v>
      </c>
      <c r="N85" s="163">
        <v>6321</v>
      </c>
      <c r="O85" s="163">
        <v>14433</v>
      </c>
      <c r="P85" s="163">
        <v>22774</v>
      </c>
      <c r="Q85" s="163">
        <v>35467</v>
      </c>
      <c r="R85" s="164">
        <f t="shared" si="71"/>
        <v>0.55734609642574862</v>
      </c>
      <c r="S85" s="165">
        <f t="shared" si="72"/>
        <v>2.0843551613183755</v>
      </c>
      <c r="T85" s="164">
        <f t="shared" si="73"/>
        <v>1.3461944301475891E-2</v>
      </c>
      <c r="U85" s="163">
        <v>15440</v>
      </c>
      <c r="V85" s="163">
        <v>9816</v>
      </c>
      <c r="W85" s="163">
        <v>18921</v>
      </c>
      <c r="X85" s="163">
        <v>26888</v>
      </c>
      <c r="Y85" s="163">
        <v>39888</v>
      </c>
      <c r="Z85" s="164">
        <f t="shared" si="74"/>
        <v>0.48348705742338582</v>
      </c>
      <c r="AA85" s="165">
        <f t="shared" si="67"/>
        <v>1.5834196891191712</v>
      </c>
      <c r="AB85" s="164">
        <f t="shared" si="75"/>
        <v>1.2472701893419187E-2</v>
      </c>
    </row>
    <row r="86" spans="1:28" x14ac:dyDescent="0.25">
      <c r="A86" s="56"/>
      <c r="B86" s="162" t="s">
        <v>123</v>
      </c>
      <c r="C86" s="163">
        <v>1516</v>
      </c>
      <c r="D86" s="163">
        <v>246</v>
      </c>
      <c r="E86" s="163">
        <v>345</v>
      </c>
      <c r="F86" s="163">
        <v>845</v>
      </c>
      <c r="G86" s="163">
        <v>806</v>
      </c>
      <c r="H86" s="163">
        <v>1051</v>
      </c>
      <c r="I86" s="164">
        <f t="shared" si="68"/>
        <v>0.30397022332506207</v>
      </c>
      <c r="J86" s="165">
        <f t="shared" si="69"/>
        <v>-0.30672823218997358</v>
      </c>
      <c r="K86" s="164">
        <f t="shared" si="70"/>
        <v>1.8654199768553031E-3</v>
      </c>
      <c r="L86" s="163">
        <v>3240</v>
      </c>
      <c r="M86" s="163">
        <v>1093</v>
      </c>
      <c r="N86" s="163">
        <v>1428</v>
      </c>
      <c r="O86" s="163">
        <v>3122</v>
      </c>
      <c r="P86" s="163">
        <v>4296</v>
      </c>
      <c r="Q86" s="163">
        <v>8016</v>
      </c>
      <c r="R86" s="164">
        <f t="shared" si="71"/>
        <v>0.86592178770949713</v>
      </c>
      <c r="S86" s="165">
        <f t="shared" si="72"/>
        <v>1.4740740740740739</v>
      </c>
      <c r="T86" s="164">
        <f t="shared" si="73"/>
        <v>3.0425732517729365E-3</v>
      </c>
      <c r="U86" s="163">
        <v>4756</v>
      </c>
      <c r="V86" s="163">
        <v>1773</v>
      </c>
      <c r="W86" s="163">
        <v>3967</v>
      </c>
      <c r="X86" s="163">
        <v>5102</v>
      </c>
      <c r="Y86" s="163">
        <v>9067</v>
      </c>
      <c r="Z86" s="164">
        <f t="shared" si="74"/>
        <v>0.77714621716973742</v>
      </c>
      <c r="AA86" s="165">
        <f t="shared" si="67"/>
        <v>0.90643397813288473</v>
      </c>
      <c r="AB86" s="164">
        <f t="shared" si="75"/>
        <v>2.8351882287312416E-3</v>
      </c>
    </row>
    <row r="87" spans="1:28" x14ac:dyDescent="0.25">
      <c r="A87" s="56"/>
      <c r="B87" s="162" t="s">
        <v>119</v>
      </c>
      <c r="C87" s="163">
        <v>801</v>
      </c>
      <c r="D87" s="163">
        <v>188</v>
      </c>
      <c r="E87" s="163">
        <v>331</v>
      </c>
      <c r="F87" s="163">
        <v>685</v>
      </c>
      <c r="G87" s="163">
        <v>543</v>
      </c>
      <c r="H87" s="163">
        <v>562</v>
      </c>
      <c r="I87" s="164">
        <f t="shared" si="68"/>
        <v>3.4990791896869267E-2</v>
      </c>
      <c r="J87" s="165">
        <f t="shared" si="69"/>
        <v>-0.29837702871410732</v>
      </c>
      <c r="K87" s="164">
        <f t="shared" si="70"/>
        <v>9.9749384109674619E-4</v>
      </c>
      <c r="L87" s="163">
        <v>3623</v>
      </c>
      <c r="M87" s="163">
        <v>1411</v>
      </c>
      <c r="N87" s="163">
        <v>1899</v>
      </c>
      <c r="O87" s="163">
        <v>2962</v>
      </c>
      <c r="P87" s="163">
        <v>4028</v>
      </c>
      <c r="Q87" s="163">
        <v>5211</v>
      </c>
      <c r="R87" s="164">
        <f t="shared" si="71"/>
        <v>0.29369414101290969</v>
      </c>
      <c r="S87" s="165">
        <f t="shared" si="72"/>
        <v>0.4383107921611924</v>
      </c>
      <c r="T87" s="164">
        <f t="shared" si="73"/>
        <v>1.9779003511712539E-3</v>
      </c>
      <c r="U87" s="163">
        <v>4424</v>
      </c>
      <c r="V87" s="163">
        <v>2230</v>
      </c>
      <c r="W87" s="163">
        <v>3647</v>
      </c>
      <c r="X87" s="163">
        <v>4571</v>
      </c>
      <c r="Y87" s="163">
        <v>5773</v>
      </c>
      <c r="Z87" s="164">
        <f t="shared" si="74"/>
        <v>0.26296215270181578</v>
      </c>
      <c r="AA87" s="165">
        <f t="shared" si="67"/>
        <v>0.30492766726943943</v>
      </c>
      <c r="AB87" s="164">
        <f t="shared" si="75"/>
        <v>1.8051771969190976E-3</v>
      </c>
    </row>
    <row r="88" spans="1:28" x14ac:dyDescent="0.25">
      <c r="A88" s="56"/>
      <c r="B88" s="162" t="s">
        <v>128</v>
      </c>
      <c r="C88" s="163">
        <v>642</v>
      </c>
      <c r="D88" s="163">
        <v>282</v>
      </c>
      <c r="E88" s="163">
        <v>120</v>
      </c>
      <c r="F88" s="163">
        <v>282</v>
      </c>
      <c r="G88" s="163">
        <v>306</v>
      </c>
      <c r="H88" s="163">
        <v>351</v>
      </c>
      <c r="I88" s="164">
        <f t="shared" si="68"/>
        <v>0.14705882352941169</v>
      </c>
      <c r="J88" s="165">
        <f t="shared" si="69"/>
        <v>-0.45327102803738317</v>
      </c>
      <c r="K88" s="164">
        <f t="shared" si="70"/>
        <v>6.2298992566718495E-4</v>
      </c>
      <c r="L88" s="163">
        <v>1953</v>
      </c>
      <c r="M88" s="163">
        <v>1415</v>
      </c>
      <c r="N88" s="163">
        <v>87</v>
      </c>
      <c r="O88" s="163">
        <v>1710</v>
      </c>
      <c r="P88" s="163">
        <v>2258</v>
      </c>
      <c r="Q88" s="163">
        <v>2196</v>
      </c>
      <c r="R88" s="164">
        <f t="shared" si="71"/>
        <v>-2.7457927369353374E-2</v>
      </c>
      <c r="S88" s="165">
        <f t="shared" si="72"/>
        <v>0.12442396313364057</v>
      </c>
      <c r="T88" s="164">
        <f t="shared" si="73"/>
        <v>8.3351931897372364E-4</v>
      </c>
      <c r="U88" s="163">
        <v>2595</v>
      </c>
      <c r="V88" s="163">
        <v>207</v>
      </c>
      <c r="W88" s="163">
        <v>1992</v>
      </c>
      <c r="X88" s="163">
        <v>2564</v>
      </c>
      <c r="Y88" s="163">
        <v>2547</v>
      </c>
      <c r="Z88" s="164">
        <f t="shared" si="74"/>
        <v>-6.6302652106083881E-3</v>
      </c>
      <c r="AA88" s="165">
        <f t="shared" si="67"/>
        <v>-1.8497109826589586E-2</v>
      </c>
      <c r="AB88" s="164">
        <f t="shared" si="75"/>
        <v>7.9642929508971793E-4</v>
      </c>
    </row>
    <row r="89" spans="1:28" x14ac:dyDescent="0.25">
      <c r="A89" s="56"/>
      <c r="B89" s="162" t="s">
        <v>131</v>
      </c>
      <c r="C89" s="163">
        <v>1559</v>
      </c>
      <c r="D89" s="163">
        <v>389</v>
      </c>
      <c r="E89" s="163">
        <v>139</v>
      </c>
      <c r="F89" s="163">
        <v>417</v>
      </c>
      <c r="G89" s="163">
        <v>408</v>
      </c>
      <c r="H89" s="163">
        <v>387</v>
      </c>
      <c r="I89" s="164">
        <f t="shared" si="68"/>
        <v>-5.1470588235294157E-2</v>
      </c>
      <c r="J89" s="165">
        <f t="shared" si="69"/>
        <v>-0.75176395125080187</v>
      </c>
      <c r="K89" s="164">
        <f t="shared" si="70"/>
        <v>6.8688632829971667E-4</v>
      </c>
      <c r="L89" s="163">
        <v>2482</v>
      </c>
      <c r="M89" s="163">
        <v>1895</v>
      </c>
      <c r="N89" s="163">
        <v>147</v>
      </c>
      <c r="O89" s="163">
        <v>1354</v>
      </c>
      <c r="P89" s="163">
        <v>2179</v>
      </c>
      <c r="Q89" s="163">
        <v>2731</v>
      </c>
      <c r="R89" s="164">
        <f t="shared" si="71"/>
        <v>0.25332721431849481</v>
      </c>
      <c r="S89" s="165">
        <f t="shared" si="72"/>
        <v>0.10032232070910552</v>
      </c>
      <c r="T89" s="164">
        <f t="shared" si="73"/>
        <v>1.0365852732774313E-3</v>
      </c>
      <c r="U89" s="163">
        <v>4041</v>
      </c>
      <c r="V89" s="163">
        <v>286</v>
      </c>
      <c r="W89" s="163">
        <v>1771</v>
      </c>
      <c r="X89" s="163">
        <v>2587</v>
      </c>
      <c r="Y89" s="163">
        <v>3118</v>
      </c>
      <c r="Z89" s="164">
        <f t="shared" si="74"/>
        <v>0.20525705450328569</v>
      </c>
      <c r="AA89" s="165">
        <f t="shared" si="67"/>
        <v>-0.2284088097005692</v>
      </c>
      <c r="AB89" s="164">
        <f t="shared" si="75"/>
        <v>9.7497704832734215E-4</v>
      </c>
    </row>
    <row r="90" spans="1:28" x14ac:dyDescent="0.25">
      <c r="A90" s="56"/>
      <c r="B90" s="168" t="s">
        <v>145</v>
      </c>
      <c r="C90" s="169">
        <f t="shared" ref="C90:H90" si="76">C82-SUM(C83:C89)</f>
        <v>23759</v>
      </c>
      <c r="D90" s="169">
        <f t="shared" si="76"/>
        <v>7031</v>
      </c>
      <c r="E90" s="169">
        <f t="shared" si="76"/>
        <v>6892</v>
      </c>
      <c r="F90" s="169">
        <f t="shared" si="76"/>
        <v>16130</v>
      </c>
      <c r="G90" s="169">
        <f t="shared" si="76"/>
        <v>16349</v>
      </c>
      <c r="H90" s="169">
        <f t="shared" si="76"/>
        <v>20106</v>
      </c>
      <c r="I90" s="170">
        <f t="shared" si="68"/>
        <v>0.22979998776683597</v>
      </c>
      <c r="J90" s="171">
        <f t="shared" si="69"/>
        <v>-0.15375226230060191</v>
      </c>
      <c r="K90" s="170">
        <f t="shared" si="70"/>
        <v>3.5686140870269001E-2</v>
      </c>
      <c r="L90" s="169">
        <f t="shared" ref="L90:Q90" si="77">L82-SUM(L83:L89)</f>
        <v>49937</v>
      </c>
      <c r="M90" s="169">
        <f t="shared" si="77"/>
        <v>18141</v>
      </c>
      <c r="N90" s="169">
        <f t="shared" si="77"/>
        <v>22295</v>
      </c>
      <c r="O90" s="169">
        <f t="shared" si="77"/>
        <v>49380</v>
      </c>
      <c r="P90" s="169">
        <f t="shared" si="77"/>
        <v>68514</v>
      </c>
      <c r="Q90" s="169">
        <f t="shared" si="77"/>
        <v>82731</v>
      </c>
      <c r="R90" s="170">
        <f t="shared" si="71"/>
        <v>0.20750503546720389</v>
      </c>
      <c r="S90" s="171">
        <f t="shared" si="72"/>
        <v>0.65670745138874986</v>
      </c>
      <c r="T90" s="170">
        <f t="shared" si="73"/>
        <v>3.1401587785981393E-2</v>
      </c>
      <c r="U90" s="169">
        <f>U82-SUM(U83:U89)</f>
        <v>73696</v>
      </c>
      <c r="V90" s="169">
        <f>V82-SUM(V83:V89)</f>
        <v>29187</v>
      </c>
      <c r="W90" s="169">
        <f>W82-SUM(W83:W89)</f>
        <v>65510</v>
      </c>
      <c r="X90" s="169">
        <f>X82-SUM(X83:X89)</f>
        <v>84863</v>
      </c>
      <c r="Y90" s="169">
        <f>Y82-SUM(Y83:Y89)</f>
        <v>102837</v>
      </c>
      <c r="Z90" s="170">
        <f t="shared" si="74"/>
        <v>0.211800195609394</v>
      </c>
      <c r="AA90" s="171">
        <f t="shared" si="67"/>
        <v>0.39542173252279644</v>
      </c>
      <c r="AB90" s="170">
        <f t="shared" si="75"/>
        <v>3.2156419088787323E-2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9488</v>
      </c>
      <c r="D92" s="176">
        <f t="shared" si="78"/>
        <v>4061</v>
      </c>
      <c r="E92" s="176">
        <f t="shared" si="78"/>
        <v>0</v>
      </c>
      <c r="F92" s="176">
        <f t="shared" si="78"/>
        <v>2892</v>
      </c>
      <c r="G92" s="176">
        <f t="shared" si="78"/>
        <v>4491</v>
      </c>
      <c r="H92" s="176">
        <f t="shared" si="78"/>
        <v>5405</v>
      </c>
      <c r="I92" s="177">
        <f>IFERROR(H92/G92-1,"-")</f>
        <v>0.20351814740592289</v>
      </c>
      <c r="J92" s="177">
        <f>IFERROR(H92/C92-1,"-")</f>
        <v>-0.43033305227655982</v>
      </c>
      <c r="K92" s="177">
        <f>H92/H$8</f>
        <v>9.5933348952453971E-3</v>
      </c>
      <c r="L92" s="176">
        <f t="shared" ref="L92:Q92" si="79">L93+L96</f>
        <v>29935</v>
      </c>
      <c r="M92" s="176">
        <f t="shared" si="79"/>
        <v>8693</v>
      </c>
      <c r="N92" s="176">
        <f t="shared" si="79"/>
        <v>0</v>
      </c>
      <c r="O92" s="176">
        <f t="shared" si="79"/>
        <v>22120</v>
      </c>
      <c r="P92" s="176">
        <f t="shared" si="79"/>
        <v>30713</v>
      </c>
      <c r="Q92" s="176">
        <f t="shared" si="79"/>
        <v>36372</v>
      </c>
      <c r="R92" s="177">
        <f>IFERROR(Q92/P92-1,"-")</f>
        <v>0.18425422459544816</v>
      </c>
      <c r="S92" s="177">
        <f>IFERROR(Q92/L92-1,"-")</f>
        <v>0.21503257056956748</v>
      </c>
      <c r="T92" s="177">
        <f>Q92/Q$8</f>
        <v>1.3805448392400855E-2</v>
      </c>
      <c r="U92" s="176">
        <f>U93+U96</f>
        <v>39423</v>
      </c>
      <c r="V92" s="176">
        <f>V93+V96</f>
        <v>21073</v>
      </c>
      <c r="W92" s="176">
        <f>W93+W96</f>
        <v>37456</v>
      </c>
      <c r="X92" s="176">
        <f>X93+X96</f>
        <v>44189</v>
      </c>
      <c r="Y92" s="176">
        <f>Y93+Y96</f>
        <v>41777</v>
      </c>
      <c r="Z92" s="177">
        <f>IFERROR(Y92/X92-1,"-")</f>
        <v>-5.4583719930299424E-2</v>
      </c>
      <c r="AA92" s="177">
        <f t="shared" ref="AA92:AA104" si="80">IFERROR(Y92/U92-1,"-")</f>
        <v>5.9711336022119088E-2</v>
      </c>
      <c r="AB92" s="177">
        <f>Y92/Y$8</f>
        <v>1.306337913661686E-2</v>
      </c>
    </row>
    <row r="93" spans="1:28" x14ac:dyDescent="0.25">
      <c r="A93" s="56"/>
      <c r="B93" s="157" t="s">
        <v>97</v>
      </c>
      <c r="C93" s="158">
        <v>6625</v>
      </c>
      <c r="D93" s="158">
        <v>2731</v>
      </c>
      <c r="E93" s="158">
        <v>0</v>
      </c>
      <c r="F93" s="158">
        <v>2345</v>
      </c>
      <c r="G93" s="158">
        <v>3131</v>
      </c>
      <c r="H93" s="158">
        <v>3940</v>
      </c>
      <c r="I93" s="159">
        <f>IFERROR(H93/G93-1,"-")</f>
        <v>0.25838390290641966</v>
      </c>
      <c r="J93" s="160">
        <f>IFERROR(H93/C93-1,"-")</f>
        <v>-0.4052830188679245</v>
      </c>
      <c r="K93" s="159">
        <f>H93/H$8</f>
        <v>6.9931062881159788E-3</v>
      </c>
      <c r="L93" s="158">
        <v>19633</v>
      </c>
      <c r="M93" s="158">
        <v>4723</v>
      </c>
      <c r="N93" s="158">
        <v>0</v>
      </c>
      <c r="O93" s="158">
        <v>15738</v>
      </c>
      <c r="P93" s="158">
        <v>20171</v>
      </c>
      <c r="Q93" s="158">
        <v>22213</v>
      </c>
      <c r="R93" s="159">
        <f>IFERROR(Q93/P93-1,"-")</f>
        <v>0.10123444549105143</v>
      </c>
      <c r="S93" s="160">
        <f>IFERROR(Q93/L93-1,"-")</f>
        <v>0.13141139917485867</v>
      </c>
      <c r="T93" s="159">
        <f>Q93/Q$8</f>
        <v>8.431222510183663E-3</v>
      </c>
      <c r="U93" s="158">
        <v>26258</v>
      </c>
      <c r="V93" s="158">
        <v>13958</v>
      </c>
      <c r="W93" s="158">
        <v>24786</v>
      </c>
      <c r="X93" s="158">
        <v>29860</v>
      </c>
      <c r="Y93" s="158">
        <v>26153</v>
      </c>
      <c r="Z93" s="159">
        <f>IFERROR(Y93/X93-1,"-")</f>
        <v>-0.12414601473543196</v>
      </c>
      <c r="AA93" s="160">
        <f t="shared" si="80"/>
        <v>-3.9987813237870595E-3</v>
      </c>
      <c r="AB93" s="159">
        <f>Y93/Y$8</f>
        <v>8.1778623299887682E-3</v>
      </c>
    </row>
    <row r="94" spans="1:28" x14ac:dyDescent="0.25">
      <c r="A94" s="56"/>
      <c r="B94" s="162" t="s">
        <v>103</v>
      </c>
      <c r="C94" s="163">
        <v>4918</v>
      </c>
      <c r="D94" s="163">
        <v>2063</v>
      </c>
      <c r="E94" s="163">
        <v>0</v>
      </c>
      <c r="F94" s="163">
        <v>1741</v>
      </c>
      <c r="G94" s="163">
        <v>2207</v>
      </c>
      <c r="H94" s="163">
        <v>2841</v>
      </c>
      <c r="I94" s="164">
        <f>IFERROR(H94/G94-1,"-")</f>
        <v>0.28726778432260991</v>
      </c>
      <c r="J94" s="165">
        <f>IFERROR(H94/C94-1,"-")</f>
        <v>-0.42232614884099229</v>
      </c>
      <c r="K94" s="164">
        <f>H94/H$8</f>
        <v>5.0424911077506336E-3</v>
      </c>
      <c r="L94" s="163">
        <v>7992</v>
      </c>
      <c r="M94" s="163">
        <v>2176</v>
      </c>
      <c r="N94" s="163">
        <v>0</v>
      </c>
      <c r="O94" s="163">
        <v>6916</v>
      </c>
      <c r="P94" s="163">
        <v>4680</v>
      </c>
      <c r="Q94" s="163">
        <v>5361</v>
      </c>
      <c r="R94" s="164">
        <f>IFERROR(Q94/P94-1,"-")</f>
        <v>0.14551282051282044</v>
      </c>
      <c r="S94" s="165">
        <f>IFERROR(Q94/L94-1,"-")</f>
        <v>-0.32920420420420415</v>
      </c>
      <c r="T94" s="164">
        <f>Q94/Q$8</f>
        <v>2.0348347308825738E-3</v>
      </c>
      <c r="U94" s="163">
        <v>12910</v>
      </c>
      <c r="V94" s="163">
        <v>7014</v>
      </c>
      <c r="W94" s="163">
        <v>11891</v>
      </c>
      <c r="X94" s="163">
        <v>9535</v>
      </c>
      <c r="Y94" s="163">
        <v>8202</v>
      </c>
      <c r="Z94" s="164">
        <f>IFERROR(Y94/X94-1,"-")</f>
        <v>-0.13980073413738858</v>
      </c>
      <c r="AA94" s="165">
        <f t="shared" si="80"/>
        <v>-0.36467854376452358</v>
      </c>
      <c r="AB94" s="164">
        <f>Y94/Y$8</f>
        <v>2.5647087076269598E-3</v>
      </c>
    </row>
    <row r="95" spans="1:28" x14ac:dyDescent="0.25">
      <c r="A95" s="56"/>
      <c r="B95" s="162" t="s">
        <v>100</v>
      </c>
      <c r="C95" s="163">
        <v>1707</v>
      </c>
      <c r="D95" s="163">
        <v>668</v>
      </c>
      <c r="E95" s="163">
        <v>0</v>
      </c>
      <c r="F95" s="163">
        <v>604</v>
      </c>
      <c r="G95" s="163">
        <v>924</v>
      </c>
      <c r="H95" s="163">
        <v>1099</v>
      </c>
      <c r="I95" s="164">
        <f>IFERROR(H95/G95-1,"-")</f>
        <v>0.18939393939393945</v>
      </c>
      <c r="J95" s="165">
        <f>IFERROR(H95/C95-1,"-")</f>
        <v>-0.35618043350908024</v>
      </c>
      <c r="K95" s="164">
        <f>H95/H$8</f>
        <v>1.9506151803653454E-3</v>
      </c>
      <c r="L95" s="163">
        <v>11641</v>
      </c>
      <c r="M95" s="163">
        <v>2547</v>
      </c>
      <c r="N95" s="163">
        <v>0</v>
      </c>
      <c r="O95" s="163">
        <v>8822</v>
      </c>
      <c r="P95" s="163">
        <v>15491</v>
      </c>
      <c r="Q95" s="163">
        <v>16852</v>
      </c>
      <c r="R95" s="164">
        <f>IFERROR(Q95/P95-1,"-")</f>
        <v>8.7857465625201803E-2</v>
      </c>
      <c r="S95" s="165">
        <f>IFERROR(Q95/L95-1,"-")</f>
        <v>0.44764195515849159</v>
      </c>
      <c r="T95" s="164">
        <f>Q95/Q$8</f>
        <v>6.3963877793010888E-3</v>
      </c>
      <c r="U95" s="163">
        <v>13348</v>
      </c>
      <c r="V95" s="163">
        <v>6944</v>
      </c>
      <c r="W95" s="163">
        <v>12895</v>
      </c>
      <c r="X95" s="163">
        <v>20325</v>
      </c>
      <c r="Y95" s="163">
        <v>17951</v>
      </c>
      <c r="Z95" s="164">
        <f>IFERROR(Y95/X95-1,"-")</f>
        <v>-0.11680196801968024</v>
      </c>
      <c r="AA95" s="165">
        <f t="shared" si="80"/>
        <v>0.34484566976326048</v>
      </c>
      <c r="AB95" s="164">
        <f>Y95/Y$8</f>
        <v>5.613153622361808E-3</v>
      </c>
    </row>
    <row r="96" spans="1:28" x14ac:dyDescent="0.25">
      <c r="A96" s="56"/>
      <c r="B96" s="157" t="s">
        <v>107</v>
      </c>
      <c r="C96" s="158">
        <v>2863</v>
      </c>
      <c r="D96" s="158">
        <v>1330</v>
      </c>
      <c r="E96" s="158">
        <v>0</v>
      </c>
      <c r="F96" s="158">
        <v>547</v>
      </c>
      <c r="G96" s="158">
        <v>1360</v>
      </c>
      <c r="H96" s="158">
        <v>1465</v>
      </c>
      <c r="I96" s="159">
        <f>IFERROR(H96/G96-1,"-")</f>
        <v>7.7205882352941124E-2</v>
      </c>
      <c r="J96" s="160">
        <f>IFERROR(H96/C96-1,"-")</f>
        <v>-0.48829898707649322</v>
      </c>
      <c r="K96" s="159">
        <f>H96/H$8</f>
        <v>2.6002286071294188E-3</v>
      </c>
      <c r="L96" s="158">
        <v>10302</v>
      </c>
      <c r="M96" s="158">
        <v>3970</v>
      </c>
      <c r="N96" s="158">
        <v>0</v>
      </c>
      <c r="O96" s="158">
        <v>6382</v>
      </c>
      <c r="P96" s="158">
        <v>10542</v>
      </c>
      <c r="Q96" s="158">
        <v>14159</v>
      </c>
      <c r="R96" s="159">
        <f>IFERROR(Q96/P96-1,"-")</f>
        <v>0.34310377537469172</v>
      </c>
      <c r="S96" s="160">
        <f>IFERROR(Q96/L96-1,"-")</f>
        <v>0.37439332168510964</v>
      </c>
      <c r="T96" s="159">
        <f>Q96/Q$8</f>
        <v>5.3742258822171915E-3</v>
      </c>
      <c r="U96" s="158">
        <v>13165</v>
      </c>
      <c r="V96" s="158">
        <v>7115</v>
      </c>
      <c r="W96" s="158">
        <v>12670</v>
      </c>
      <c r="X96" s="158">
        <v>14329</v>
      </c>
      <c r="Y96" s="158">
        <v>15624</v>
      </c>
      <c r="Z96" s="159">
        <f>IFERROR(Y96/X96-1,"-")</f>
        <v>9.0376160234489467E-2</v>
      </c>
      <c r="AA96" s="160">
        <f t="shared" si="80"/>
        <v>0.18678313710596273</v>
      </c>
      <c r="AB96" s="159">
        <f>Y96/Y$8</f>
        <v>4.8855168066280928E-3</v>
      </c>
    </row>
    <row r="97" spans="1:28" s="56" customFormat="1" x14ac:dyDescent="0.25">
      <c r="B97" s="162" t="s">
        <v>110</v>
      </c>
      <c r="C97" s="163">
        <v>126</v>
      </c>
      <c r="D97" s="163">
        <v>79</v>
      </c>
      <c r="E97" s="163">
        <v>0</v>
      </c>
      <c r="F97" s="163">
        <v>11</v>
      </c>
      <c r="G97" s="163">
        <v>68</v>
      </c>
      <c r="H97" s="163">
        <v>133</v>
      </c>
      <c r="I97" s="164">
        <f t="shared" ref="I97:I104" si="81">IFERROR(H97/G97-1,"-")</f>
        <v>0.95588235294117641</v>
      </c>
      <c r="J97" s="165">
        <f t="shared" ref="J97:J104" si="82">IFERROR(H97/C97-1,"-")</f>
        <v>5.555555555555558E-2</v>
      </c>
      <c r="K97" s="164">
        <f t="shared" ref="K97:K104" si="83">H97/H$8</f>
        <v>2.3606170972574245E-4</v>
      </c>
      <c r="L97" s="163">
        <v>1642</v>
      </c>
      <c r="M97" s="163">
        <v>915</v>
      </c>
      <c r="N97" s="163">
        <v>0</v>
      </c>
      <c r="O97" s="163">
        <v>735</v>
      </c>
      <c r="P97" s="163">
        <v>1637</v>
      </c>
      <c r="Q97" s="163">
        <v>2113</v>
      </c>
      <c r="R97" s="164">
        <f t="shared" ref="R97:R104" si="84">IFERROR(Q97/P97-1,"-")</f>
        <v>0.29077580940745262</v>
      </c>
      <c r="S97" s="165">
        <f t="shared" ref="S97:S104" si="85">IFERROR(Q97/L97-1,"-")</f>
        <v>0.28684531059683316</v>
      </c>
      <c r="T97" s="164">
        <f t="shared" ref="T97:T104" si="86">Q97/Q$8</f>
        <v>8.0201562886679327E-4</v>
      </c>
      <c r="U97" s="163">
        <v>1768</v>
      </c>
      <c r="V97" s="163">
        <v>346</v>
      </c>
      <c r="W97" s="163">
        <v>1661</v>
      </c>
      <c r="X97" s="163">
        <v>2018</v>
      </c>
      <c r="Y97" s="163">
        <v>2246</v>
      </c>
      <c r="Z97" s="164">
        <f t="shared" ref="Z97:Z104" si="87">IFERROR(Y97/X97-1,"-")</f>
        <v>0.11298315163528239</v>
      </c>
      <c r="AA97" s="165">
        <f t="shared" si="80"/>
        <v>0.27036199095022617</v>
      </c>
      <c r="AB97" s="164">
        <f t="shared" ref="AB97:AB104" si="88">Y97/Y$8</f>
        <v>7.0230867560718739E-4</v>
      </c>
    </row>
    <row r="98" spans="1:28" s="56" customFormat="1" x14ac:dyDescent="0.25">
      <c r="B98" s="162" t="s">
        <v>113</v>
      </c>
      <c r="C98" s="163">
        <v>383</v>
      </c>
      <c r="D98" s="163">
        <v>299</v>
      </c>
      <c r="E98" s="163">
        <v>0</v>
      </c>
      <c r="F98" s="163">
        <v>73</v>
      </c>
      <c r="G98" s="163">
        <v>177</v>
      </c>
      <c r="H98" s="163">
        <v>258</v>
      </c>
      <c r="I98" s="164">
        <f t="shared" si="81"/>
        <v>0.45762711864406769</v>
      </c>
      <c r="J98" s="165">
        <f t="shared" si="82"/>
        <v>-0.32637075718015662</v>
      </c>
      <c r="K98" s="164">
        <f t="shared" si="83"/>
        <v>4.579242188664778E-4</v>
      </c>
      <c r="L98" s="163">
        <v>2210</v>
      </c>
      <c r="M98" s="163">
        <v>772</v>
      </c>
      <c r="N98" s="163">
        <v>0</v>
      </c>
      <c r="O98" s="163">
        <v>1193</v>
      </c>
      <c r="P98" s="163">
        <v>2069</v>
      </c>
      <c r="Q98" s="163">
        <v>2752</v>
      </c>
      <c r="R98" s="164">
        <f t="shared" si="84"/>
        <v>0.33011116481391967</v>
      </c>
      <c r="S98" s="165">
        <f t="shared" si="85"/>
        <v>0.24524886877828056</v>
      </c>
      <c r="T98" s="164">
        <f t="shared" si="86"/>
        <v>1.0445560864370161E-3</v>
      </c>
      <c r="U98" s="163">
        <v>2593</v>
      </c>
      <c r="V98" s="163">
        <v>1176</v>
      </c>
      <c r="W98" s="163">
        <v>2396</v>
      </c>
      <c r="X98" s="163">
        <v>2589</v>
      </c>
      <c r="Y98" s="163">
        <v>3010</v>
      </c>
      <c r="Z98" s="164">
        <f t="shared" si="87"/>
        <v>0.16261104673619164</v>
      </c>
      <c r="AA98" s="165">
        <f t="shared" si="80"/>
        <v>0.16081758580794436</v>
      </c>
      <c r="AB98" s="164">
        <f t="shared" si="88"/>
        <v>9.4120619482530464E-4</v>
      </c>
    </row>
    <row r="99" spans="1:28" x14ac:dyDescent="0.25">
      <c r="A99" s="56"/>
      <c r="B99" s="162" t="s">
        <v>116</v>
      </c>
      <c r="C99" s="163">
        <v>881</v>
      </c>
      <c r="D99" s="163">
        <v>539</v>
      </c>
      <c r="E99" s="163">
        <v>0</v>
      </c>
      <c r="F99" s="163">
        <v>177</v>
      </c>
      <c r="G99" s="163">
        <v>566</v>
      </c>
      <c r="H99" s="163">
        <v>412</v>
      </c>
      <c r="I99" s="164">
        <f t="shared" si="81"/>
        <v>-0.27208480565371029</v>
      </c>
      <c r="J99" s="165">
        <f t="shared" si="82"/>
        <v>-0.53234960272417708</v>
      </c>
      <c r="K99" s="164">
        <f t="shared" si="83"/>
        <v>7.3125883012786384E-4</v>
      </c>
      <c r="L99" s="163">
        <v>1928</v>
      </c>
      <c r="M99" s="163">
        <v>622</v>
      </c>
      <c r="N99" s="163">
        <v>0</v>
      </c>
      <c r="O99" s="163">
        <v>1270</v>
      </c>
      <c r="P99" s="163">
        <v>1759</v>
      </c>
      <c r="Q99" s="163">
        <v>2340</v>
      </c>
      <c r="R99" s="164">
        <f t="shared" si="84"/>
        <v>0.33030130756111431</v>
      </c>
      <c r="S99" s="165">
        <f t="shared" si="85"/>
        <v>0.21369294605809119</v>
      </c>
      <c r="T99" s="164">
        <f t="shared" si="86"/>
        <v>8.881763234965908E-4</v>
      </c>
      <c r="U99" s="163">
        <v>2809</v>
      </c>
      <c r="V99" s="163">
        <v>2663</v>
      </c>
      <c r="W99" s="163">
        <v>2543</v>
      </c>
      <c r="X99" s="163">
        <v>2839</v>
      </c>
      <c r="Y99" s="163">
        <v>2752</v>
      </c>
      <c r="Z99" s="164">
        <f t="shared" si="87"/>
        <v>-3.0644593166607947E-2</v>
      </c>
      <c r="AA99" s="165">
        <f t="shared" si="80"/>
        <v>-2.0291918832324618E-2</v>
      </c>
      <c r="AB99" s="164">
        <f t="shared" si="88"/>
        <v>8.6053137812599275E-4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60</v>
      </c>
      <c r="I100" s="164">
        <f t="shared" si="81"/>
        <v>2.5294117647058822</v>
      </c>
      <c r="J100" s="165">
        <f t="shared" si="82"/>
        <v>0.22448979591836737</v>
      </c>
      <c r="K100" s="164">
        <f t="shared" si="83"/>
        <v>1.0649400438755298E-4</v>
      </c>
      <c r="L100" s="163">
        <v>393</v>
      </c>
      <c r="M100" s="163">
        <v>210</v>
      </c>
      <c r="N100" s="163">
        <v>0</v>
      </c>
      <c r="O100" s="163">
        <v>469</v>
      </c>
      <c r="P100" s="163">
        <v>545</v>
      </c>
      <c r="Q100" s="163">
        <v>641</v>
      </c>
      <c r="R100" s="164">
        <f t="shared" si="84"/>
        <v>0.1761467889908257</v>
      </c>
      <c r="S100" s="165">
        <f t="shared" si="85"/>
        <v>0.63104325699745556</v>
      </c>
      <c r="T100" s="164">
        <f t="shared" si="86"/>
        <v>2.4329958263304046E-4</v>
      </c>
      <c r="U100" s="163">
        <v>442</v>
      </c>
      <c r="V100" s="163">
        <v>162</v>
      </c>
      <c r="W100" s="163">
        <v>886</v>
      </c>
      <c r="X100" s="163">
        <v>646</v>
      </c>
      <c r="Y100" s="163">
        <v>701</v>
      </c>
      <c r="Z100" s="164">
        <f t="shared" si="87"/>
        <v>8.5139318885449011E-2</v>
      </c>
      <c r="AA100" s="165">
        <f t="shared" si="80"/>
        <v>0.58597285067873295</v>
      </c>
      <c r="AB100" s="164">
        <f t="shared" si="88"/>
        <v>2.1919785467526198E-4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5</v>
      </c>
      <c r="G101" s="163">
        <v>61</v>
      </c>
      <c r="H101" s="163">
        <v>30</v>
      </c>
      <c r="I101" s="164">
        <f t="shared" si="81"/>
        <v>-0.50819672131147542</v>
      </c>
      <c r="J101" s="165">
        <f t="shared" si="82"/>
        <v>-0.4642857142857143</v>
      </c>
      <c r="K101" s="164">
        <f t="shared" si="83"/>
        <v>5.3247002193776492E-5</v>
      </c>
      <c r="L101" s="163">
        <v>317</v>
      </c>
      <c r="M101" s="163">
        <v>102</v>
      </c>
      <c r="N101" s="163">
        <v>0</v>
      </c>
      <c r="O101" s="163">
        <v>268</v>
      </c>
      <c r="P101" s="163">
        <v>273</v>
      </c>
      <c r="Q101" s="163">
        <v>609</v>
      </c>
      <c r="R101" s="164">
        <f t="shared" si="84"/>
        <v>1.2307692307692308</v>
      </c>
      <c r="S101" s="165">
        <f t="shared" si="85"/>
        <v>0.92113564668769721</v>
      </c>
      <c r="T101" s="164">
        <f t="shared" si="86"/>
        <v>2.3115358162795888E-4</v>
      </c>
      <c r="U101" s="163">
        <v>373</v>
      </c>
      <c r="V101" s="163">
        <v>272</v>
      </c>
      <c r="W101" s="163">
        <v>523</v>
      </c>
      <c r="X101" s="163">
        <v>426</v>
      </c>
      <c r="Y101" s="163">
        <v>639</v>
      </c>
      <c r="Z101" s="164">
        <f t="shared" si="87"/>
        <v>0.5</v>
      </c>
      <c r="AA101" s="165">
        <f t="shared" si="80"/>
        <v>0.71313672922252014</v>
      </c>
      <c r="AB101" s="164">
        <f t="shared" si="88"/>
        <v>1.9981088322038859E-4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16</v>
      </c>
      <c r="I102" s="164">
        <f t="shared" si="81"/>
        <v>0.77777777777777768</v>
      </c>
      <c r="J102" s="165">
        <f t="shared" si="82"/>
        <v>-0.46666666666666667</v>
      </c>
      <c r="K102" s="164">
        <f t="shared" si="83"/>
        <v>2.8398401170014127E-5</v>
      </c>
      <c r="L102" s="163">
        <v>77</v>
      </c>
      <c r="M102" s="163">
        <v>90</v>
      </c>
      <c r="N102" s="163">
        <v>0</v>
      </c>
      <c r="O102" s="163">
        <v>63</v>
      </c>
      <c r="P102" s="163">
        <v>82</v>
      </c>
      <c r="Q102" s="163">
        <v>162</v>
      </c>
      <c r="R102" s="164">
        <f t="shared" si="84"/>
        <v>0.97560975609756095</v>
      </c>
      <c r="S102" s="165">
        <f t="shared" si="85"/>
        <v>1.1038961038961039</v>
      </c>
      <c r="T102" s="164">
        <f t="shared" si="86"/>
        <v>6.1489130088225518E-5</v>
      </c>
      <c r="U102" s="163">
        <v>107</v>
      </c>
      <c r="V102" s="163">
        <v>20</v>
      </c>
      <c r="W102" s="163">
        <v>222</v>
      </c>
      <c r="X102" s="163">
        <v>106</v>
      </c>
      <c r="Y102" s="163">
        <v>178</v>
      </c>
      <c r="Z102" s="164">
        <f t="shared" si="87"/>
        <v>0.679245283018868</v>
      </c>
      <c r="AA102" s="165">
        <f t="shared" si="80"/>
        <v>0.66355140186915884</v>
      </c>
      <c r="AB102" s="164">
        <f t="shared" si="88"/>
        <v>5.5659369660765523E-5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2.4848601023762361E-5</v>
      </c>
      <c r="L103" s="163">
        <v>109</v>
      </c>
      <c r="M103" s="163">
        <v>61</v>
      </c>
      <c r="N103" s="163">
        <v>0</v>
      </c>
      <c r="O103" s="163">
        <v>45</v>
      </c>
      <c r="P103" s="163">
        <v>167</v>
      </c>
      <c r="Q103" s="163">
        <v>268</v>
      </c>
      <c r="R103" s="164">
        <f t="shared" si="84"/>
        <v>0.60479041916167664</v>
      </c>
      <c r="S103" s="165">
        <f t="shared" si="85"/>
        <v>1.4587155963302751</v>
      </c>
      <c r="T103" s="164">
        <f t="shared" si="86"/>
        <v>1.0172275841755826E-4</v>
      </c>
      <c r="U103" s="163">
        <v>146</v>
      </c>
      <c r="V103" s="163">
        <v>63</v>
      </c>
      <c r="W103" s="163">
        <v>114</v>
      </c>
      <c r="X103" s="163">
        <v>190</v>
      </c>
      <c r="Y103" s="163">
        <v>282</v>
      </c>
      <c r="Z103" s="164">
        <f t="shared" si="87"/>
        <v>0.48421052631578942</v>
      </c>
      <c r="AA103" s="165">
        <f t="shared" si="80"/>
        <v>0.93150684931506844</v>
      </c>
      <c r="AB103" s="164">
        <f t="shared" si="88"/>
        <v>8.8179450810875714E-5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1301</v>
      </c>
      <c r="D104" s="169">
        <f t="shared" si="89"/>
        <v>306</v>
      </c>
      <c r="E104" s="169">
        <f t="shared" si="89"/>
        <v>0</v>
      </c>
      <c r="F104" s="169">
        <f t="shared" si="89"/>
        <v>266</v>
      </c>
      <c r="G104" s="169">
        <f t="shared" si="89"/>
        <v>462</v>
      </c>
      <c r="H104" s="169">
        <f t="shared" si="89"/>
        <v>542</v>
      </c>
      <c r="I104" s="170">
        <f t="shared" si="81"/>
        <v>0.17316017316017307</v>
      </c>
      <c r="J104" s="171">
        <f t="shared" si="82"/>
        <v>-0.58339738662567253</v>
      </c>
      <c r="K104" s="170">
        <f t="shared" si="83"/>
        <v>9.6199583963422857E-4</v>
      </c>
      <c r="L104" s="169">
        <f t="shared" ref="L104:Q104" si="90">L96-SUM(L97:L103)</f>
        <v>3626</v>
      </c>
      <c r="M104" s="169">
        <f t="shared" si="90"/>
        <v>1198</v>
      </c>
      <c r="N104" s="169">
        <f t="shared" si="90"/>
        <v>0</v>
      </c>
      <c r="O104" s="169">
        <f t="shared" si="90"/>
        <v>2339</v>
      </c>
      <c r="P104" s="169">
        <f t="shared" si="90"/>
        <v>4010</v>
      </c>
      <c r="Q104" s="169">
        <f t="shared" si="90"/>
        <v>5274</v>
      </c>
      <c r="R104" s="170">
        <f t="shared" si="84"/>
        <v>0.31521197007481305</v>
      </c>
      <c r="S104" s="171">
        <f t="shared" si="85"/>
        <v>0.4544953116381687</v>
      </c>
      <c r="T104" s="170">
        <f t="shared" si="86"/>
        <v>2.0018127906500085E-3</v>
      </c>
      <c r="U104" s="169">
        <f>U96-SUM(U97:U103)</f>
        <v>4927</v>
      </c>
      <c r="V104" s="169">
        <f>V96-SUM(V97:V103)</f>
        <v>2413</v>
      </c>
      <c r="W104" s="169">
        <f>W96-SUM(W97:W103)</f>
        <v>4325</v>
      </c>
      <c r="X104" s="169">
        <f>X96-SUM(X97:X103)</f>
        <v>5515</v>
      </c>
      <c r="Y104" s="169">
        <f>Y96-SUM(Y97:Y103)</f>
        <v>5816</v>
      </c>
      <c r="Z104" s="170">
        <f t="shared" si="87"/>
        <v>5.4578422484134137E-2</v>
      </c>
      <c r="AA104" s="171">
        <f t="shared" si="80"/>
        <v>0.18043434138420955</v>
      </c>
      <c r="AB104" s="170">
        <f t="shared" si="88"/>
        <v>1.8186229997023161E-3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63582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63582</v>
      </c>
      <c r="V106" s="176">
        <f>V107+V110</f>
        <v>62554</v>
      </c>
      <c r="W106" s="176">
        <f>W107+W110</f>
        <v>124607</v>
      </c>
      <c r="X106" s="176">
        <f>X107+X110</f>
        <v>163429</v>
      </c>
      <c r="Y106" s="176">
        <f>Y107+Y110</f>
        <v>157299</v>
      </c>
      <c r="Z106" s="177">
        <f>IFERROR(Y106/X106-1,"-")</f>
        <v>-3.7508642896915467E-2</v>
      </c>
      <c r="AA106" s="177">
        <f t="shared" ref="AA106:AA118" si="93">IFERROR(Y106/U106-1,"-")</f>
        <v>1.4739548928942154</v>
      </c>
      <c r="AB106" s="177">
        <f>Y106/Y$8</f>
        <v>4.9186310046453685E-2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13571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13571</v>
      </c>
      <c r="V107" s="158">
        <v>33144</v>
      </c>
      <c r="W107" s="158">
        <v>31290</v>
      </c>
      <c r="X107" s="158">
        <v>37406</v>
      </c>
      <c r="Y107" s="158">
        <v>35367</v>
      </c>
      <c r="Z107" s="159">
        <f>IFERROR(Y107/X107-1,"-")</f>
        <v>-5.4509971662300205E-2</v>
      </c>
      <c r="AA107" s="160">
        <f t="shared" si="93"/>
        <v>1.6060717706874952</v>
      </c>
      <c r="AB107" s="159">
        <f>Y107/Y$8</f>
        <v>1.1059016442653339E-2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2488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2488</v>
      </c>
      <c r="V108" s="163">
        <v>17889</v>
      </c>
      <c r="W108" s="163">
        <v>8698</v>
      </c>
      <c r="X108" s="163">
        <v>12435</v>
      </c>
      <c r="Y108" s="163">
        <v>10145</v>
      </c>
      <c r="Z108" s="164">
        <f>IFERROR(Y108/X108-1,"-")</f>
        <v>-0.18415761962203459</v>
      </c>
      <c r="AA108" s="165">
        <f t="shared" si="93"/>
        <v>3.077572347266881</v>
      </c>
      <c r="AB108" s="164">
        <f>Y108/Y$8</f>
        <v>3.172271377575653E-3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11083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11083</v>
      </c>
      <c r="V109" s="163">
        <v>15255</v>
      </c>
      <c r="W109" s="163">
        <v>22592</v>
      </c>
      <c r="X109" s="163">
        <v>24971</v>
      </c>
      <c r="Y109" s="163">
        <v>25222</v>
      </c>
      <c r="Z109" s="164">
        <f>IFERROR(Y109/X109-1,"-")</f>
        <v>1.0051659925513601E-2</v>
      </c>
      <c r="AA109" s="165">
        <f t="shared" si="93"/>
        <v>1.2757376161689074</v>
      </c>
      <c r="AB109" s="164">
        <f>Y109/Y$8</f>
        <v>7.8867450650776851E-3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50011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50011</v>
      </c>
      <c r="V110" s="158">
        <v>29410</v>
      </c>
      <c r="W110" s="158">
        <v>93317</v>
      </c>
      <c r="X110" s="158">
        <v>126023</v>
      </c>
      <c r="Y110" s="158">
        <v>121932</v>
      </c>
      <c r="Z110" s="159">
        <f>IFERROR(Y110/X110-1,"-")</f>
        <v>-3.2462328305150612E-2</v>
      </c>
      <c r="AA110" s="160">
        <f t="shared" si="93"/>
        <v>1.4381036172042152</v>
      </c>
      <c r="AB110" s="159">
        <f>Y110/Y$8</f>
        <v>3.812729360380035E-2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28201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28201</v>
      </c>
      <c r="V111" s="163">
        <v>8851</v>
      </c>
      <c r="W111" s="163">
        <v>56042</v>
      </c>
      <c r="X111" s="163">
        <v>83042</v>
      </c>
      <c r="Y111" s="163">
        <v>76715</v>
      </c>
      <c r="Z111" s="164">
        <f t="shared" ref="Z111:Z118" si="100">IFERROR(Y111/X111-1,"-")</f>
        <v>-7.6190361503817305E-2</v>
      </c>
      <c r="AA111" s="165">
        <f t="shared" si="93"/>
        <v>1.7202936066096948</v>
      </c>
      <c r="AB111" s="164">
        <f t="shared" ref="AB111:AB118" si="101">Y111/Y$8</f>
        <v>2.3988250244525996E-2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3326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3326</v>
      </c>
      <c r="V112" s="163">
        <v>4836</v>
      </c>
      <c r="W112" s="163">
        <v>4079</v>
      </c>
      <c r="X112" s="163">
        <v>5399</v>
      </c>
      <c r="Y112" s="163">
        <v>5111</v>
      </c>
      <c r="Z112" s="164">
        <f t="shared" si="100"/>
        <v>-5.3343211705871418E-2</v>
      </c>
      <c r="AA112" s="165">
        <f t="shared" si="93"/>
        <v>0.53668069753457615</v>
      </c>
      <c r="AB112" s="164">
        <f t="shared" si="101"/>
        <v>1.5981743726751268E-3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7744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7744</v>
      </c>
      <c r="V113" s="163">
        <v>4386</v>
      </c>
      <c r="W113" s="163">
        <v>6231</v>
      </c>
      <c r="X113" s="163">
        <v>9908</v>
      </c>
      <c r="Y113" s="163">
        <v>9298</v>
      </c>
      <c r="Z113" s="164">
        <f t="shared" si="100"/>
        <v>-6.1566410981025443E-2</v>
      </c>
      <c r="AA113" s="165">
        <f t="shared" si="93"/>
        <v>0.20067148760330578</v>
      </c>
      <c r="AB113" s="164">
        <f t="shared" si="101"/>
        <v>2.907420332055044E-3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798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798</v>
      </c>
      <c r="V114" s="163">
        <v>2087</v>
      </c>
      <c r="W114" s="163">
        <v>4297</v>
      </c>
      <c r="X114" s="163">
        <v>3974</v>
      </c>
      <c r="Y114" s="163">
        <v>4038</v>
      </c>
      <c r="Z114" s="164">
        <f t="shared" si="100"/>
        <v>1.6104680422747819E-2</v>
      </c>
      <c r="AA114" s="165">
        <f t="shared" si="93"/>
        <v>4.0601503759398501</v>
      </c>
      <c r="AB114" s="164">
        <f t="shared" si="101"/>
        <v>1.2626546892706245E-3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2385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2385</v>
      </c>
      <c r="V115" s="163">
        <v>2579</v>
      </c>
      <c r="W115" s="163">
        <v>3452</v>
      </c>
      <c r="X115" s="163">
        <v>3657</v>
      </c>
      <c r="Y115" s="163">
        <v>3285</v>
      </c>
      <c r="Z115" s="164">
        <f t="shared" si="100"/>
        <v>-0.10172272354388845</v>
      </c>
      <c r="AA115" s="165">
        <f t="shared" si="93"/>
        <v>0.37735849056603765</v>
      </c>
      <c r="AB115" s="164">
        <f t="shared" si="101"/>
        <v>1.0271967940203076E-3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247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247</v>
      </c>
      <c r="V116" s="163">
        <v>48</v>
      </c>
      <c r="W116" s="163">
        <v>484</v>
      </c>
      <c r="X116" s="163">
        <v>797</v>
      </c>
      <c r="Y116" s="163">
        <v>839</v>
      </c>
      <c r="Z116" s="164">
        <f t="shared" si="100"/>
        <v>5.2697616060225938E-2</v>
      </c>
      <c r="AA116" s="165">
        <f t="shared" si="93"/>
        <v>2.3967611336032388</v>
      </c>
      <c r="AB116" s="164">
        <f t="shared" si="101"/>
        <v>2.6234950081675432E-4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696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696</v>
      </c>
      <c r="V117" s="163">
        <v>32</v>
      </c>
      <c r="W117" s="163">
        <v>645</v>
      </c>
      <c r="X117" s="163">
        <v>414</v>
      </c>
      <c r="Y117" s="163">
        <v>1046</v>
      </c>
      <c r="Z117" s="164">
        <f t="shared" si="100"/>
        <v>1.5265700483091789</v>
      </c>
      <c r="AA117" s="165">
        <f t="shared" si="93"/>
        <v>0.50287356321839072</v>
      </c>
      <c r="AB117" s="164">
        <f t="shared" si="101"/>
        <v>3.2707697002899288E-4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6614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6614</v>
      </c>
      <c r="V118" s="169">
        <f>V110-SUM(V111:V117)</f>
        <v>6591</v>
      </c>
      <c r="W118" s="169">
        <f>W110-SUM(W111:W117)</f>
        <v>18087</v>
      </c>
      <c r="X118" s="169">
        <f>X110-SUM(X111:X117)</f>
        <v>18832</v>
      </c>
      <c r="Y118" s="169">
        <f>Y110-SUM(Y111:Y117)</f>
        <v>21600</v>
      </c>
      <c r="Z118" s="170">
        <f t="shared" si="100"/>
        <v>0.14698385726423102</v>
      </c>
      <c r="AA118" s="171">
        <f t="shared" si="93"/>
        <v>2.2657998185666766</v>
      </c>
      <c r="AB118" s="170">
        <f t="shared" si="101"/>
        <v>6.7541707004075014E-3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78582</v>
      </c>
      <c r="D120" s="176">
        <f t="shared" si="104"/>
        <v>33292</v>
      </c>
      <c r="E120" s="176">
        <f t="shared" si="104"/>
        <v>38912</v>
      </c>
      <c r="F120" s="176">
        <f t="shared" si="104"/>
        <v>62934</v>
      </c>
      <c r="G120" s="176">
        <f t="shared" si="104"/>
        <v>69792</v>
      </c>
      <c r="H120" s="176">
        <f t="shared" si="104"/>
        <v>75011</v>
      </c>
      <c r="I120" s="177">
        <f>IFERROR(H120/G120-1,"-")</f>
        <v>7.4779344337459808E-2</v>
      </c>
      <c r="J120" s="177">
        <f>IFERROR(H120/C120-1,"-")</f>
        <v>-4.5442976763126364E-2</v>
      </c>
      <c r="K120" s="177">
        <f>H120/H$8</f>
        <v>0.1331370293852456</v>
      </c>
      <c r="L120" s="176">
        <f t="shared" ref="L120:Q120" si="105">L121+L124</f>
        <v>80548</v>
      </c>
      <c r="M120" s="176">
        <f t="shared" si="105"/>
        <v>33760</v>
      </c>
      <c r="N120" s="176">
        <f t="shared" si="105"/>
        <v>64687</v>
      </c>
      <c r="O120" s="176">
        <f t="shared" si="105"/>
        <v>95049</v>
      </c>
      <c r="P120" s="176">
        <f t="shared" si="105"/>
        <v>104520</v>
      </c>
      <c r="Q120" s="176">
        <f t="shared" si="105"/>
        <v>106809</v>
      </c>
      <c r="R120" s="177">
        <f>IFERROR(Q120/P120-1,"-")</f>
        <v>2.1900114810562643E-2</v>
      </c>
      <c r="S120" s="177">
        <f>IFERROR(Q120/L120-1,"-")</f>
        <v>0.32602919998013613</v>
      </c>
      <c r="T120" s="177">
        <f>Q120/Q$8</f>
        <v>4.0540694417242465E-2</v>
      </c>
      <c r="U120" s="176">
        <f>U121+U124</f>
        <v>159130</v>
      </c>
      <c r="V120" s="176">
        <f>V121+V124</f>
        <v>103599</v>
      </c>
      <c r="W120" s="176">
        <f>W121+W124</f>
        <v>157983</v>
      </c>
      <c r="X120" s="176">
        <f>X121+X124</f>
        <v>174312</v>
      </c>
      <c r="Y120" s="176">
        <f>Y121+Y124</f>
        <v>181820</v>
      </c>
      <c r="Z120" s="177">
        <f>IFERROR(Y120/X120-1,"-")</f>
        <v>4.307219239065585E-2</v>
      </c>
      <c r="AA120" s="177">
        <f t="shared" ref="AA120:AA132" si="106">IFERROR(Y120/U120-1,"-")</f>
        <v>0.14258782127820013</v>
      </c>
      <c r="AB120" s="177">
        <f>Y120/Y$8</f>
        <v>5.6853857256856107E-2</v>
      </c>
    </row>
    <row r="121" spans="1:28" x14ac:dyDescent="0.25">
      <c r="A121" s="56"/>
      <c r="B121" s="157" t="s">
        <v>97</v>
      </c>
      <c r="C121" s="158">
        <v>35977</v>
      </c>
      <c r="D121" s="158">
        <v>15436</v>
      </c>
      <c r="E121" s="158">
        <v>20875</v>
      </c>
      <c r="F121" s="158">
        <v>36797</v>
      </c>
      <c r="G121" s="158">
        <v>45435</v>
      </c>
      <c r="H121" s="158">
        <v>52085</v>
      </c>
      <c r="I121" s="159">
        <f>IFERROR(H121/G121-1,"-")</f>
        <v>0.14636293606250694</v>
      </c>
      <c r="J121" s="160">
        <f>IFERROR(H121/C121-1,"-")</f>
        <v>0.44773049448258617</v>
      </c>
      <c r="K121" s="159">
        <f>H121/H$8</f>
        <v>9.2445670308761621E-2</v>
      </c>
      <c r="L121" s="158">
        <v>51537</v>
      </c>
      <c r="M121" s="158">
        <v>20894</v>
      </c>
      <c r="N121" s="158">
        <v>47965</v>
      </c>
      <c r="O121" s="158">
        <v>60445</v>
      </c>
      <c r="P121" s="158">
        <v>62889</v>
      </c>
      <c r="Q121" s="158">
        <v>63766</v>
      </c>
      <c r="R121" s="159">
        <f>IFERROR(Q121/P121-1,"-")</f>
        <v>1.3945205043807363E-2</v>
      </c>
      <c r="S121" s="160">
        <f>IFERROR(Q121/L121-1,"-")</f>
        <v>0.2372858334788599</v>
      </c>
      <c r="T121" s="159">
        <f>Q121/Q$8</f>
        <v>2.4203184377813509E-2</v>
      </c>
      <c r="U121" s="158">
        <v>87514</v>
      </c>
      <c r="V121" s="158">
        <v>68840</v>
      </c>
      <c r="W121" s="158">
        <v>97242</v>
      </c>
      <c r="X121" s="158">
        <v>108324</v>
      </c>
      <c r="Y121" s="158">
        <v>115851</v>
      </c>
      <c r="Z121" s="159">
        <f>IFERROR(Y121/X121-1,"-")</f>
        <v>6.9485986484989493E-2</v>
      </c>
      <c r="AA121" s="160">
        <f t="shared" si="106"/>
        <v>0.32379962063212742</v>
      </c>
      <c r="AB121" s="159">
        <f>Y121/Y$8</f>
        <v>3.6225806935782846E-2</v>
      </c>
    </row>
    <row r="122" spans="1:28" x14ac:dyDescent="0.25">
      <c r="A122" s="56"/>
      <c r="B122" s="162" t="s">
        <v>103</v>
      </c>
      <c r="C122" s="163">
        <v>17805</v>
      </c>
      <c r="D122" s="163">
        <v>7502</v>
      </c>
      <c r="E122" s="163">
        <v>9953</v>
      </c>
      <c r="F122" s="163">
        <v>21247</v>
      </c>
      <c r="G122" s="163">
        <v>20704</v>
      </c>
      <c r="H122" s="163">
        <v>31006</v>
      </c>
      <c r="I122" s="164">
        <f>IFERROR(H122/G122-1,"-")</f>
        <v>0.49758500772797531</v>
      </c>
      <c r="J122" s="165">
        <f>IFERROR(H122/C122-1,"-")</f>
        <v>0.74142094917158108</v>
      </c>
      <c r="K122" s="164">
        <f>H122/H$8</f>
        <v>5.5032551667341126E-2</v>
      </c>
      <c r="L122" s="163">
        <v>26446</v>
      </c>
      <c r="M122" s="163">
        <v>9189</v>
      </c>
      <c r="N122" s="163">
        <v>24995</v>
      </c>
      <c r="O122" s="163">
        <v>29459</v>
      </c>
      <c r="P122" s="163">
        <v>28111</v>
      </c>
      <c r="Q122" s="163">
        <v>26429</v>
      </c>
      <c r="R122" s="164">
        <f>IFERROR(Q122/P122-1,"-")</f>
        <v>-5.9834228593788952E-2</v>
      </c>
      <c r="S122" s="165">
        <f>IFERROR(Q122/L122-1,"-")</f>
        <v>-6.4281932995535751E-4</v>
      </c>
      <c r="T122" s="164">
        <f>Q122/Q$8</f>
        <v>1.0031458142603162E-2</v>
      </c>
      <c r="U122" s="163">
        <v>44251</v>
      </c>
      <c r="V122" s="163">
        <v>34948</v>
      </c>
      <c r="W122" s="163">
        <v>50706</v>
      </c>
      <c r="X122" s="163">
        <v>48815</v>
      </c>
      <c r="Y122" s="163">
        <v>57435</v>
      </c>
      <c r="Z122" s="164">
        <f>IFERROR(Y122/X122-1,"-")</f>
        <v>0.17658506606575841</v>
      </c>
      <c r="AA122" s="165">
        <f t="shared" si="106"/>
        <v>0.29793676979051331</v>
      </c>
      <c r="AB122" s="164">
        <f>Y122/Y$8</f>
        <v>1.7959527508236334E-2</v>
      </c>
    </row>
    <row r="123" spans="1:28" x14ac:dyDescent="0.25">
      <c r="A123" s="56"/>
      <c r="B123" s="162" t="s">
        <v>100</v>
      </c>
      <c r="C123" s="163">
        <v>18172</v>
      </c>
      <c r="D123" s="163">
        <v>7934</v>
      </c>
      <c r="E123" s="163">
        <v>10922</v>
      </c>
      <c r="F123" s="163">
        <v>15550</v>
      </c>
      <c r="G123" s="163">
        <v>24731</v>
      </c>
      <c r="H123" s="163">
        <v>21079</v>
      </c>
      <c r="I123" s="164">
        <f>IFERROR(H123/G123-1,"-")</f>
        <v>-0.14766891755286882</v>
      </c>
      <c r="J123" s="165">
        <f>IFERROR(H123/C123-1,"-")</f>
        <v>0.1599713845476558</v>
      </c>
      <c r="K123" s="164">
        <f>H123/H$8</f>
        <v>3.7413118641420488E-2</v>
      </c>
      <c r="L123" s="163">
        <v>25091</v>
      </c>
      <c r="M123" s="163">
        <v>11705</v>
      </c>
      <c r="N123" s="163">
        <v>22970</v>
      </c>
      <c r="O123" s="163">
        <v>30986</v>
      </c>
      <c r="P123" s="163">
        <v>34778</v>
      </c>
      <c r="Q123" s="163">
        <v>37337</v>
      </c>
      <c r="R123" s="164">
        <f>IFERROR(Q123/P123-1,"-")</f>
        <v>7.3580999482431464E-2</v>
      </c>
      <c r="S123" s="165">
        <f>IFERROR(Q123/L123-1,"-")</f>
        <v>0.4880634490454745</v>
      </c>
      <c r="T123" s="164">
        <f>Q123/Q$8</f>
        <v>1.4171726235210347E-2</v>
      </c>
      <c r="U123" s="163">
        <v>43263</v>
      </c>
      <c r="V123" s="163">
        <v>33892</v>
      </c>
      <c r="W123" s="163">
        <v>46536</v>
      </c>
      <c r="X123" s="163">
        <v>59509</v>
      </c>
      <c r="Y123" s="163">
        <v>58416</v>
      </c>
      <c r="Z123" s="164">
        <f>IFERROR(Y123/X123-1,"-")</f>
        <v>-1.8366969702061864E-2</v>
      </c>
      <c r="AA123" s="165">
        <f t="shared" si="106"/>
        <v>0.35025310311351499</v>
      </c>
      <c r="AB123" s="164">
        <f>Y123/Y$8</f>
        <v>1.8266279427546508E-2</v>
      </c>
    </row>
    <row r="124" spans="1:28" x14ac:dyDescent="0.25">
      <c r="A124" s="56"/>
      <c r="B124" s="157" t="s">
        <v>107</v>
      </c>
      <c r="C124" s="158">
        <v>42605</v>
      </c>
      <c r="D124" s="158">
        <v>17856</v>
      </c>
      <c r="E124" s="158">
        <v>18037</v>
      </c>
      <c r="F124" s="158">
        <v>26137</v>
      </c>
      <c r="G124" s="158">
        <v>24357</v>
      </c>
      <c r="H124" s="158">
        <v>22926</v>
      </c>
      <c r="I124" s="159">
        <f>IFERROR(H124/G124-1,"-")</f>
        <v>-5.8751077718930955E-2</v>
      </c>
      <c r="J124" s="160">
        <f>IFERROR(H124/C124-1,"-")</f>
        <v>-0.4618941438798263</v>
      </c>
      <c r="K124" s="159">
        <f>H124/H$8</f>
        <v>4.0691359076483996E-2</v>
      </c>
      <c r="L124" s="158">
        <v>29011</v>
      </c>
      <c r="M124" s="158">
        <v>12866</v>
      </c>
      <c r="N124" s="158">
        <v>16722</v>
      </c>
      <c r="O124" s="158">
        <v>34604</v>
      </c>
      <c r="P124" s="158">
        <v>41631</v>
      </c>
      <c r="Q124" s="158">
        <v>43043</v>
      </c>
      <c r="R124" s="159">
        <f>IFERROR(Q124/P124-1,"-")</f>
        <v>3.3917032980231188E-2</v>
      </c>
      <c r="S124" s="160">
        <f>IFERROR(Q124/L124-1,"-")</f>
        <v>0.48367860466719526</v>
      </c>
      <c r="T124" s="159">
        <f>Q124/Q$8</f>
        <v>1.6337510039428956E-2</v>
      </c>
      <c r="U124" s="158">
        <v>71616</v>
      </c>
      <c r="V124" s="158">
        <v>34759</v>
      </c>
      <c r="W124" s="158">
        <v>60741</v>
      </c>
      <c r="X124" s="158">
        <v>65988</v>
      </c>
      <c r="Y124" s="158">
        <v>65969</v>
      </c>
      <c r="Z124" s="159">
        <f>IFERROR(Y124/X124-1,"-")</f>
        <v>-2.8793113899494571E-4</v>
      </c>
      <c r="AA124" s="160">
        <f t="shared" si="106"/>
        <v>-7.8851094727435234E-2</v>
      </c>
      <c r="AB124" s="159">
        <f>Y124/Y$8</f>
        <v>2.0628050321073264E-2</v>
      </c>
    </row>
    <row r="125" spans="1:28" s="56" customFormat="1" x14ac:dyDescent="0.25">
      <c r="B125" s="162" t="s">
        <v>110</v>
      </c>
      <c r="C125" s="163">
        <v>2151</v>
      </c>
      <c r="D125" s="163">
        <v>1098</v>
      </c>
      <c r="E125" s="163">
        <v>260</v>
      </c>
      <c r="F125" s="163">
        <v>1769</v>
      </c>
      <c r="G125" s="163">
        <v>2494</v>
      </c>
      <c r="H125" s="163">
        <v>1771</v>
      </c>
      <c r="I125" s="164">
        <f t="shared" ref="I125:I132" si="107">IFERROR(H125/G125-1,"-")</f>
        <v>-0.28989574979951882</v>
      </c>
      <c r="J125" s="165">
        <f t="shared" ref="J125:J132" si="108">IFERROR(H125/C125-1,"-")</f>
        <v>-0.17666201766620182</v>
      </c>
      <c r="K125" s="164">
        <f t="shared" ref="K125:K132" si="109">H125/H$8</f>
        <v>3.1433480295059387E-3</v>
      </c>
      <c r="L125" s="163">
        <v>5504</v>
      </c>
      <c r="M125" s="163">
        <v>1921</v>
      </c>
      <c r="N125" s="163">
        <v>1076</v>
      </c>
      <c r="O125" s="163">
        <v>4920</v>
      </c>
      <c r="P125" s="163">
        <v>6187</v>
      </c>
      <c r="Q125" s="163">
        <v>6027</v>
      </c>
      <c r="R125" s="164">
        <f t="shared" ref="R125:R132" si="110">IFERROR(Q125/P125-1,"-")</f>
        <v>-2.5860675610150263E-2</v>
      </c>
      <c r="S125" s="165">
        <f t="shared" ref="S125:S132" si="111">IFERROR(Q125/L125-1,"-")</f>
        <v>9.5021802325581328E-2</v>
      </c>
      <c r="T125" s="164">
        <f t="shared" ref="T125:T132" si="112">Q125/Q$8</f>
        <v>2.2876233768008344E-3</v>
      </c>
      <c r="U125" s="163">
        <v>7655</v>
      </c>
      <c r="V125" s="163">
        <v>1336</v>
      </c>
      <c r="W125" s="163">
        <v>6689</v>
      </c>
      <c r="X125" s="163">
        <v>8681</v>
      </c>
      <c r="Y125" s="163">
        <v>7798</v>
      </c>
      <c r="Z125" s="164">
        <f t="shared" ref="Z125:Z132" si="113">IFERROR(Y125/X125-1,"-")</f>
        <v>-0.10171639212072336</v>
      </c>
      <c r="AA125" s="165">
        <f t="shared" si="106"/>
        <v>1.8680600914434908E-2</v>
      </c>
      <c r="AB125" s="164">
        <f t="shared" ref="AB125:AB132" si="114">Y125/Y$8</f>
        <v>2.4383807000823007E-3</v>
      </c>
    </row>
    <row r="126" spans="1:28" s="56" customFormat="1" x14ac:dyDescent="0.25">
      <c r="B126" s="162" t="s">
        <v>113</v>
      </c>
      <c r="C126" s="163">
        <v>2847</v>
      </c>
      <c r="D126" s="163">
        <v>1350</v>
      </c>
      <c r="E126" s="163">
        <v>1336</v>
      </c>
      <c r="F126" s="163">
        <v>2110</v>
      </c>
      <c r="G126" s="163">
        <v>3208</v>
      </c>
      <c r="H126" s="163">
        <v>3221</v>
      </c>
      <c r="I126" s="164">
        <f t="shared" si="107"/>
        <v>4.0523690773066612E-3</v>
      </c>
      <c r="J126" s="165">
        <f t="shared" si="108"/>
        <v>0.13136635054443269</v>
      </c>
      <c r="K126" s="164">
        <f t="shared" si="109"/>
        <v>5.7169531355384688E-3</v>
      </c>
      <c r="L126" s="163">
        <v>3647</v>
      </c>
      <c r="M126" s="163">
        <v>1835</v>
      </c>
      <c r="N126" s="163">
        <v>2133</v>
      </c>
      <c r="O126" s="163">
        <v>4261</v>
      </c>
      <c r="P126" s="163">
        <v>6018</v>
      </c>
      <c r="Q126" s="163">
        <v>5594</v>
      </c>
      <c r="R126" s="164">
        <f t="shared" si="110"/>
        <v>-7.0455300764373563E-2</v>
      </c>
      <c r="S126" s="165">
        <f t="shared" si="111"/>
        <v>0.53386344941047437</v>
      </c>
      <c r="T126" s="164">
        <f t="shared" si="112"/>
        <v>2.1232728007008241E-3</v>
      </c>
      <c r="U126" s="163">
        <v>6494</v>
      </c>
      <c r="V126" s="163">
        <v>3469</v>
      </c>
      <c r="W126" s="163">
        <v>6371</v>
      </c>
      <c r="X126" s="163">
        <v>9226</v>
      </c>
      <c r="Y126" s="163">
        <v>8815</v>
      </c>
      <c r="Z126" s="164">
        <f t="shared" si="113"/>
        <v>-4.4548016475178809E-2</v>
      </c>
      <c r="AA126" s="165">
        <f t="shared" si="106"/>
        <v>0.35740683708038179</v>
      </c>
      <c r="AB126" s="164">
        <f t="shared" si="114"/>
        <v>2.7563895705598209E-3</v>
      </c>
    </row>
    <row r="127" spans="1:28" x14ac:dyDescent="0.25">
      <c r="A127" s="56"/>
      <c r="B127" s="162" t="s">
        <v>116</v>
      </c>
      <c r="C127" s="163">
        <v>2179</v>
      </c>
      <c r="D127" s="163">
        <v>1002</v>
      </c>
      <c r="E127" s="163">
        <v>1422</v>
      </c>
      <c r="F127" s="163">
        <v>1806</v>
      </c>
      <c r="G127" s="163">
        <v>2154</v>
      </c>
      <c r="H127" s="163">
        <v>1918</v>
      </c>
      <c r="I127" s="164">
        <f t="shared" si="107"/>
        <v>-0.10956360259981435</v>
      </c>
      <c r="J127" s="165">
        <f t="shared" si="108"/>
        <v>-0.11977971546581001</v>
      </c>
      <c r="K127" s="164">
        <f t="shared" si="109"/>
        <v>3.4042583402554435E-3</v>
      </c>
      <c r="L127" s="163">
        <v>2740</v>
      </c>
      <c r="M127" s="163">
        <v>1222</v>
      </c>
      <c r="N127" s="163">
        <v>3461</v>
      </c>
      <c r="O127" s="163">
        <v>4071</v>
      </c>
      <c r="P127" s="163">
        <v>4167</v>
      </c>
      <c r="Q127" s="163">
        <v>4323</v>
      </c>
      <c r="R127" s="164">
        <f t="shared" si="110"/>
        <v>3.7437005039596905E-2</v>
      </c>
      <c r="S127" s="165">
        <f t="shared" si="111"/>
        <v>0.57773722627737234</v>
      </c>
      <c r="T127" s="164">
        <f t="shared" si="112"/>
        <v>1.6408488232802401E-3</v>
      </c>
      <c r="U127" s="163">
        <v>4919</v>
      </c>
      <c r="V127" s="163">
        <v>4883</v>
      </c>
      <c r="W127" s="163">
        <v>5877</v>
      </c>
      <c r="X127" s="163">
        <v>6321</v>
      </c>
      <c r="Y127" s="163">
        <v>6241</v>
      </c>
      <c r="Z127" s="164">
        <f t="shared" si="113"/>
        <v>-1.2656225280810007E-2</v>
      </c>
      <c r="AA127" s="165">
        <f t="shared" si="106"/>
        <v>0.26875381175035584</v>
      </c>
      <c r="AB127" s="164">
        <f t="shared" si="114"/>
        <v>1.9515175620945934E-3</v>
      </c>
    </row>
    <row r="128" spans="1:28" x14ac:dyDescent="0.25">
      <c r="A128" s="56"/>
      <c r="B128" s="162" t="s">
        <v>123</v>
      </c>
      <c r="C128" s="163">
        <v>573</v>
      </c>
      <c r="D128" s="163">
        <v>296</v>
      </c>
      <c r="E128" s="163">
        <v>184</v>
      </c>
      <c r="F128" s="163">
        <v>602</v>
      </c>
      <c r="G128" s="163">
        <v>504</v>
      </c>
      <c r="H128" s="163">
        <v>432</v>
      </c>
      <c r="I128" s="164">
        <f t="shared" si="107"/>
        <v>-0.1428571428571429</v>
      </c>
      <c r="J128" s="165">
        <f t="shared" si="108"/>
        <v>-0.24607329842931935</v>
      </c>
      <c r="K128" s="164">
        <f t="shared" si="109"/>
        <v>7.6675683159038146E-4</v>
      </c>
      <c r="L128" s="163">
        <v>646</v>
      </c>
      <c r="M128" s="163">
        <v>298</v>
      </c>
      <c r="N128" s="163">
        <v>482</v>
      </c>
      <c r="O128" s="163">
        <v>1251</v>
      </c>
      <c r="P128" s="163">
        <v>1392</v>
      </c>
      <c r="Q128" s="163">
        <v>1257</v>
      </c>
      <c r="R128" s="164">
        <f t="shared" si="110"/>
        <v>-9.6982758620689613E-2</v>
      </c>
      <c r="S128" s="165">
        <f t="shared" si="111"/>
        <v>0.94582043343653255</v>
      </c>
      <c r="T128" s="164">
        <f t="shared" si="112"/>
        <v>4.7711010198086092E-4</v>
      </c>
      <c r="U128" s="163">
        <v>1219</v>
      </c>
      <c r="V128" s="163">
        <v>666</v>
      </c>
      <c r="W128" s="163">
        <v>1853</v>
      </c>
      <c r="X128" s="163">
        <v>1896</v>
      </c>
      <c r="Y128" s="163">
        <v>1689</v>
      </c>
      <c r="Z128" s="164">
        <f t="shared" si="113"/>
        <v>-0.10917721518987344</v>
      </c>
      <c r="AA128" s="165">
        <f t="shared" si="106"/>
        <v>0.38556193601312549</v>
      </c>
      <c r="AB128" s="164">
        <f t="shared" si="114"/>
        <v>5.2813862560130876E-4</v>
      </c>
    </row>
    <row r="129" spans="1:28" x14ac:dyDescent="0.25">
      <c r="A129" s="56"/>
      <c r="B129" s="162" t="s">
        <v>119</v>
      </c>
      <c r="C129" s="163">
        <v>471</v>
      </c>
      <c r="D129" s="163">
        <v>233</v>
      </c>
      <c r="E129" s="163">
        <v>134</v>
      </c>
      <c r="F129" s="163">
        <v>438</v>
      </c>
      <c r="G129" s="163">
        <v>374</v>
      </c>
      <c r="H129" s="163">
        <v>383</v>
      </c>
      <c r="I129" s="164">
        <f t="shared" si="107"/>
        <v>2.4064171122994749E-2</v>
      </c>
      <c r="J129" s="165">
        <f t="shared" si="108"/>
        <v>-0.18683651804670909</v>
      </c>
      <c r="K129" s="164">
        <f t="shared" si="109"/>
        <v>6.7978672800721315E-4</v>
      </c>
      <c r="L129" s="163">
        <v>564</v>
      </c>
      <c r="M129" s="163">
        <v>345</v>
      </c>
      <c r="N129" s="163">
        <v>444</v>
      </c>
      <c r="O129" s="163">
        <v>825</v>
      </c>
      <c r="P129" s="163">
        <v>922</v>
      </c>
      <c r="Q129" s="163">
        <v>1008</v>
      </c>
      <c r="R129" s="164">
        <f t="shared" si="110"/>
        <v>9.3275488069414214E-2</v>
      </c>
      <c r="S129" s="165">
        <f t="shared" si="111"/>
        <v>0.7872340425531914</v>
      </c>
      <c r="T129" s="164">
        <f t="shared" si="112"/>
        <v>3.8259903166006987E-4</v>
      </c>
      <c r="U129" s="163">
        <v>1035</v>
      </c>
      <c r="V129" s="163">
        <v>578</v>
      </c>
      <c r="W129" s="163">
        <v>1263</v>
      </c>
      <c r="X129" s="163">
        <v>1296</v>
      </c>
      <c r="Y129" s="163">
        <v>1391</v>
      </c>
      <c r="Z129" s="164">
        <f t="shared" si="113"/>
        <v>7.3302469135802406E-2</v>
      </c>
      <c r="AA129" s="165">
        <f t="shared" si="106"/>
        <v>0.34396135265700489</v>
      </c>
      <c r="AB129" s="164">
        <f t="shared" si="114"/>
        <v>4.3495608538272385E-4</v>
      </c>
    </row>
    <row r="130" spans="1:28" x14ac:dyDescent="0.25">
      <c r="A130" s="56"/>
      <c r="B130" s="162" t="s">
        <v>128</v>
      </c>
      <c r="C130" s="163">
        <v>332</v>
      </c>
      <c r="D130" s="163">
        <v>174</v>
      </c>
      <c r="E130" s="163">
        <v>32</v>
      </c>
      <c r="F130" s="163">
        <v>167</v>
      </c>
      <c r="G130" s="163">
        <v>164</v>
      </c>
      <c r="H130" s="163">
        <v>171</v>
      </c>
      <c r="I130" s="164">
        <f t="shared" si="107"/>
        <v>4.2682926829268331E-2</v>
      </c>
      <c r="J130" s="165">
        <f t="shared" si="108"/>
        <v>-0.48493975903614461</v>
      </c>
      <c r="K130" s="164">
        <f t="shared" si="109"/>
        <v>3.0350791250452599E-4</v>
      </c>
      <c r="L130" s="163">
        <v>804</v>
      </c>
      <c r="M130" s="163">
        <v>463</v>
      </c>
      <c r="N130" s="163">
        <v>66</v>
      </c>
      <c r="O130" s="163">
        <v>488</v>
      </c>
      <c r="P130" s="163">
        <v>697</v>
      </c>
      <c r="Q130" s="163">
        <v>775</v>
      </c>
      <c r="R130" s="164">
        <f t="shared" si="110"/>
        <v>0.11190817790530838</v>
      </c>
      <c r="S130" s="165">
        <f t="shared" si="111"/>
        <v>-3.6069651741293507E-2</v>
      </c>
      <c r="T130" s="164">
        <f t="shared" si="112"/>
        <v>2.9416096184181959E-4</v>
      </c>
      <c r="U130" s="163">
        <v>1136</v>
      </c>
      <c r="V130" s="163">
        <v>98</v>
      </c>
      <c r="W130" s="163">
        <v>655</v>
      </c>
      <c r="X130" s="163">
        <v>861</v>
      </c>
      <c r="Y130" s="163">
        <v>946</v>
      </c>
      <c r="Z130" s="164">
        <f t="shared" si="113"/>
        <v>9.8722415795586604E-2</v>
      </c>
      <c r="AA130" s="165">
        <f t="shared" si="106"/>
        <v>-0.16725352112676062</v>
      </c>
      <c r="AB130" s="164">
        <f t="shared" si="114"/>
        <v>2.9580766123081005E-4</v>
      </c>
    </row>
    <row r="131" spans="1:28" x14ac:dyDescent="0.25">
      <c r="A131" s="56"/>
      <c r="B131" s="162" t="s">
        <v>131</v>
      </c>
      <c r="C131" s="163">
        <v>332</v>
      </c>
      <c r="D131" s="163">
        <v>164</v>
      </c>
      <c r="E131" s="163">
        <v>81</v>
      </c>
      <c r="F131" s="163">
        <v>158</v>
      </c>
      <c r="G131" s="163">
        <v>271</v>
      </c>
      <c r="H131" s="163">
        <v>201</v>
      </c>
      <c r="I131" s="164">
        <f t="shared" si="107"/>
        <v>-0.25830258302583031</v>
      </c>
      <c r="J131" s="165">
        <f t="shared" si="108"/>
        <v>-0.39457831325301207</v>
      </c>
      <c r="K131" s="164">
        <f t="shared" si="109"/>
        <v>3.5675491469830249E-4</v>
      </c>
      <c r="L131" s="163">
        <v>1356</v>
      </c>
      <c r="M131" s="163">
        <v>846</v>
      </c>
      <c r="N131" s="163">
        <v>146</v>
      </c>
      <c r="O131" s="163">
        <v>947</v>
      </c>
      <c r="P131" s="163">
        <v>1293</v>
      </c>
      <c r="Q131" s="163">
        <v>1226</v>
      </c>
      <c r="R131" s="164">
        <f t="shared" si="110"/>
        <v>-5.1817478731631894E-2</v>
      </c>
      <c r="S131" s="165">
        <f t="shared" si="111"/>
        <v>-9.587020648967548E-2</v>
      </c>
      <c r="T131" s="164">
        <f t="shared" si="112"/>
        <v>4.6534366350718816E-4</v>
      </c>
      <c r="U131" s="163">
        <v>1688</v>
      </c>
      <c r="V131" s="163">
        <v>227</v>
      </c>
      <c r="W131" s="163">
        <v>1105</v>
      </c>
      <c r="X131" s="163">
        <v>1564</v>
      </c>
      <c r="Y131" s="163">
        <v>1427</v>
      </c>
      <c r="Z131" s="164">
        <f t="shared" si="113"/>
        <v>-8.7595907928388783E-2</v>
      </c>
      <c r="AA131" s="165">
        <f t="shared" si="106"/>
        <v>-0.15462085308056872</v>
      </c>
      <c r="AB131" s="164">
        <f t="shared" si="114"/>
        <v>4.4621303655006966E-4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33720</v>
      </c>
      <c r="D132" s="169">
        <f t="shared" si="115"/>
        <v>13539</v>
      </c>
      <c r="E132" s="169">
        <f t="shared" si="115"/>
        <v>14588</v>
      </c>
      <c r="F132" s="169">
        <f t="shared" si="115"/>
        <v>19087</v>
      </c>
      <c r="G132" s="169">
        <f t="shared" si="115"/>
        <v>15188</v>
      </c>
      <c r="H132" s="169">
        <f t="shared" si="115"/>
        <v>14829</v>
      </c>
      <c r="I132" s="170">
        <f t="shared" si="107"/>
        <v>-2.3637081906768498E-2</v>
      </c>
      <c r="J132" s="171">
        <f t="shared" si="108"/>
        <v>-0.5602313167259787</v>
      </c>
      <c r="K132" s="170">
        <f t="shared" si="109"/>
        <v>2.631999318438372E-2</v>
      </c>
      <c r="L132" s="169">
        <f t="shared" ref="L132:Q132" si="116">L124-SUM(L125:L131)</f>
        <v>13750</v>
      </c>
      <c r="M132" s="169">
        <f t="shared" si="116"/>
        <v>5936</v>
      </c>
      <c r="N132" s="169">
        <f t="shared" si="116"/>
        <v>8914</v>
      </c>
      <c r="O132" s="169">
        <f t="shared" si="116"/>
        <v>17841</v>
      </c>
      <c r="P132" s="169">
        <f t="shared" si="116"/>
        <v>20955</v>
      </c>
      <c r="Q132" s="169">
        <f t="shared" si="116"/>
        <v>22833</v>
      </c>
      <c r="R132" s="170">
        <f t="shared" si="110"/>
        <v>8.962061560486756E-2</v>
      </c>
      <c r="S132" s="171">
        <f t="shared" si="111"/>
        <v>0.66058181818181816</v>
      </c>
      <c r="T132" s="170">
        <f t="shared" si="112"/>
        <v>8.6665512796571184E-3</v>
      </c>
      <c r="U132" s="169">
        <f>U124-SUM(U125:U131)</f>
        <v>47470</v>
      </c>
      <c r="V132" s="169">
        <f>V124-SUM(V125:V131)</f>
        <v>23502</v>
      </c>
      <c r="W132" s="169">
        <f>W124-SUM(W125:W131)</f>
        <v>36928</v>
      </c>
      <c r="X132" s="169">
        <f>X124-SUM(X125:X131)</f>
        <v>36143</v>
      </c>
      <c r="Y132" s="169">
        <f>Y124-SUM(Y125:Y131)</f>
        <v>37662</v>
      </c>
      <c r="Z132" s="170">
        <f t="shared" si="113"/>
        <v>4.2027501867581529E-2</v>
      </c>
      <c r="AA132" s="171">
        <f t="shared" si="106"/>
        <v>-0.20661470402359383</v>
      </c>
      <c r="AB132" s="170">
        <f t="shared" si="114"/>
        <v>1.1776647079571635E-2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21908</v>
      </c>
      <c r="D134" s="176">
        <f t="shared" si="117"/>
        <v>9862</v>
      </c>
      <c r="E134" s="176">
        <f t="shared" si="117"/>
        <v>12187</v>
      </c>
      <c r="F134" s="176">
        <f t="shared" si="117"/>
        <v>36976</v>
      </c>
      <c r="G134" s="176">
        <f t="shared" si="117"/>
        <v>36097</v>
      </c>
      <c r="H134" s="176">
        <f t="shared" si="117"/>
        <v>40056</v>
      </c>
      <c r="I134" s="177">
        <f>IFERROR(H134/G134-1,"-")</f>
        <v>0.10967670443527155</v>
      </c>
      <c r="J134" s="177">
        <f>IFERROR(H134/C134-1,"-")</f>
        <v>0.82837319700566003</v>
      </c>
      <c r="K134" s="177">
        <f>H134/H$8</f>
        <v>7.1095397329130366E-2</v>
      </c>
      <c r="L134" s="176">
        <f t="shared" ref="L134:Q134" si="118">L135+L138</f>
        <v>111607</v>
      </c>
      <c r="M134" s="176">
        <f t="shared" si="118"/>
        <v>40956</v>
      </c>
      <c r="N134" s="176">
        <f t="shared" si="118"/>
        <v>25030</v>
      </c>
      <c r="O134" s="176">
        <f t="shared" si="118"/>
        <v>120299</v>
      </c>
      <c r="P134" s="176">
        <f t="shared" si="118"/>
        <v>132879</v>
      </c>
      <c r="Q134" s="176">
        <f t="shared" si="118"/>
        <v>136256</v>
      </c>
      <c r="R134" s="177">
        <f>IFERROR(Q134/P134-1,"-")</f>
        <v>2.5414098540777808E-2</v>
      </c>
      <c r="S134" s="177">
        <f>IFERROR(Q134/L134-1,"-")</f>
        <v>0.22085532269481312</v>
      </c>
      <c r="T134" s="177">
        <f>Q134/Q$8</f>
        <v>5.1717672279637382E-2</v>
      </c>
      <c r="U134" s="176">
        <f>U135+U138</f>
        <v>133515</v>
      </c>
      <c r="V134" s="176">
        <f>V135+V138</f>
        <v>64813</v>
      </c>
      <c r="W134" s="176">
        <f>W135+W138</f>
        <v>157275</v>
      </c>
      <c r="X134" s="176">
        <f>X135+X138</f>
        <v>168976</v>
      </c>
      <c r="Y134" s="176">
        <f>Y135+Y138</f>
        <v>176312</v>
      </c>
      <c r="Z134" s="177">
        <f>IFERROR(Y134/X134-1,"-")</f>
        <v>4.3414449389262311E-2</v>
      </c>
      <c r="AA134" s="177">
        <f t="shared" ref="AA134:AA146" si="119">IFERROR(Y134/U134-1,"-")</f>
        <v>0.32054076321012626</v>
      </c>
      <c r="AB134" s="177">
        <f>Y134/Y$8</f>
        <v>5.5131543728252193E-2</v>
      </c>
    </row>
    <row r="135" spans="1:28" x14ac:dyDescent="0.25">
      <c r="A135" s="56"/>
      <c r="B135" s="157" t="s">
        <v>97</v>
      </c>
      <c r="C135" s="158">
        <v>7332</v>
      </c>
      <c r="D135" s="158">
        <v>2454</v>
      </c>
      <c r="E135" s="158">
        <v>4622</v>
      </c>
      <c r="F135" s="158">
        <v>4456</v>
      </c>
      <c r="G135" s="158">
        <v>5848</v>
      </c>
      <c r="H135" s="158">
        <v>6251</v>
      </c>
      <c r="I135" s="159">
        <f>IFERROR(H135/G135-1,"-")</f>
        <v>6.8912448700410467E-2</v>
      </c>
      <c r="J135" s="160">
        <f>IFERROR(H135/C135-1,"-")</f>
        <v>-0.14743589743589747</v>
      </c>
      <c r="K135" s="159">
        <f>H135/H$8</f>
        <v>1.1094900357109895E-2</v>
      </c>
      <c r="L135" s="158">
        <v>21521</v>
      </c>
      <c r="M135" s="158">
        <v>6197</v>
      </c>
      <c r="N135" s="158">
        <v>10309</v>
      </c>
      <c r="O135" s="158">
        <v>13389</v>
      </c>
      <c r="P135" s="158">
        <v>13122</v>
      </c>
      <c r="Q135" s="158">
        <v>10192</v>
      </c>
      <c r="R135" s="159">
        <f>IFERROR(Q135/P135-1,"-")</f>
        <v>-0.2232891327541533</v>
      </c>
      <c r="S135" s="160">
        <f>IFERROR(Q135/L135-1,"-")</f>
        <v>-0.52641605873333019</v>
      </c>
      <c r="T135" s="159">
        <f>Q135/Q$8</f>
        <v>3.8685013201184841E-3</v>
      </c>
      <c r="U135" s="158">
        <v>28853</v>
      </c>
      <c r="V135" s="158">
        <v>31570</v>
      </c>
      <c r="W135" s="158">
        <v>17845</v>
      </c>
      <c r="X135" s="158">
        <v>18970</v>
      </c>
      <c r="Y135" s="158">
        <v>16443</v>
      </c>
      <c r="Z135" s="159">
        <f>IFERROR(Y135/X135-1,"-")</f>
        <v>-0.13321033210332101</v>
      </c>
      <c r="AA135" s="160">
        <f t="shared" si="119"/>
        <v>-0.43011125359581326</v>
      </c>
      <c r="AB135" s="159">
        <f>Y135/Y$8</f>
        <v>5.1416124456852104E-3</v>
      </c>
    </row>
    <row r="136" spans="1:28" x14ac:dyDescent="0.25">
      <c r="A136" s="56"/>
      <c r="B136" s="162" t="s">
        <v>103</v>
      </c>
      <c r="C136" s="163">
        <v>7332</v>
      </c>
      <c r="D136" s="163">
        <v>2454</v>
      </c>
      <c r="E136" s="163">
        <v>4622</v>
      </c>
      <c r="F136" s="163">
        <v>4385</v>
      </c>
      <c r="G136" s="163">
        <v>5848</v>
      </c>
      <c r="H136" s="163">
        <v>6251</v>
      </c>
      <c r="I136" s="164">
        <f>IFERROR(H136/G136-1,"-")</f>
        <v>6.8912448700410467E-2</v>
      </c>
      <c r="J136" s="165">
        <f>IFERROR(H136/C136-1,"-")</f>
        <v>-0.14743589743589747</v>
      </c>
      <c r="K136" s="164">
        <f>H136/H$8</f>
        <v>1.1094900357109895E-2</v>
      </c>
      <c r="L136" s="163">
        <v>7370</v>
      </c>
      <c r="M136" s="163">
        <v>3528</v>
      </c>
      <c r="N136" s="163">
        <v>5691</v>
      </c>
      <c r="O136" s="163">
        <v>8111</v>
      </c>
      <c r="P136" s="163">
        <v>6381</v>
      </c>
      <c r="Q136" s="163">
        <v>4037</v>
      </c>
      <c r="R136" s="164">
        <f>IFERROR(Q136/P136-1,"-")</f>
        <v>-0.36734054223475943</v>
      </c>
      <c r="S136" s="165">
        <f>IFERROR(Q136/L136-1,"-")</f>
        <v>-0.4522388059701492</v>
      </c>
      <c r="T136" s="164">
        <f>Q136/Q$8</f>
        <v>1.5322939392973234E-3</v>
      </c>
      <c r="U136" s="163">
        <v>14702</v>
      </c>
      <c r="V136" s="163">
        <v>24857</v>
      </c>
      <c r="W136" s="163">
        <v>12496</v>
      </c>
      <c r="X136" s="163">
        <v>12229</v>
      </c>
      <c r="Y136" s="163">
        <v>10288</v>
      </c>
      <c r="Z136" s="164">
        <f>IFERROR(Y136/X136-1,"-")</f>
        <v>-0.15872107285959602</v>
      </c>
      <c r="AA136" s="165">
        <f t="shared" si="119"/>
        <v>-0.30023126105291797</v>
      </c>
      <c r="AB136" s="164">
        <f>Y136/Y$8</f>
        <v>3.2169864891570545E-3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14151</v>
      </c>
      <c r="M137" s="163">
        <v>2669</v>
      </c>
      <c r="N137" s="163">
        <v>4618</v>
      </c>
      <c r="O137" s="163">
        <v>5278</v>
      </c>
      <c r="P137" s="163">
        <v>6741</v>
      </c>
      <c r="Q137" s="163">
        <v>6155</v>
      </c>
      <c r="R137" s="164">
        <f>IFERROR(Q137/P137-1,"-")</f>
        <v>-8.6930722444741093E-2</v>
      </c>
      <c r="S137" s="165">
        <f>IFERROR(Q137/L137-1,"-")</f>
        <v>-0.56504840647304078</v>
      </c>
      <c r="T137" s="164">
        <f>Q137/Q$8</f>
        <v>2.3362073808211609E-3</v>
      </c>
      <c r="U137" s="163">
        <v>14151</v>
      </c>
      <c r="V137" s="163">
        <v>6713</v>
      </c>
      <c r="W137" s="163">
        <v>5349</v>
      </c>
      <c r="X137" s="163">
        <v>6741</v>
      </c>
      <c r="Y137" s="163">
        <v>6155</v>
      </c>
      <c r="Z137" s="164">
        <f>IFERROR(Y137/X137-1,"-")</f>
        <v>-8.6930722444741093E-2</v>
      </c>
      <c r="AA137" s="165">
        <f t="shared" si="119"/>
        <v>-0.56504840647304078</v>
      </c>
      <c r="AB137" s="164">
        <f>Y137/Y$8</f>
        <v>1.9246259565281561E-3</v>
      </c>
    </row>
    <row r="138" spans="1:28" x14ac:dyDescent="0.25">
      <c r="A138" s="56"/>
      <c r="B138" s="157" t="s">
        <v>107</v>
      </c>
      <c r="C138" s="158">
        <v>14576</v>
      </c>
      <c r="D138" s="158">
        <v>7408</v>
      </c>
      <c r="E138" s="158">
        <v>7565</v>
      </c>
      <c r="F138" s="158">
        <v>32520</v>
      </c>
      <c r="G138" s="158">
        <v>30249</v>
      </c>
      <c r="H138" s="158">
        <v>33805</v>
      </c>
      <c r="I138" s="159">
        <f>IFERROR(H138/G138-1,"-")</f>
        <v>0.11755760521008951</v>
      </c>
      <c r="J138" s="160">
        <f>IFERROR(H138/C138-1,"-")</f>
        <v>1.3192233809001097</v>
      </c>
      <c r="K138" s="159">
        <f>H138/H$8</f>
        <v>6.0000496972020478E-2</v>
      </c>
      <c r="L138" s="158">
        <v>90086</v>
      </c>
      <c r="M138" s="158">
        <v>34759</v>
      </c>
      <c r="N138" s="158">
        <v>14721</v>
      </c>
      <c r="O138" s="158">
        <v>106910</v>
      </c>
      <c r="P138" s="158">
        <v>119757</v>
      </c>
      <c r="Q138" s="158">
        <v>126064</v>
      </c>
      <c r="R138" s="159">
        <f>IFERROR(Q138/P138-1,"-")</f>
        <v>5.266497991766661E-2</v>
      </c>
      <c r="S138" s="160">
        <f>IFERROR(Q138/L138-1,"-")</f>
        <v>0.39937393157649348</v>
      </c>
      <c r="T138" s="159">
        <f>Q138/Q$8</f>
        <v>4.7849170959518898E-2</v>
      </c>
      <c r="U138" s="158">
        <v>104662</v>
      </c>
      <c r="V138" s="158">
        <v>33243</v>
      </c>
      <c r="W138" s="158">
        <v>139430</v>
      </c>
      <c r="X138" s="158">
        <v>150006</v>
      </c>
      <c r="Y138" s="158">
        <v>159869</v>
      </c>
      <c r="Z138" s="159">
        <f>IFERROR(Y138/X138-1,"-")</f>
        <v>6.5750703305201164E-2</v>
      </c>
      <c r="AA138" s="160">
        <f t="shared" si="119"/>
        <v>0.52747893218168973</v>
      </c>
      <c r="AB138" s="159">
        <f>Y138/Y$8</f>
        <v>4.9989931282566985E-2</v>
      </c>
    </row>
    <row r="139" spans="1:28" s="56" customFormat="1" x14ac:dyDescent="0.25">
      <c r="B139" s="162" t="s">
        <v>110</v>
      </c>
      <c r="C139" s="163">
        <v>8579</v>
      </c>
      <c r="D139" s="163">
        <v>3361</v>
      </c>
      <c r="E139" s="163">
        <v>3323</v>
      </c>
      <c r="F139" s="163">
        <v>16427</v>
      </c>
      <c r="G139" s="163">
        <v>15330</v>
      </c>
      <c r="H139" s="163">
        <v>19327</v>
      </c>
      <c r="I139" s="164">
        <f t="shared" ref="I139:I146" si="120">IFERROR(H139/G139-1,"-")</f>
        <v>0.26073059360730588</v>
      </c>
      <c r="J139" s="165">
        <f t="shared" ref="J139:J146" si="121">IFERROR(H139/C139-1,"-")</f>
        <v>1.2528266697750321</v>
      </c>
      <c r="K139" s="164">
        <f t="shared" ref="K139:K146" si="122">H139/H$8</f>
        <v>3.4303493713303941E-2</v>
      </c>
      <c r="L139" s="163">
        <v>41492</v>
      </c>
      <c r="M139" s="163">
        <v>12472</v>
      </c>
      <c r="N139" s="163">
        <v>1862</v>
      </c>
      <c r="O139" s="163">
        <v>44609</v>
      </c>
      <c r="P139" s="163">
        <v>50285</v>
      </c>
      <c r="Q139" s="163">
        <v>53456</v>
      </c>
      <c r="R139" s="164">
        <f t="shared" ref="R139:R146" si="123">IFERROR(Q139/P139-1,"-")</f>
        <v>6.3060554837426563E-2</v>
      </c>
      <c r="S139" s="165">
        <f t="shared" ref="S139:S146" si="124">IFERROR(Q139/L139-1,"-")</f>
        <v>0.28834474115492137</v>
      </c>
      <c r="T139" s="164">
        <f t="shared" ref="T139:T146" si="125">Q139/Q$8</f>
        <v>2.0289894678988785E-2</v>
      </c>
      <c r="U139" s="163">
        <v>50071</v>
      </c>
      <c r="V139" s="163">
        <v>5517</v>
      </c>
      <c r="W139" s="163">
        <v>61036</v>
      </c>
      <c r="X139" s="163">
        <v>65615</v>
      </c>
      <c r="Y139" s="163">
        <v>72783</v>
      </c>
      <c r="Z139" s="164">
        <f t="shared" ref="Z139:Z146" si="126">IFERROR(Y139/X139-1,"-")</f>
        <v>0.1092433132667836</v>
      </c>
      <c r="AA139" s="165">
        <f t="shared" si="119"/>
        <v>0.45359589383076027</v>
      </c>
      <c r="AB139" s="164">
        <f t="shared" ref="AB139:AB146" si="127">Y139/Y$8</f>
        <v>2.2758741022581443E-2</v>
      </c>
    </row>
    <row r="140" spans="1:28" s="56" customFormat="1" x14ac:dyDescent="0.25">
      <c r="B140" s="162" t="s">
        <v>113</v>
      </c>
      <c r="C140" s="163">
        <v>1278</v>
      </c>
      <c r="D140" s="163">
        <v>1257</v>
      </c>
      <c r="E140" s="163">
        <v>680</v>
      </c>
      <c r="F140" s="163">
        <v>1026</v>
      </c>
      <c r="G140" s="163">
        <v>1373</v>
      </c>
      <c r="H140" s="163">
        <v>1223</v>
      </c>
      <c r="I140" s="164">
        <f t="shared" si="120"/>
        <v>-0.10924981791697019</v>
      </c>
      <c r="J140" s="165">
        <f t="shared" si="121"/>
        <v>-4.3035993740219047E-2</v>
      </c>
      <c r="K140" s="164">
        <f t="shared" si="122"/>
        <v>2.1707027894329548E-3</v>
      </c>
      <c r="L140" s="163">
        <v>7664</v>
      </c>
      <c r="M140" s="163">
        <v>2280</v>
      </c>
      <c r="N140" s="163">
        <v>1466</v>
      </c>
      <c r="O140" s="163">
        <v>7720</v>
      </c>
      <c r="P140" s="163">
        <v>11483</v>
      </c>
      <c r="Q140" s="163">
        <v>12140</v>
      </c>
      <c r="R140" s="164">
        <f t="shared" si="123"/>
        <v>5.7215013498214784E-2</v>
      </c>
      <c r="S140" s="165">
        <f t="shared" si="124"/>
        <v>0.58402922755741127</v>
      </c>
      <c r="T140" s="164">
        <f t="shared" si="125"/>
        <v>4.6078891313028258E-3</v>
      </c>
      <c r="U140" s="163">
        <v>8942</v>
      </c>
      <c r="V140" s="163">
        <v>3377</v>
      </c>
      <c r="W140" s="163">
        <v>8746</v>
      </c>
      <c r="X140" s="163">
        <v>12856</v>
      </c>
      <c r="Y140" s="163">
        <v>13363</v>
      </c>
      <c r="Z140" s="164">
        <f t="shared" si="126"/>
        <v>3.9436838830118282E-2</v>
      </c>
      <c r="AA140" s="165">
        <f t="shared" si="119"/>
        <v>0.49440840975173339</v>
      </c>
      <c r="AB140" s="164">
        <f t="shared" si="127"/>
        <v>4.178517734701178E-3</v>
      </c>
    </row>
    <row r="141" spans="1:28" x14ac:dyDescent="0.25">
      <c r="A141" s="56"/>
      <c r="B141" s="162" t="s">
        <v>116</v>
      </c>
      <c r="C141" s="163">
        <v>646</v>
      </c>
      <c r="D141" s="163">
        <v>147</v>
      </c>
      <c r="E141" s="163">
        <v>371</v>
      </c>
      <c r="F141" s="163">
        <v>4892</v>
      </c>
      <c r="G141" s="163">
        <v>3993</v>
      </c>
      <c r="H141" s="163">
        <v>3899</v>
      </c>
      <c r="I141" s="164">
        <f t="shared" si="120"/>
        <v>-2.3541197094916089E-2</v>
      </c>
      <c r="J141" s="165">
        <f t="shared" si="121"/>
        <v>5.0356037151702786</v>
      </c>
      <c r="K141" s="164">
        <f t="shared" si="122"/>
        <v>6.9203353851178175E-3</v>
      </c>
      <c r="L141" s="163">
        <v>11924</v>
      </c>
      <c r="M141" s="163">
        <v>3786</v>
      </c>
      <c r="N141" s="163">
        <v>3158</v>
      </c>
      <c r="O141" s="163">
        <v>12813</v>
      </c>
      <c r="P141" s="163">
        <v>12029</v>
      </c>
      <c r="Q141" s="163">
        <v>12213</v>
      </c>
      <c r="R141" s="164">
        <f t="shared" si="123"/>
        <v>1.5296367112810794E-2</v>
      </c>
      <c r="S141" s="165">
        <f t="shared" si="124"/>
        <v>2.4236833277423653E-2</v>
      </c>
      <c r="T141" s="164">
        <f t="shared" si="125"/>
        <v>4.6355971960956683E-3</v>
      </c>
      <c r="U141" s="163">
        <v>12570</v>
      </c>
      <c r="V141" s="163">
        <v>7198</v>
      </c>
      <c r="W141" s="163">
        <v>17705</v>
      </c>
      <c r="X141" s="163">
        <v>16022</v>
      </c>
      <c r="Y141" s="163">
        <v>16112</v>
      </c>
      <c r="Z141" s="164">
        <f t="shared" si="126"/>
        <v>5.6172762451629499E-3</v>
      </c>
      <c r="AA141" s="165">
        <f t="shared" si="119"/>
        <v>0.28178202068416858</v>
      </c>
      <c r="AB141" s="164">
        <f t="shared" si="127"/>
        <v>5.0381110335632256E-3</v>
      </c>
    </row>
    <row r="142" spans="1:28" x14ac:dyDescent="0.25">
      <c r="A142" s="56"/>
      <c r="B142" s="162" t="s">
        <v>123</v>
      </c>
      <c r="C142" s="163">
        <v>446</v>
      </c>
      <c r="D142" s="163">
        <v>113</v>
      </c>
      <c r="E142" s="163">
        <v>613</v>
      </c>
      <c r="F142" s="163">
        <v>3543</v>
      </c>
      <c r="G142" s="163">
        <v>2717</v>
      </c>
      <c r="H142" s="163">
        <v>1486</v>
      </c>
      <c r="I142" s="164">
        <f t="shared" si="120"/>
        <v>-0.45307324254692671</v>
      </c>
      <c r="J142" s="165">
        <f t="shared" si="121"/>
        <v>2.3318385650224216</v>
      </c>
      <c r="K142" s="164">
        <f t="shared" si="122"/>
        <v>2.6375015086650623E-3</v>
      </c>
      <c r="L142" s="163">
        <v>1519</v>
      </c>
      <c r="M142" s="163">
        <v>447</v>
      </c>
      <c r="N142" s="163">
        <v>294</v>
      </c>
      <c r="O142" s="163">
        <v>3069</v>
      </c>
      <c r="P142" s="163">
        <v>2937</v>
      </c>
      <c r="Q142" s="163">
        <v>2319</v>
      </c>
      <c r="R142" s="164">
        <f t="shared" si="123"/>
        <v>-0.21041879468845759</v>
      </c>
      <c r="S142" s="165">
        <f t="shared" si="124"/>
        <v>0.52666227781435149</v>
      </c>
      <c r="T142" s="164">
        <f t="shared" si="125"/>
        <v>8.8020551033700595E-4</v>
      </c>
      <c r="U142" s="163">
        <v>1965</v>
      </c>
      <c r="V142" s="163">
        <v>1022</v>
      </c>
      <c r="W142" s="163">
        <v>6612</v>
      </c>
      <c r="X142" s="163">
        <v>5654</v>
      </c>
      <c r="Y142" s="163">
        <v>3805</v>
      </c>
      <c r="Z142" s="164">
        <f t="shared" si="126"/>
        <v>-0.32702511496285813</v>
      </c>
      <c r="AA142" s="165">
        <f t="shared" si="119"/>
        <v>0.93638676844783708</v>
      </c>
      <c r="AB142" s="164">
        <f t="shared" si="127"/>
        <v>1.1897971997708585E-3</v>
      </c>
    </row>
    <row r="143" spans="1:28" x14ac:dyDescent="0.25">
      <c r="A143" s="56"/>
      <c r="B143" s="162" t="s">
        <v>119</v>
      </c>
      <c r="C143" s="163">
        <v>152</v>
      </c>
      <c r="D143" s="163">
        <v>428</v>
      </c>
      <c r="E143" s="163">
        <v>765</v>
      </c>
      <c r="F143" s="163">
        <v>280</v>
      </c>
      <c r="G143" s="163">
        <v>774</v>
      </c>
      <c r="H143" s="163">
        <v>791</v>
      </c>
      <c r="I143" s="164">
        <f t="shared" si="120"/>
        <v>2.1963824289405576E-2</v>
      </c>
      <c r="J143" s="165">
        <f t="shared" si="121"/>
        <v>4.2039473684210522</v>
      </c>
      <c r="K143" s="164">
        <f t="shared" si="122"/>
        <v>1.4039459578425735E-3</v>
      </c>
      <c r="L143" s="163">
        <v>2535</v>
      </c>
      <c r="M143" s="163">
        <v>773</v>
      </c>
      <c r="N143" s="163">
        <v>469</v>
      </c>
      <c r="O143" s="163">
        <v>2355</v>
      </c>
      <c r="P143" s="163">
        <v>2569</v>
      </c>
      <c r="Q143" s="163">
        <v>2964</v>
      </c>
      <c r="R143" s="164">
        <f t="shared" si="123"/>
        <v>0.15375632541845086</v>
      </c>
      <c r="S143" s="165">
        <f t="shared" si="124"/>
        <v>0.1692307692307693</v>
      </c>
      <c r="T143" s="164">
        <f t="shared" si="125"/>
        <v>1.1250233430956816E-3</v>
      </c>
      <c r="U143" s="163">
        <v>2687</v>
      </c>
      <c r="V143" s="163">
        <v>1638</v>
      </c>
      <c r="W143" s="163">
        <v>2635</v>
      </c>
      <c r="X143" s="163">
        <v>3343</v>
      </c>
      <c r="Y143" s="163">
        <v>3755</v>
      </c>
      <c r="Z143" s="164">
        <f t="shared" si="126"/>
        <v>0.12324259647023639</v>
      </c>
      <c r="AA143" s="165">
        <f t="shared" si="119"/>
        <v>0.39746929661332331</v>
      </c>
      <c r="AB143" s="164">
        <f t="shared" si="127"/>
        <v>1.1741625453717671E-3</v>
      </c>
    </row>
    <row r="144" spans="1:28" x14ac:dyDescent="0.25">
      <c r="A144" s="56"/>
      <c r="B144" s="162" t="s">
        <v>128</v>
      </c>
      <c r="C144" s="163">
        <v>248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-0.97580645161290325</v>
      </c>
      <c r="K144" s="164">
        <f t="shared" si="122"/>
        <v>1.0649400438755298E-5</v>
      </c>
      <c r="L144" s="163">
        <v>715</v>
      </c>
      <c r="M144" s="163">
        <v>1439</v>
      </c>
      <c r="N144" s="163">
        <v>17</v>
      </c>
      <c r="O144" s="163">
        <v>1578</v>
      </c>
      <c r="P144" s="163">
        <v>1825</v>
      </c>
      <c r="Q144" s="163">
        <v>1836</v>
      </c>
      <c r="R144" s="164">
        <f t="shared" si="123"/>
        <v>6.0273972602740145E-3</v>
      </c>
      <c r="S144" s="165">
        <f t="shared" si="124"/>
        <v>1.5678321678321678</v>
      </c>
      <c r="T144" s="164">
        <f t="shared" si="125"/>
        <v>6.9687680766655584E-4</v>
      </c>
      <c r="U144" s="163">
        <v>963</v>
      </c>
      <c r="V144" s="163">
        <v>36</v>
      </c>
      <c r="W144" s="163">
        <v>1657</v>
      </c>
      <c r="X144" s="163">
        <v>1964</v>
      </c>
      <c r="Y144" s="163">
        <v>1842</v>
      </c>
      <c r="Z144" s="164">
        <f t="shared" si="126"/>
        <v>-6.2118126272912466E-2</v>
      </c>
      <c r="AA144" s="165">
        <f t="shared" si="119"/>
        <v>0.91277258566978192</v>
      </c>
      <c r="AB144" s="164">
        <f t="shared" si="127"/>
        <v>5.7598066806252861E-4</v>
      </c>
    </row>
    <row r="145" spans="1:28" x14ac:dyDescent="0.25">
      <c r="A145" s="56"/>
      <c r="B145" s="162" t="s">
        <v>131</v>
      </c>
      <c r="C145" s="163">
        <v>73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-0.26027397260273977</v>
      </c>
      <c r="K145" s="164">
        <f t="shared" si="122"/>
        <v>9.5844603948797683E-5</v>
      </c>
      <c r="L145" s="163">
        <v>3120</v>
      </c>
      <c r="M145" s="163">
        <v>2465</v>
      </c>
      <c r="N145" s="163">
        <v>4</v>
      </c>
      <c r="O145" s="163">
        <v>693</v>
      </c>
      <c r="P145" s="163">
        <v>1267</v>
      </c>
      <c r="Q145" s="163">
        <v>1116</v>
      </c>
      <c r="R145" s="164">
        <f t="shared" si="123"/>
        <v>-0.11917916337805845</v>
      </c>
      <c r="S145" s="165">
        <f t="shared" si="124"/>
        <v>-0.64230769230769225</v>
      </c>
      <c r="T145" s="164">
        <f t="shared" si="125"/>
        <v>4.2359178505222019E-4</v>
      </c>
      <c r="U145" s="163">
        <v>3193</v>
      </c>
      <c r="V145" s="163">
        <v>43</v>
      </c>
      <c r="W145" s="163">
        <v>742</v>
      </c>
      <c r="X145" s="163">
        <v>1329</v>
      </c>
      <c r="Y145" s="163">
        <v>1170</v>
      </c>
      <c r="Z145" s="164">
        <f t="shared" si="126"/>
        <v>-0.11963882618510158</v>
      </c>
      <c r="AA145" s="165">
        <f t="shared" si="119"/>
        <v>-0.63357344190416542</v>
      </c>
      <c r="AB145" s="164">
        <f t="shared" si="127"/>
        <v>3.6585091293873966E-4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3154</v>
      </c>
      <c r="D146" s="169">
        <f t="shared" si="128"/>
        <v>1145</v>
      </c>
      <c r="E146" s="169">
        <f t="shared" si="128"/>
        <v>1811</v>
      </c>
      <c r="F146" s="169">
        <f t="shared" si="128"/>
        <v>6224</v>
      </c>
      <c r="G146" s="169">
        <f t="shared" si="128"/>
        <v>5861</v>
      </c>
      <c r="H146" s="169">
        <f t="shared" si="128"/>
        <v>7019</v>
      </c>
      <c r="I146" s="170">
        <f t="shared" si="120"/>
        <v>0.19757720525507594</v>
      </c>
      <c r="J146" s="171">
        <f t="shared" si="121"/>
        <v>1.2254280279010779</v>
      </c>
      <c r="K146" s="170">
        <f t="shared" si="122"/>
        <v>1.2458023613270574E-2</v>
      </c>
      <c r="L146" s="169">
        <f t="shared" ref="L146:Q146" si="129">L138-SUM(L139:L145)</f>
        <v>21117</v>
      </c>
      <c r="M146" s="169">
        <f t="shared" si="129"/>
        <v>11097</v>
      </c>
      <c r="N146" s="169">
        <f t="shared" si="129"/>
        <v>7451</v>
      </c>
      <c r="O146" s="169">
        <f t="shared" si="129"/>
        <v>34073</v>
      </c>
      <c r="P146" s="169">
        <f t="shared" si="129"/>
        <v>37362</v>
      </c>
      <c r="Q146" s="169">
        <f t="shared" si="129"/>
        <v>40020</v>
      </c>
      <c r="R146" s="170">
        <f t="shared" si="123"/>
        <v>7.1141801830737039E-2</v>
      </c>
      <c r="S146" s="171">
        <f t="shared" si="124"/>
        <v>0.89515556186958367</v>
      </c>
      <c r="T146" s="170">
        <f t="shared" si="125"/>
        <v>1.5190092506980155E-2</v>
      </c>
      <c r="U146" s="169">
        <f>U138-SUM(U139:U145)</f>
        <v>24271</v>
      </c>
      <c r="V146" s="169">
        <f>V138-SUM(V139:V145)</f>
        <v>14412</v>
      </c>
      <c r="W146" s="169">
        <f>W138-SUM(W139:W145)</f>
        <v>40297</v>
      </c>
      <c r="X146" s="169">
        <f>X138-SUM(X139:X145)</f>
        <v>43223</v>
      </c>
      <c r="Y146" s="169">
        <f>Y138-SUM(Y139:Y145)</f>
        <v>47039</v>
      </c>
      <c r="Z146" s="170">
        <f t="shared" si="126"/>
        <v>8.8286329037780886E-2</v>
      </c>
      <c r="AA146" s="171">
        <f t="shared" si="119"/>
        <v>0.93807424498372538</v>
      </c>
      <c r="AB146" s="170">
        <f t="shared" si="127"/>
        <v>1.4708770165577244E-2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20324</v>
      </c>
      <c r="D148" s="176">
        <f t="shared" si="130"/>
        <v>8632</v>
      </c>
      <c r="E148" s="176">
        <f t="shared" si="130"/>
        <v>8367</v>
      </c>
      <c r="F148" s="176">
        <f t="shared" si="130"/>
        <v>21427</v>
      </c>
      <c r="G148" s="176">
        <f t="shared" si="130"/>
        <v>21446</v>
      </c>
      <c r="H148" s="176">
        <f t="shared" si="130"/>
        <v>26088</v>
      </c>
      <c r="I148" s="177">
        <f>IFERROR(H148/G148-1,"-")</f>
        <v>0.21645062016226801</v>
      </c>
      <c r="J148" s="177">
        <f>IFERROR(H148/C148-1,"-")</f>
        <v>0.28360558945089553</v>
      </c>
      <c r="K148" s="177">
        <f>H148/H$8</f>
        <v>4.6303593107708034E-2</v>
      </c>
      <c r="L148" s="176">
        <f t="shared" ref="L148:Q148" si="131">L149+L152</f>
        <v>71706</v>
      </c>
      <c r="M148" s="176">
        <f t="shared" si="131"/>
        <v>21795</v>
      </c>
      <c r="N148" s="176">
        <f t="shared" si="131"/>
        <v>34156</v>
      </c>
      <c r="O148" s="176">
        <f t="shared" si="131"/>
        <v>57564</v>
      </c>
      <c r="P148" s="176">
        <f t="shared" si="131"/>
        <v>61552</v>
      </c>
      <c r="Q148" s="176">
        <f t="shared" si="131"/>
        <v>60228</v>
      </c>
      <c r="R148" s="177">
        <f>IFERROR(Q148/P148-1,"-")</f>
        <v>-2.1510267741096989E-2</v>
      </c>
      <c r="S148" s="177">
        <f>IFERROR(Q148/L148-1,"-")</f>
        <v>-0.16007028700527148</v>
      </c>
      <c r="T148" s="177">
        <f>Q148/Q$8</f>
        <v>2.2860292141689175E-2</v>
      </c>
      <c r="U148" s="176">
        <f>U149+U152</f>
        <v>92030</v>
      </c>
      <c r="V148" s="176">
        <f>V149+V152</f>
        <v>42523</v>
      </c>
      <c r="W148" s="176">
        <f>W149+W152</f>
        <v>78991</v>
      </c>
      <c r="X148" s="176">
        <f>X149+X152</f>
        <v>82998</v>
      </c>
      <c r="Y148" s="176">
        <f>Y149+Y152</f>
        <v>86316</v>
      </c>
      <c r="Z148" s="177">
        <f>IFERROR(Y148/X148-1,"-")</f>
        <v>3.9976866912455611E-2</v>
      </c>
      <c r="AA148" s="177">
        <f t="shared" ref="AA148:AA160" si="132">IFERROR(Y148/U148-1,"-")</f>
        <v>-6.2088449418667868E-2</v>
      </c>
      <c r="AB148" s="177">
        <f>Y148/Y$8</f>
        <v>2.6990416582239534E-2</v>
      </c>
    </row>
    <row r="149" spans="1:28" x14ac:dyDescent="0.25">
      <c r="A149" s="56"/>
      <c r="B149" s="157" t="s">
        <v>97</v>
      </c>
      <c r="C149" s="158">
        <v>13095</v>
      </c>
      <c r="D149" s="158">
        <v>5991</v>
      </c>
      <c r="E149" s="158">
        <v>4902</v>
      </c>
      <c r="F149" s="158">
        <v>13125</v>
      </c>
      <c r="G149" s="158">
        <v>13627</v>
      </c>
      <c r="H149" s="158">
        <v>14421</v>
      </c>
      <c r="I149" s="159">
        <f>IFERROR(H149/G149-1,"-")</f>
        <v>5.8266676451163235E-2</v>
      </c>
      <c r="J149" s="160">
        <f>IFERROR(H149/C149-1,"-")</f>
        <v>0.10126002290950753</v>
      </c>
      <c r="K149" s="159">
        <f>H149/H$8</f>
        <v>2.5595833954548359E-2</v>
      </c>
      <c r="L149" s="158">
        <v>28540</v>
      </c>
      <c r="M149" s="158">
        <v>7745</v>
      </c>
      <c r="N149" s="158">
        <v>22645</v>
      </c>
      <c r="O149" s="158">
        <v>30183</v>
      </c>
      <c r="P149" s="158">
        <v>30633</v>
      </c>
      <c r="Q149" s="158">
        <v>26091</v>
      </c>
      <c r="R149" s="159">
        <f>IFERROR(Q149/P149-1,"-")</f>
        <v>-0.14827147194202328</v>
      </c>
      <c r="S149" s="160">
        <f>IFERROR(Q149/L149-1,"-")</f>
        <v>-8.5809390329362301E-2</v>
      </c>
      <c r="T149" s="159">
        <f>Q149/Q$8</f>
        <v>9.9031660069869871E-3</v>
      </c>
      <c r="U149" s="158">
        <v>41635</v>
      </c>
      <c r="V149" s="158">
        <v>27547</v>
      </c>
      <c r="W149" s="158">
        <v>43308</v>
      </c>
      <c r="X149" s="158">
        <v>44260</v>
      </c>
      <c r="Y149" s="158">
        <v>40512</v>
      </c>
      <c r="Z149" s="159">
        <f>IFERROR(Y149/X149-1,"-")</f>
        <v>-8.4681427925892505E-2</v>
      </c>
      <c r="AA149" s="160">
        <f t="shared" si="132"/>
        <v>-2.6972499099315428E-2</v>
      </c>
      <c r="AB149" s="159">
        <f>Y149/Y$8</f>
        <v>1.2667822380319847E-2</v>
      </c>
    </row>
    <row r="150" spans="1:28" x14ac:dyDescent="0.25">
      <c r="A150" s="56"/>
      <c r="B150" s="162" t="s">
        <v>103</v>
      </c>
      <c r="C150" s="163">
        <v>4440</v>
      </c>
      <c r="D150" s="163">
        <v>1740</v>
      </c>
      <c r="E150" s="163">
        <v>2133</v>
      </c>
      <c r="F150" s="163">
        <v>5098</v>
      </c>
      <c r="G150" s="163">
        <v>3977</v>
      </c>
      <c r="H150" s="163">
        <v>4233</v>
      </c>
      <c r="I150" s="164">
        <f>IFERROR(H150/G150-1,"-")</f>
        <v>6.4370128237364765E-2</v>
      </c>
      <c r="J150" s="165">
        <f>IFERROR(H150/C150-1,"-")</f>
        <v>-4.6621621621621645E-2</v>
      </c>
      <c r="K150" s="164">
        <f>H150/H$8</f>
        <v>7.5131520095418625E-3</v>
      </c>
      <c r="L150" s="163">
        <v>20777</v>
      </c>
      <c r="M150" s="163">
        <v>5766</v>
      </c>
      <c r="N150" s="163">
        <v>19879</v>
      </c>
      <c r="O150" s="163">
        <v>26530</v>
      </c>
      <c r="P150" s="163">
        <v>28721</v>
      </c>
      <c r="Q150" s="163">
        <v>23802</v>
      </c>
      <c r="R150" s="164">
        <f>IFERROR(Q150/P150-1,"-")</f>
        <v>-0.17126840987430803</v>
      </c>
      <c r="S150" s="165">
        <f>IFERROR(Q150/L150-1,"-")</f>
        <v>0.14559368532511918</v>
      </c>
      <c r="T150" s="164">
        <f>Q150/Q$8</f>
        <v>9.0343473725922451E-3</v>
      </c>
      <c r="U150" s="163">
        <v>25217</v>
      </c>
      <c r="V150" s="163">
        <v>22012</v>
      </c>
      <c r="W150" s="163">
        <v>31628</v>
      </c>
      <c r="X150" s="163">
        <v>32698</v>
      </c>
      <c r="Y150" s="163">
        <v>28035</v>
      </c>
      <c r="Z150" s="164">
        <f>IFERROR(Y150/X150-1,"-")</f>
        <v>-0.14260811058780354</v>
      </c>
      <c r="AA150" s="165">
        <f t="shared" si="132"/>
        <v>0.11175000991394701</v>
      </c>
      <c r="AB150" s="164">
        <f>Y150/Y$8</f>
        <v>8.7663507215705698E-3</v>
      </c>
    </row>
    <row r="151" spans="1:28" x14ac:dyDescent="0.25">
      <c r="A151" s="56"/>
      <c r="B151" s="162" t="s">
        <v>100</v>
      </c>
      <c r="C151" s="163">
        <v>8655</v>
      </c>
      <c r="D151" s="163">
        <v>4251</v>
      </c>
      <c r="E151" s="163">
        <v>2769</v>
      </c>
      <c r="F151" s="163">
        <v>8027</v>
      </c>
      <c r="G151" s="163">
        <v>9650</v>
      </c>
      <c r="H151" s="163">
        <v>10188</v>
      </c>
      <c r="I151" s="164">
        <f>IFERROR(H151/G151-1,"-")</f>
        <v>5.5751295336787576E-2</v>
      </c>
      <c r="J151" s="165">
        <f>IFERROR(H151/C151-1,"-")</f>
        <v>0.17712305025996544</v>
      </c>
      <c r="K151" s="164">
        <f>H151/H$8</f>
        <v>1.8082681945006496E-2</v>
      </c>
      <c r="L151" s="163">
        <v>7763</v>
      </c>
      <c r="M151" s="163">
        <v>1979</v>
      </c>
      <c r="N151" s="163">
        <v>2766</v>
      </c>
      <c r="O151" s="163">
        <v>3653</v>
      </c>
      <c r="P151" s="163">
        <v>1912</v>
      </c>
      <c r="Q151" s="163">
        <v>2289</v>
      </c>
      <c r="R151" s="164">
        <f>IFERROR(Q151/P151-1,"-")</f>
        <v>0.19717573221757312</v>
      </c>
      <c r="S151" s="165">
        <f>IFERROR(Q151/L151-1,"-")</f>
        <v>-0.70513976555455371</v>
      </c>
      <c r="T151" s="164">
        <f>Q151/Q$8</f>
        <v>8.6881863439474197E-4</v>
      </c>
      <c r="U151" s="163">
        <v>16418</v>
      </c>
      <c r="V151" s="163">
        <v>5535</v>
      </c>
      <c r="W151" s="163">
        <v>11680</v>
      </c>
      <c r="X151" s="163">
        <v>11562</v>
      </c>
      <c r="Y151" s="163">
        <v>12477</v>
      </c>
      <c r="Z151" s="164">
        <f>IFERROR(Y151/X151-1,"-")</f>
        <v>7.9138557343020333E-2</v>
      </c>
      <c r="AA151" s="165">
        <f t="shared" si="132"/>
        <v>-0.24004141795590206</v>
      </c>
      <c r="AB151" s="164">
        <f>Y151/Y$8</f>
        <v>3.9014716587492779E-3</v>
      </c>
    </row>
    <row r="152" spans="1:28" x14ac:dyDescent="0.25">
      <c r="A152" s="56"/>
      <c r="B152" s="157" t="s">
        <v>107</v>
      </c>
      <c r="C152" s="158">
        <v>7229</v>
      </c>
      <c r="D152" s="158">
        <v>2641</v>
      </c>
      <c r="E152" s="158">
        <v>3465</v>
      </c>
      <c r="F152" s="158">
        <v>8302</v>
      </c>
      <c r="G152" s="158">
        <v>7819</v>
      </c>
      <c r="H152" s="158">
        <v>11667</v>
      </c>
      <c r="I152" s="159">
        <f>IFERROR(H152/G152-1,"-")</f>
        <v>0.49213454405934254</v>
      </c>
      <c r="J152" s="160">
        <f>IFERROR(H152/C152-1,"-")</f>
        <v>0.61391617097800522</v>
      </c>
      <c r="K152" s="159">
        <f>H152/H$8</f>
        <v>2.0707759153159679E-2</v>
      </c>
      <c r="L152" s="158">
        <v>43166</v>
      </c>
      <c r="M152" s="158">
        <v>14050</v>
      </c>
      <c r="N152" s="158">
        <v>11511</v>
      </c>
      <c r="O152" s="158">
        <v>27381</v>
      </c>
      <c r="P152" s="158">
        <v>30919</v>
      </c>
      <c r="Q152" s="158">
        <v>34137</v>
      </c>
      <c r="R152" s="159">
        <f>IFERROR(Q152/P152-1,"-")</f>
        <v>0.10407839839580846</v>
      </c>
      <c r="S152" s="160">
        <f>IFERROR(Q152/L152-1,"-")</f>
        <v>-0.2091692535792059</v>
      </c>
      <c r="T152" s="159">
        <f>Q152/Q$8</f>
        <v>1.2957126134702188E-2</v>
      </c>
      <c r="U152" s="158">
        <v>50395</v>
      </c>
      <c r="V152" s="158">
        <v>14976</v>
      </c>
      <c r="W152" s="158">
        <v>35683</v>
      </c>
      <c r="X152" s="158">
        <v>38738</v>
      </c>
      <c r="Y152" s="158">
        <v>45804</v>
      </c>
      <c r="Z152" s="159">
        <f>IFERROR(Y152/X152-1,"-")</f>
        <v>0.18240487376736025</v>
      </c>
      <c r="AA152" s="160">
        <f t="shared" si="132"/>
        <v>-9.1100307570195493E-2</v>
      </c>
      <c r="AB152" s="159">
        <f>Y152/Y$8</f>
        <v>1.4322594201919685E-2</v>
      </c>
    </row>
    <row r="153" spans="1:28" s="56" customFormat="1" x14ac:dyDescent="0.25">
      <c r="B153" s="162" t="s">
        <v>110</v>
      </c>
      <c r="C153" s="163">
        <v>760</v>
      </c>
      <c r="D153" s="163">
        <v>311</v>
      </c>
      <c r="E153" s="163">
        <v>175</v>
      </c>
      <c r="F153" s="163">
        <v>698</v>
      </c>
      <c r="G153" s="163">
        <v>616</v>
      </c>
      <c r="H153" s="163">
        <v>971</v>
      </c>
      <c r="I153" s="164">
        <f t="shared" ref="I153:I160" si="133">IFERROR(H153/G153-1,"-")</f>
        <v>0.57629870129870131</v>
      </c>
      <c r="J153" s="165">
        <f t="shared" ref="J153:J160" si="134">IFERROR(H153/C153-1,"-")</f>
        <v>0.27763157894736845</v>
      </c>
      <c r="K153" s="164">
        <f t="shared" ref="K153:K160" si="135">H153/H$8</f>
        <v>1.7234279710052324E-3</v>
      </c>
      <c r="L153" s="163">
        <v>15197</v>
      </c>
      <c r="M153" s="163">
        <v>4660</v>
      </c>
      <c r="N153" s="163">
        <v>1210</v>
      </c>
      <c r="O153" s="163">
        <v>12864</v>
      </c>
      <c r="P153" s="163">
        <v>12603</v>
      </c>
      <c r="Q153" s="163">
        <v>13869</v>
      </c>
      <c r="R153" s="164">
        <f t="shared" ref="R153:R160" si="136">IFERROR(Q153/P153-1,"-")</f>
        <v>0.10045227326826955</v>
      </c>
      <c r="S153" s="165">
        <f t="shared" ref="S153:S160" si="137">IFERROR(Q153/L153-1,"-")</f>
        <v>-8.738566822399163E-2</v>
      </c>
      <c r="T153" s="164">
        <f t="shared" ref="T153:T160" si="138">Q153/Q$8</f>
        <v>5.2641527481086395E-3</v>
      </c>
      <c r="U153" s="163">
        <v>15957</v>
      </c>
      <c r="V153" s="163">
        <v>1385</v>
      </c>
      <c r="W153" s="163">
        <v>13562</v>
      </c>
      <c r="X153" s="163">
        <v>13219</v>
      </c>
      <c r="Y153" s="163">
        <v>14840</v>
      </c>
      <c r="Z153" s="164">
        <f t="shared" ref="Z153:Z160" si="139">IFERROR(Y153/X153-1,"-")</f>
        <v>0.12262652242983574</v>
      </c>
      <c r="AA153" s="165">
        <f t="shared" si="132"/>
        <v>-7.0000626684213807E-2</v>
      </c>
      <c r="AB153" s="164">
        <f t="shared" ref="AB153:AB160" si="140">Y153/Y$8</f>
        <v>4.6403654256503392E-3</v>
      </c>
    </row>
    <row r="154" spans="1:28" s="56" customFormat="1" x14ac:dyDescent="0.25">
      <c r="B154" s="162" t="s">
        <v>113</v>
      </c>
      <c r="C154" s="163">
        <v>1338</v>
      </c>
      <c r="D154" s="163">
        <v>480</v>
      </c>
      <c r="E154" s="163">
        <v>516</v>
      </c>
      <c r="F154" s="163">
        <v>1474</v>
      </c>
      <c r="G154" s="163">
        <v>1521</v>
      </c>
      <c r="H154" s="163">
        <v>1948</v>
      </c>
      <c r="I154" s="164">
        <f t="shared" si="133"/>
        <v>0.28073635765943461</v>
      </c>
      <c r="J154" s="165">
        <f t="shared" si="134"/>
        <v>0.45590433482810155</v>
      </c>
      <c r="K154" s="164">
        <f t="shared" si="135"/>
        <v>3.4575053424492201E-3</v>
      </c>
      <c r="L154" s="163">
        <v>10801</v>
      </c>
      <c r="M154" s="163">
        <v>3595</v>
      </c>
      <c r="N154" s="163">
        <v>2464</v>
      </c>
      <c r="O154" s="163">
        <v>5112</v>
      </c>
      <c r="P154" s="163">
        <v>5253</v>
      </c>
      <c r="Q154" s="163">
        <v>4711</v>
      </c>
      <c r="R154" s="164">
        <f t="shared" si="136"/>
        <v>-0.10317913573196269</v>
      </c>
      <c r="S154" s="165">
        <f t="shared" si="137"/>
        <v>-0.56383668178872326</v>
      </c>
      <c r="T154" s="164">
        <f t="shared" si="138"/>
        <v>1.7881190854668544E-3</v>
      </c>
      <c r="U154" s="163">
        <v>12139</v>
      </c>
      <c r="V154" s="163">
        <v>2980</v>
      </c>
      <c r="W154" s="163">
        <v>6586</v>
      </c>
      <c r="X154" s="163">
        <v>6774</v>
      </c>
      <c r="Y154" s="163">
        <v>6659</v>
      </c>
      <c r="Z154" s="164">
        <f t="shared" si="139"/>
        <v>-1.6976675524062568E-2</v>
      </c>
      <c r="AA154" s="165">
        <f t="shared" si="132"/>
        <v>-0.4514375154460829</v>
      </c>
      <c r="AB154" s="164">
        <f t="shared" si="140"/>
        <v>2.0822232728709977E-3</v>
      </c>
    </row>
    <row r="155" spans="1:28" x14ac:dyDescent="0.25">
      <c r="A155" s="56"/>
      <c r="B155" s="162" t="s">
        <v>116</v>
      </c>
      <c r="C155" s="163">
        <v>957</v>
      </c>
      <c r="D155" s="163">
        <v>370</v>
      </c>
      <c r="E155" s="163">
        <v>793</v>
      </c>
      <c r="F155" s="163">
        <v>1596</v>
      </c>
      <c r="G155" s="163">
        <v>1418</v>
      </c>
      <c r="H155" s="163">
        <v>2068</v>
      </c>
      <c r="I155" s="164">
        <f t="shared" si="133"/>
        <v>0.45839210155148091</v>
      </c>
      <c r="J155" s="165">
        <f t="shared" si="134"/>
        <v>1.1609195402298851</v>
      </c>
      <c r="K155" s="164">
        <f t="shared" si="135"/>
        <v>3.670493351224326E-3</v>
      </c>
      <c r="L155" s="163">
        <v>6662</v>
      </c>
      <c r="M155" s="163">
        <v>1571</v>
      </c>
      <c r="N155" s="163">
        <v>2729</v>
      </c>
      <c r="O155" s="163">
        <v>2902</v>
      </c>
      <c r="P155" s="163">
        <v>4963</v>
      </c>
      <c r="Q155" s="163">
        <v>6023</v>
      </c>
      <c r="R155" s="164">
        <f t="shared" si="136"/>
        <v>0.21358049566794279</v>
      </c>
      <c r="S155" s="165">
        <f t="shared" si="137"/>
        <v>-9.5917141999399602E-2</v>
      </c>
      <c r="T155" s="164">
        <f t="shared" si="138"/>
        <v>2.2861051266751991E-3</v>
      </c>
      <c r="U155" s="163">
        <v>7619</v>
      </c>
      <c r="V155" s="163">
        <v>3522</v>
      </c>
      <c r="W155" s="163">
        <v>4498</v>
      </c>
      <c r="X155" s="163">
        <v>6381</v>
      </c>
      <c r="Y155" s="163">
        <v>8091</v>
      </c>
      <c r="Z155" s="164">
        <f t="shared" si="139"/>
        <v>0.26798307475317351</v>
      </c>
      <c r="AA155" s="165">
        <f t="shared" si="132"/>
        <v>6.1950387189919853E-2</v>
      </c>
      <c r="AB155" s="164">
        <f t="shared" si="140"/>
        <v>2.5299997748609768E-3</v>
      </c>
    </row>
    <row r="156" spans="1:28" x14ac:dyDescent="0.25">
      <c r="A156" s="56"/>
      <c r="B156" s="162" t="s">
        <v>123</v>
      </c>
      <c r="C156" s="163">
        <v>338</v>
      </c>
      <c r="D156" s="163">
        <v>223</v>
      </c>
      <c r="E156" s="163">
        <v>142</v>
      </c>
      <c r="F156" s="163">
        <v>503</v>
      </c>
      <c r="G156" s="163">
        <v>410</v>
      </c>
      <c r="H156" s="163">
        <v>589</v>
      </c>
      <c r="I156" s="164">
        <f t="shared" si="133"/>
        <v>0.43658536585365848</v>
      </c>
      <c r="J156" s="165">
        <f t="shared" si="134"/>
        <v>0.74260355029585789</v>
      </c>
      <c r="K156" s="164">
        <f t="shared" si="135"/>
        <v>1.0454161430711452E-3</v>
      </c>
      <c r="L156" s="163">
        <v>670</v>
      </c>
      <c r="M156" s="163">
        <v>315</v>
      </c>
      <c r="N156" s="163">
        <v>319</v>
      </c>
      <c r="O156" s="163">
        <v>570</v>
      </c>
      <c r="P156" s="163">
        <v>571</v>
      </c>
      <c r="Q156" s="163">
        <v>717</v>
      </c>
      <c r="R156" s="164">
        <f t="shared" si="136"/>
        <v>0.25569176882662004</v>
      </c>
      <c r="S156" s="165">
        <f t="shared" si="137"/>
        <v>7.0149253731343286E-2</v>
      </c>
      <c r="T156" s="164">
        <f t="shared" si="138"/>
        <v>2.7214633502010922E-4</v>
      </c>
      <c r="U156" s="163">
        <v>1008</v>
      </c>
      <c r="V156" s="163">
        <v>461</v>
      </c>
      <c r="W156" s="163">
        <v>1073</v>
      </c>
      <c r="X156" s="163">
        <v>981</v>
      </c>
      <c r="Y156" s="163">
        <v>1306</v>
      </c>
      <c r="Z156" s="164">
        <f t="shared" si="139"/>
        <v>0.33129459734964328</v>
      </c>
      <c r="AA156" s="165">
        <f t="shared" si="132"/>
        <v>0.29563492063492069</v>
      </c>
      <c r="AB156" s="164">
        <f t="shared" si="140"/>
        <v>4.083771729042684E-4</v>
      </c>
    </row>
    <row r="157" spans="1:28" x14ac:dyDescent="0.25">
      <c r="A157" s="56"/>
      <c r="B157" s="162" t="s">
        <v>119</v>
      </c>
      <c r="C157" s="163">
        <v>311</v>
      </c>
      <c r="D157" s="163">
        <v>156</v>
      </c>
      <c r="E157" s="163">
        <v>172</v>
      </c>
      <c r="F157" s="163">
        <v>384</v>
      </c>
      <c r="G157" s="163">
        <v>346</v>
      </c>
      <c r="H157" s="163">
        <v>485</v>
      </c>
      <c r="I157" s="164">
        <f t="shared" si="133"/>
        <v>0.40173410404624277</v>
      </c>
      <c r="J157" s="165">
        <f t="shared" si="134"/>
        <v>0.55948553054662375</v>
      </c>
      <c r="K157" s="164">
        <f t="shared" si="135"/>
        <v>8.6082653546605331E-4</v>
      </c>
      <c r="L157" s="163">
        <v>1995</v>
      </c>
      <c r="M157" s="163">
        <v>893</v>
      </c>
      <c r="N157" s="163">
        <v>906</v>
      </c>
      <c r="O157" s="163">
        <v>1904</v>
      </c>
      <c r="P157" s="163">
        <v>1715</v>
      </c>
      <c r="Q157" s="163">
        <v>2050</v>
      </c>
      <c r="R157" s="164">
        <f t="shared" si="136"/>
        <v>0.19533527696792996</v>
      </c>
      <c r="S157" s="165">
        <f t="shared" si="137"/>
        <v>2.7568922305764465E-2</v>
      </c>
      <c r="T157" s="164">
        <f t="shared" si="138"/>
        <v>7.7810318938803893E-4</v>
      </c>
      <c r="U157" s="163">
        <v>2306</v>
      </c>
      <c r="V157" s="163">
        <v>1078</v>
      </c>
      <c r="W157" s="163">
        <v>2288</v>
      </c>
      <c r="X157" s="163">
        <v>2061</v>
      </c>
      <c r="Y157" s="163">
        <v>2535</v>
      </c>
      <c r="Z157" s="164">
        <f t="shared" si="139"/>
        <v>0.22998544395924303</v>
      </c>
      <c r="AA157" s="165">
        <f t="shared" si="132"/>
        <v>9.9306157849089249E-2</v>
      </c>
      <c r="AB157" s="164">
        <f t="shared" si="140"/>
        <v>7.9267697803393593E-4</v>
      </c>
    </row>
    <row r="158" spans="1:28" x14ac:dyDescent="0.25">
      <c r="A158" s="56"/>
      <c r="B158" s="162" t="s">
        <v>128</v>
      </c>
      <c r="C158" s="163">
        <v>125</v>
      </c>
      <c r="D158" s="163">
        <v>46</v>
      </c>
      <c r="E158" s="163">
        <v>23</v>
      </c>
      <c r="F158" s="163">
        <v>82</v>
      </c>
      <c r="G158" s="163">
        <v>78</v>
      </c>
      <c r="H158" s="163">
        <v>74</v>
      </c>
      <c r="I158" s="164">
        <f t="shared" si="133"/>
        <v>-5.1282051282051322E-2</v>
      </c>
      <c r="J158" s="165">
        <f t="shared" si="134"/>
        <v>-0.40800000000000003</v>
      </c>
      <c r="K158" s="164">
        <f t="shared" si="135"/>
        <v>1.3134260541131535E-4</v>
      </c>
      <c r="L158" s="163">
        <v>195</v>
      </c>
      <c r="M158" s="163">
        <v>171</v>
      </c>
      <c r="N158" s="163">
        <v>20</v>
      </c>
      <c r="O158" s="163">
        <v>195</v>
      </c>
      <c r="P158" s="163">
        <v>189</v>
      </c>
      <c r="Q158" s="163">
        <v>211</v>
      </c>
      <c r="R158" s="164">
        <f t="shared" si="136"/>
        <v>0.11640211640211651</v>
      </c>
      <c r="S158" s="165">
        <f t="shared" si="137"/>
        <v>8.2051282051281982E-2</v>
      </c>
      <c r="T158" s="164">
        <f t="shared" si="138"/>
        <v>8.0087694127256684E-5</v>
      </c>
      <c r="U158" s="163">
        <v>320</v>
      </c>
      <c r="V158" s="163">
        <v>43</v>
      </c>
      <c r="W158" s="163">
        <v>277</v>
      </c>
      <c r="X158" s="163">
        <v>267</v>
      </c>
      <c r="Y158" s="163">
        <v>285</v>
      </c>
      <c r="Z158" s="164">
        <f t="shared" si="139"/>
        <v>6.7415730337078594E-2</v>
      </c>
      <c r="AA158" s="165">
        <f t="shared" si="132"/>
        <v>-0.109375</v>
      </c>
      <c r="AB158" s="164">
        <f t="shared" si="140"/>
        <v>8.9117530074821202E-5</v>
      </c>
    </row>
    <row r="159" spans="1:28" x14ac:dyDescent="0.25">
      <c r="A159" s="56"/>
      <c r="B159" s="162" t="s">
        <v>131</v>
      </c>
      <c r="C159" s="163">
        <v>119</v>
      </c>
      <c r="D159" s="163">
        <v>56</v>
      </c>
      <c r="E159" s="163">
        <v>34</v>
      </c>
      <c r="F159" s="163">
        <v>65</v>
      </c>
      <c r="G159" s="163">
        <v>54</v>
      </c>
      <c r="H159" s="163">
        <v>51</v>
      </c>
      <c r="I159" s="164">
        <f t="shared" si="133"/>
        <v>-5.555555555555558E-2</v>
      </c>
      <c r="J159" s="165">
        <f t="shared" si="134"/>
        <v>-0.5714285714285714</v>
      </c>
      <c r="K159" s="164">
        <f t="shared" si="135"/>
        <v>9.0519903729420039E-5</v>
      </c>
      <c r="L159" s="163">
        <v>457</v>
      </c>
      <c r="M159" s="163">
        <v>221</v>
      </c>
      <c r="N159" s="163">
        <v>45</v>
      </c>
      <c r="O159" s="163">
        <v>338</v>
      </c>
      <c r="P159" s="163">
        <v>486</v>
      </c>
      <c r="Q159" s="163">
        <v>345</v>
      </c>
      <c r="R159" s="164">
        <f t="shared" si="136"/>
        <v>-0.29012345679012341</v>
      </c>
      <c r="S159" s="165">
        <f t="shared" si="137"/>
        <v>-0.24507658643326036</v>
      </c>
      <c r="T159" s="164">
        <f t="shared" si="138"/>
        <v>1.3094907333603581E-4</v>
      </c>
      <c r="U159" s="163">
        <v>576</v>
      </c>
      <c r="V159" s="163">
        <v>79</v>
      </c>
      <c r="W159" s="163">
        <v>403</v>
      </c>
      <c r="X159" s="163">
        <v>540</v>
      </c>
      <c r="Y159" s="163">
        <v>396</v>
      </c>
      <c r="Z159" s="164">
        <f t="shared" si="139"/>
        <v>-0.26666666666666672</v>
      </c>
      <c r="AA159" s="165">
        <f t="shared" si="132"/>
        <v>-0.3125</v>
      </c>
      <c r="AB159" s="164">
        <f t="shared" si="140"/>
        <v>1.2382646284080421E-4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3281</v>
      </c>
      <c r="D160" s="169">
        <f t="shared" si="141"/>
        <v>999</v>
      </c>
      <c r="E160" s="169">
        <f t="shared" si="141"/>
        <v>1610</v>
      </c>
      <c r="F160" s="169">
        <f t="shared" si="141"/>
        <v>3500</v>
      </c>
      <c r="G160" s="169">
        <f t="shared" si="141"/>
        <v>3376</v>
      </c>
      <c r="H160" s="169">
        <f t="shared" si="141"/>
        <v>5481</v>
      </c>
      <c r="I160" s="170">
        <f t="shared" si="133"/>
        <v>0.62351895734597163</v>
      </c>
      <c r="J160" s="171">
        <f t="shared" si="134"/>
        <v>0.67052727826882053</v>
      </c>
      <c r="K160" s="170">
        <f t="shared" si="135"/>
        <v>9.7282273008029649E-3</v>
      </c>
      <c r="L160" s="169">
        <f t="shared" ref="L160:Q160" si="142">L152-SUM(L153:L159)</f>
        <v>7189</v>
      </c>
      <c r="M160" s="169">
        <f t="shared" si="142"/>
        <v>2624</v>
      </c>
      <c r="N160" s="169">
        <f t="shared" si="142"/>
        <v>3818</v>
      </c>
      <c r="O160" s="169">
        <f t="shared" si="142"/>
        <v>3496</v>
      </c>
      <c r="P160" s="169">
        <f t="shared" si="142"/>
        <v>5139</v>
      </c>
      <c r="Q160" s="169">
        <f t="shared" si="142"/>
        <v>6211</v>
      </c>
      <c r="R160" s="170">
        <f t="shared" si="136"/>
        <v>0.20860089511578117</v>
      </c>
      <c r="S160" s="171">
        <f t="shared" si="137"/>
        <v>-0.13604117401585758</v>
      </c>
      <c r="T160" s="170">
        <f t="shared" si="138"/>
        <v>2.3574628825800536E-3</v>
      </c>
      <c r="U160" s="169">
        <f>U152-SUM(U153:U159)</f>
        <v>10470</v>
      </c>
      <c r="V160" s="169">
        <f>V152-SUM(V153:V159)</f>
        <v>5428</v>
      </c>
      <c r="W160" s="169">
        <f>W152-SUM(W153:W159)</f>
        <v>6996</v>
      </c>
      <c r="X160" s="169">
        <f>X152-SUM(X153:X159)</f>
        <v>8515</v>
      </c>
      <c r="Y160" s="169">
        <f>Y152-SUM(Y153:Y159)</f>
        <v>11692</v>
      </c>
      <c r="Z160" s="170">
        <f t="shared" si="139"/>
        <v>0.37310628302994719</v>
      </c>
      <c r="AA160" s="171">
        <f t="shared" si="132"/>
        <v>0.11671442215854833</v>
      </c>
      <c r="AB160" s="170">
        <f t="shared" si="140"/>
        <v>3.6560075846835422E-3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13814-8A74-4E95-B739-BEE815F12CF2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E3E6F-1E17-466C-BF62-159529E476E7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4" x14ac:dyDescent="0.25">
      <c r="B7" s="271" t="s">
        <v>45</v>
      </c>
      <c r="C7" s="274" t="s">
        <v>8</v>
      </c>
      <c r="D7" s="15" t="s">
        <v>30</v>
      </c>
      <c r="E7" s="16">
        <v>99309</v>
      </c>
      <c r="F7" s="16">
        <v>59020</v>
      </c>
      <c r="G7" s="16">
        <v>103298</v>
      </c>
      <c r="H7" s="16">
        <v>107312</v>
      </c>
      <c r="I7" s="16">
        <v>111150</v>
      </c>
      <c r="J7" s="17">
        <f>I7/H7-1</f>
        <v>3.5764872521246494E-2</v>
      </c>
      <c r="K7" s="16">
        <f>I7-H7</f>
        <v>3838</v>
      </c>
      <c r="L7" s="17">
        <f>I7/E7-1</f>
        <v>0.11923390629248098</v>
      </c>
      <c r="M7" s="16">
        <f>I7-E7</f>
        <v>11841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56373</v>
      </c>
      <c r="F8" s="20">
        <v>33952</v>
      </c>
      <c r="G8" s="20">
        <v>64404</v>
      </c>
      <c r="H8" s="20">
        <v>67208</v>
      </c>
      <c r="I8" s="20">
        <v>71650</v>
      </c>
      <c r="J8" s="21">
        <f t="shared" ref="J8:J20" si="0">I8/H8-1</f>
        <v>6.6093322223544915E-2</v>
      </c>
      <c r="K8" s="20">
        <f t="shared" ref="K8:K17" si="1">I8-H8</f>
        <v>4442</v>
      </c>
      <c r="L8" s="21">
        <f t="shared" ref="L8:L20" si="2">I8/E8-1</f>
        <v>0.2709985276639526</v>
      </c>
      <c r="M8" s="20">
        <f t="shared" ref="M8:M17" si="3">I8-E8</f>
        <v>15277</v>
      </c>
      <c r="N8" s="22">
        <f>I8/$I$7</f>
        <v>0.64462438146648671</v>
      </c>
    </row>
    <row r="9" spans="2:14" x14ac:dyDescent="0.25">
      <c r="B9" s="272"/>
      <c r="C9" s="276"/>
      <c r="D9" s="23" t="s">
        <v>32</v>
      </c>
      <c r="E9" s="24">
        <v>42936</v>
      </c>
      <c r="F9" s="24">
        <v>25068</v>
      </c>
      <c r="G9" s="24">
        <v>38894</v>
      </c>
      <c r="H9" s="24">
        <v>40104</v>
      </c>
      <c r="I9" s="24">
        <v>39500</v>
      </c>
      <c r="J9" s="25">
        <f>IFERROR(I9/H9-1,"-")</f>
        <v>-1.5060841811290637E-2</v>
      </c>
      <c r="K9" s="24">
        <f>IFERROR(I9-H9,"-")</f>
        <v>-604</v>
      </c>
      <c r="L9" s="25">
        <f>IFERROR(I9/E9-1,"-")</f>
        <v>-8.0026085336314501E-2</v>
      </c>
      <c r="M9" s="24">
        <f>IFERROR(I9-E9,"-")</f>
        <v>-3436</v>
      </c>
      <c r="N9" s="25">
        <f>IFERROR(I9/$I$7,"-")</f>
        <v>0.35537561853351329</v>
      </c>
    </row>
    <row r="10" spans="2:14" x14ac:dyDescent="0.25">
      <c r="B10" s="272"/>
      <c r="C10" s="277" t="s">
        <v>33</v>
      </c>
      <c r="D10" s="26" t="s">
        <v>30</v>
      </c>
      <c r="E10" s="27">
        <v>122832</v>
      </c>
      <c r="F10" s="27">
        <v>68931</v>
      </c>
      <c r="G10" s="27">
        <v>125170</v>
      </c>
      <c r="H10" s="27">
        <v>128953</v>
      </c>
      <c r="I10" s="27">
        <v>134918</v>
      </c>
      <c r="J10" s="28">
        <f t="shared" si="0"/>
        <v>4.6257163462656958E-2</v>
      </c>
      <c r="K10" s="27">
        <f t="shared" si="1"/>
        <v>5965</v>
      </c>
      <c r="L10" s="28">
        <f t="shared" si="2"/>
        <v>9.8394555164777797E-2</v>
      </c>
      <c r="M10" s="27">
        <f t="shared" si="3"/>
        <v>12086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69310</v>
      </c>
      <c r="F11" s="29">
        <v>39355</v>
      </c>
      <c r="G11" s="29">
        <v>77758</v>
      </c>
      <c r="H11" s="29">
        <v>80266</v>
      </c>
      <c r="I11" s="29">
        <v>86307</v>
      </c>
      <c r="J11" s="30">
        <f t="shared" si="0"/>
        <v>7.5262253008745894E-2</v>
      </c>
      <c r="K11" s="29">
        <f t="shared" si="1"/>
        <v>6041</v>
      </c>
      <c r="L11" s="30">
        <f t="shared" si="2"/>
        <v>0.24523156831626025</v>
      </c>
      <c r="M11" s="29">
        <f t="shared" si="3"/>
        <v>16997</v>
      </c>
      <c r="N11" s="31">
        <f>I11/$I$10</f>
        <v>0.63969966942883827</v>
      </c>
    </row>
    <row r="12" spans="2:14" x14ac:dyDescent="0.25">
      <c r="B12" s="272"/>
      <c r="C12" s="279"/>
      <c r="D12" s="32" t="s">
        <v>32</v>
      </c>
      <c r="E12" s="33">
        <v>53522</v>
      </c>
      <c r="F12" s="33">
        <v>29576</v>
      </c>
      <c r="G12" s="33">
        <v>47412</v>
      </c>
      <c r="H12" s="33">
        <v>48687</v>
      </c>
      <c r="I12" s="33">
        <v>48611</v>
      </c>
      <c r="J12" s="34">
        <f>IFERROR(I12/H12-1,"-")</f>
        <v>-1.5609916404789592E-3</v>
      </c>
      <c r="K12" s="33">
        <f>IFERROR(I12-H12,"-")</f>
        <v>-76</v>
      </c>
      <c r="L12" s="34">
        <f>IFERROR(I12/E12-1,"-")</f>
        <v>-9.1756660812376212E-2</v>
      </c>
      <c r="M12" s="33">
        <f>IFERROR(I12-E12,"-")</f>
        <v>-4911</v>
      </c>
      <c r="N12" s="34">
        <f>IFERROR(I12/$I$10,"-")</f>
        <v>0.36030033057116173</v>
      </c>
    </row>
    <row r="13" spans="2:14" x14ac:dyDescent="0.25">
      <c r="B13" s="272"/>
      <c r="C13" s="274" t="s">
        <v>21</v>
      </c>
      <c r="D13" s="15" t="s">
        <v>30</v>
      </c>
      <c r="E13" s="16">
        <v>796998</v>
      </c>
      <c r="F13" s="16">
        <v>422869</v>
      </c>
      <c r="G13" s="16">
        <v>748642</v>
      </c>
      <c r="H13" s="16">
        <v>799868</v>
      </c>
      <c r="I13" s="16">
        <v>807680</v>
      </c>
      <c r="J13" s="17">
        <f t="shared" si="0"/>
        <v>9.7666114908960822E-3</v>
      </c>
      <c r="K13" s="16">
        <f t="shared" si="1"/>
        <v>7812</v>
      </c>
      <c r="L13" s="17">
        <f t="shared" si="2"/>
        <v>1.3402793984426564E-2</v>
      </c>
      <c r="M13" s="16">
        <f t="shared" si="3"/>
        <v>10682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448598</v>
      </c>
      <c r="F14" s="20">
        <v>241203</v>
      </c>
      <c r="G14" s="20">
        <v>466212</v>
      </c>
      <c r="H14" s="20">
        <v>491257</v>
      </c>
      <c r="I14" s="20">
        <v>500247</v>
      </c>
      <c r="J14" s="21">
        <f t="shared" si="0"/>
        <v>1.829999368965729E-2</v>
      </c>
      <c r="K14" s="20">
        <f t="shared" si="1"/>
        <v>8990</v>
      </c>
      <c r="L14" s="21">
        <f t="shared" si="2"/>
        <v>0.11513426274749339</v>
      </c>
      <c r="M14" s="20">
        <f t="shared" si="3"/>
        <v>51649</v>
      </c>
      <c r="N14" s="22">
        <f>I14/$I$13</f>
        <v>0.61936286648177497</v>
      </c>
    </row>
    <row r="15" spans="2:14" x14ac:dyDescent="0.25">
      <c r="B15" s="272"/>
      <c r="C15" s="276"/>
      <c r="D15" s="23" t="s">
        <v>32</v>
      </c>
      <c r="E15" s="24">
        <v>348400</v>
      </c>
      <c r="F15" s="24">
        <v>181666</v>
      </c>
      <c r="G15" s="24">
        <v>282430</v>
      </c>
      <c r="H15" s="24">
        <v>308611</v>
      </c>
      <c r="I15" s="24">
        <v>307433</v>
      </c>
      <c r="J15" s="25">
        <f>IFERROR(I15/H15-1,"-")</f>
        <v>-3.8171030844655895E-3</v>
      </c>
      <c r="K15" s="24">
        <f>IFERROR(I15-H15,"-")</f>
        <v>-1178</v>
      </c>
      <c r="L15" s="25">
        <f>IFERROR(I15/E15-1,"-")</f>
        <v>-0.11758610792192881</v>
      </c>
      <c r="M15" s="24">
        <f>IFERROR(I15-E15,"-")</f>
        <v>-40967</v>
      </c>
      <c r="N15" s="25">
        <f>IFERROR(I15/$I$13,"-")</f>
        <v>0.38063713351822503</v>
      </c>
    </row>
    <row r="16" spans="2:14" x14ac:dyDescent="0.25">
      <c r="B16" s="272"/>
      <c r="C16" s="277" t="s">
        <v>22</v>
      </c>
      <c r="D16" s="26" t="s">
        <v>30</v>
      </c>
      <c r="E16" s="35">
        <v>8.0254357611092644</v>
      </c>
      <c r="F16" s="35">
        <v>7.164842426296171</v>
      </c>
      <c r="G16" s="35">
        <v>7.2474007241185694</v>
      </c>
      <c r="H16" s="35">
        <v>7.4536678097510061</v>
      </c>
      <c r="I16" s="35">
        <v>7.2665766981556459</v>
      </c>
      <c r="J16" s="36">
        <f t="shared" si="0"/>
        <v>-2.5100543299045985E-2</v>
      </c>
      <c r="K16" s="37">
        <f t="shared" si="1"/>
        <v>-0.18709111159536018</v>
      </c>
      <c r="L16" s="36">
        <f t="shared" si="2"/>
        <v>-9.4556742529919635E-2</v>
      </c>
      <c r="M16" s="37">
        <f t="shared" si="3"/>
        <v>-0.75885906295361849</v>
      </c>
      <c r="N16" s="38"/>
    </row>
    <row r="17" spans="2:14" x14ac:dyDescent="0.25">
      <c r="B17" s="272"/>
      <c r="C17" s="278"/>
      <c r="D17" s="4" t="s">
        <v>31</v>
      </c>
      <c r="E17" s="39">
        <f>E14/E8</f>
        <v>7.9576747733844213</v>
      </c>
      <c r="F17" s="39">
        <f t="shared" ref="F17:I17" si="4">F14/F8</f>
        <v>7.1042353911404339</v>
      </c>
      <c r="G17" s="39">
        <f t="shared" si="4"/>
        <v>7.2388671511086269</v>
      </c>
      <c r="H17" s="39">
        <f t="shared" si="4"/>
        <v>7.3095018450184499</v>
      </c>
      <c r="I17" s="39">
        <f t="shared" si="4"/>
        <v>6.9818143754361479</v>
      </c>
      <c r="J17" s="40">
        <f t="shared" si="0"/>
        <v>-4.4830342276420243E-2</v>
      </c>
      <c r="K17" s="41">
        <f t="shared" si="1"/>
        <v>-0.32768746958230199</v>
      </c>
      <c r="L17" s="40">
        <f t="shared" si="2"/>
        <v>-0.12263134970182221</v>
      </c>
      <c r="M17" s="41">
        <f t="shared" si="3"/>
        <v>-0.97586039794827339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8.114402832122229</v>
      </c>
      <c r="F18" s="43">
        <f t="shared" ref="F18:I18" si="5">IFERROR(F15/F9,"-")</f>
        <v>7.2469283548747407</v>
      </c>
      <c r="G18" s="43">
        <f t="shared" si="5"/>
        <v>7.2615313415951048</v>
      </c>
      <c r="H18" s="43">
        <f t="shared" si="5"/>
        <v>7.6952673050069818</v>
      </c>
      <c r="I18" s="43">
        <f t="shared" si="5"/>
        <v>7.7831139240506326</v>
      </c>
      <c r="J18" s="34">
        <f>IFERROR(I18/H18-1,"-")</f>
        <v>1.1415668301280713E-2</v>
      </c>
      <c r="K18" s="33">
        <f>IFERROR(I18-H18,"-")</f>
        <v>8.7846619043650875E-2</v>
      </c>
      <c r="L18" s="34">
        <f>IFERROR(I18/E18-1,"-")</f>
        <v>-4.0827269107238995E-2</v>
      </c>
      <c r="M18" s="33">
        <f>IFERROR(I18-E18,"-")</f>
        <v>-0.33128890807159639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0.64760000000000006</v>
      </c>
      <c r="F19" s="18">
        <v>0.41299999999999998</v>
      </c>
      <c r="G19" s="18">
        <v>0.63939999999999997</v>
      </c>
      <c r="H19" s="18">
        <v>0.6966</v>
      </c>
      <c r="I19" s="18">
        <v>0.70640000000000003</v>
      </c>
      <c r="J19" s="17">
        <f t="shared" si="0"/>
        <v>1.4068331897789221E-2</v>
      </c>
      <c r="K19" s="44">
        <f>(I19-H19)*100</f>
        <v>0.98000000000000309</v>
      </c>
      <c r="L19" s="17">
        <f t="shared" si="2"/>
        <v>9.0796788140827589E-2</v>
      </c>
      <c r="M19" s="44">
        <f>(I19-E19)*100</f>
        <v>5.8799999999999963</v>
      </c>
      <c r="N19" s="18"/>
    </row>
    <row r="20" spans="2:14" x14ac:dyDescent="0.25">
      <c r="B20" s="272"/>
      <c r="C20" s="281"/>
      <c r="D20" s="19" t="s">
        <v>31</v>
      </c>
      <c r="E20" s="22">
        <v>0.72840000000000005</v>
      </c>
      <c r="F20" s="22">
        <v>0.43729999999999997</v>
      </c>
      <c r="G20" s="22">
        <v>0.71860000000000002</v>
      </c>
      <c r="H20" s="22">
        <v>0.77829999999999999</v>
      </c>
      <c r="I20" s="22">
        <v>0.76139999999999997</v>
      </c>
      <c r="J20" s="21">
        <f t="shared" si="0"/>
        <v>-2.1713992033920104E-2</v>
      </c>
      <c r="K20" s="45">
        <f>(I20-H20)*100</f>
        <v>-1.6900000000000026</v>
      </c>
      <c r="L20" s="21">
        <f t="shared" si="2"/>
        <v>4.5304777594727952E-2</v>
      </c>
      <c r="M20" s="45">
        <f>(I20-E20)*100</f>
        <v>3.2999999999999918</v>
      </c>
      <c r="N20" s="22"/>
    </row>
    <row r="21" spans="2:14" x14ac:dyDescent="0.25">
      <c r="B21" s="272"/>
      <c r="C21" s="282"/>
      <c r="D21" s="23" t="s">
        <v>32</v>
      </c>
      <c r="E21" s="25">
        <v>0.56679999999999997</v>
      </c>
      <c r="F21" s="25">
        <v>0.38450000000000001</v>
      </c>
      <c r="G21" s="25">
        <v>0.54090000000000005</v>
      </c>
      <c r="H21" s="25">
        <v>0.59689999999999999</v>
      </c>
      <c r="I21" s="25">
        <v>0.63200000000000001</v>
      </c>
      <c r="J21" s="25">
        <f>IFERROR(I21/H21-1,"-")</f>
        <v>5.8803819735299134E-2</v>
      </c>
      <c r="K21" s="24">
        <f>IFERROR(I21-H21,"-")</f>
        <v>3.510000000000002E-2</v>
      </c>
      <c r="L21" s="25">
        <f>IFERROR(I21/E21-1,"-")</f>
        <v>0.11503175723359216</v>
      </c>
      <c r="M21" s="24">
        <f>IFERROR(I21-E21,"-")</f>
        <v>6.5200000000000036E-2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41020</v>
      </c>
      <c r="F22" s="27">
        <v>34133</v>
      </c>
      <c r="G22" s="27">
        <v>39030</v>
      </c>
      <c r="H22" s="27">
        <v>38275</v>
      </c>
      <c r="I22" s="27">
        <v>38115</v>
      </c>
      <c r="J22" s="36">
        <f>I22/H22-1</f>
        <v>-4.1802743305029422E-3</v>
      </c>
      <c r="K22" s="27">
        <f>I22-H22</f>
        <v>-160</v>
      </c>
      <c r="L22" s="36">
        <f>I22/E22-1</f>
        <v>-7.0819112627986347E-2</v>
      </c>
      <c r="M22" s="27">
        <f>I22-E22</f>
        <v>-2905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20529</v>
      </c>
      <c r="F23" s="29">
        <v>18384</v>
      </c>
      <c r="G23" s="29">
        <v>21626</v>
      </c>
      <c r="H23" s="29">
        <v>21041</v>
      </c>
      <c r="I23" s="29">
        <v>21899</v>
      </c>
      <c r="J23" s="40">
        <f>I23/H23-1</f>
        <v>4.077752958509584E-2</v>
      </c>
      <c r="K23" s="29">
        <f>I23-H23</f>
        <v>858</v>
      </c>
      <c r="L23" s="40">
        <f>I23/E23-1</f>
        <v>6.6734862876905776E-2</v>
      </c>
      <c r="M23" s="29">
        <f>I23-E23</f>
        <v>1370</v>
      </c>
      <c r="N23" s="42">
        <f>I23/$I$22</f>
        <v>0.57455070182342904</v>
      </c>
    </row>
    <row r="24" spans="2:14" x14ac:dyDescent="0.25">
      <c r="B24" s="273"/>
      <c r="C24" s="285"/>
      <c r="D24" s="32" t="s">
        <v>32</v>
      </c>
      <c r="E24" s="33">
        <v>20491</v>
      </c>
      <c r="F24" s="33">
        <v>15749</v>
      </c>
      <c r="G24" s="33">
        <v>17404</v>
      </c>
      <c r="H24" s="33">
        <v>17234</v>
      </c>
      <c r="I24" s="33">
        <v>16216</v>
      </c>
      <c r="J24" s="34">
        <f>IFERROR(I24/H24-1,"-")</f>
        <v>-5.9069281652547323E-2</v>
      </c>
      <c r="K24" s="33">
        <f>IFERROR(I24-H24,"-")</f>
        <v>-1018</v>
      </c>
      <c r="L24" s="34">
        <f>IFERROR(I24/E24-1,"-")</f>
        <v>-0.20862817822458646</v>
      </c>
      <c r="M24" s="33">
        <f>IFERROR(I24-E24,"-")</f>
        <v>-4275</v>
      </c>
      <c r="N24" s="34">
        <f>IFERROR(I24/$I$22,"-")</f>
        <v>0.4254492981765709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7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septiembre 2024</v>
      </c>
    </row>
    <row r="32" spans="2:14" ht="15" customHeight="1" x14ac:dyDescent="0.25">
      <c r="B32" s="271" t="s">
        <v>45</v>
      </c>
      <c r="C32" s="274" t="s">
        <v>8</v>
      </c>
      <c r="D32" s="15" t="s">
        <v>30</v>
      </c>
      <c r="E32" s="49">
        <v>972864</v>
      </c>
      <c r="F32" s="49">
        <v>235520</v>
      </c>
      <c r="G32" s="49">
        <v>914043</v>
      </c>
      <c r="H32" s="49">
        <v>974839</v>
      </c>
      <c r="I32" s="49">
        <v>1033377</v>
      </c>
      <c r="J32" s="17">
        <f>I32/H32-1</f>
        <v>6.0048890124420495E-2</v>
      </c>
      <c r="K32" s="16">
        <f>I32-H32</f>
        <v>58538</v>
      </c>
      <c r="L32" s="17">
        <f>I32/E32-1</f>
        <v>6.2200883165581144E-2</v>
      </c>
      <c r="M32" s="16">
        <f>I32-E32</f>
        <v>60513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536693</v>
      </c>
      <c r="F33" s="50">
        <v>104720</v>
      </c>
      <c r="G33" s="50">
        <v>546989</v>
      </c>
      <c r="H33" s="50">
        <v>598309</v>
      </c>
      <c r="I33" s="50">
        <v>639306</v>
      </c>
      <c r="J33" s="21">
        <f t="shared" ref="J33:J45" si="6">I33/H33-1</f>
        <v>6.8521449618842434E-2</v>
      </c>
      <c r="K33" s="20">
        <f t="shared" ref="K33:K42" si="7">I33-H33</f>
        <v>40997</v>
      </c>
      <c r="L33" s="21">
        <f t="shared" ref="L33:L45" si="8">I33/E33-1</f>
        <v>0.19119496620973253</v>
      </c>
      <c r="M33" s="20">
        <f t="shared" ref="M33:M42" si="9">I33-E33</f>
        <v>102613</v>
      </c>
      <c r="N33" s="22">
        <f>I33/$I$32</f>
        <v>0.61865708255554364</v>
      </c>
    </row>
    <row r="34" spans="1:14" x14ac:dyDescent="0.25">
      <c r="B34" s="272"/>
      <c r="C34" s="276"/>
      <c r="D34" s="23" t="s">
        <v>32</v>
      </c>
      <c r="E34" s="24">
        <v>436171</v>
      </c>
      <c r="F34" s="24">
        <v>130800</v>
      </c>
      <c r="G34" s="24">
        <v>367054</v>
      </c>
      <c r="H34" s="24">
        <v>376530</v>
      </c>
      <c r="I34" s="24">
        <v>394071</v>
      </c>
      <c r="J34" s="25">
        <f>IFERROR(I34/H34-1,"-")</f>
        <v>4.6585929408015314E-2</v>
      </c>
      <c r="K34" s="24">
        <f>IFERROR(I34-H34,"-")</f>
        <v>17541</v>
      </c>
      <c r="L34" s="25">
        <f>IFERROR(I34/E34-1,"-")</f>
        <v>-9.6521777009475618E-2</v>
      </c>
      <c r="M34" s="24">
        <f>IFERROR(I34-E34,"-")</f>
        <v>-42100</v>
      </c>
      <c r="N34" s="25">
        <f>IFERROR(I34/I32,"-")</f>
        <v>0.38134291744445636</v>
      </c>
    </row>
    <row r="35" spans="1:14" x14ac:dyDescent="0.25">
      <c r="B35" s="272"/>
      <c r="C35" s="277" t="s">
        <v>33</v>
      </c>
      <c r="D35" s="26" t="s">
        <v>30</v>
      </c>
      <c r="E35" s="51">
        <v>1188723</v>
      </c>
      <c r="F35" s="51">
        <v>269519</v>
      </c>
      <c r="G35" s="51">
        <v>1092077</v>
      </c>
      <c r="H35" s="51">
        <v>1177799</v>
      </c>
      <c r="I35" s="51">
        <v>1245078</v>
      </c>
      <c r="J35" s="28">
        <f t="shared" si="6"/>
        <v>5.7122649959797878E-2</v>
      </c>
      <c r="K35" s="27">
        <f t="shared" si="7"/>
        <v>67279</v>
      </c>
      <c r="L35" s="28">
        <f t="shared" si="8"/>
        <v>4.7408016838237366E-2</v>
      </c>
      <c r="M35" s="27">
        <f t="shared" si="9"/>
        <v>56355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650679</v>
      </c>
      <c r="F36" s="52">
        <v>118779</v>
      </c>
      <c r="G36" s="52">
        <v>649078</v>
      </c>
      <c r="H36" s="52">
        <v>718327</v>
      </c>
      <c r="I36" s="52">
        <v>760728</v>
      </c>
      <c r="J36" s="30">
        <f t="shared" si="6"/>
        <v>5.9027434580629645E-2</v>
      </c>
      <c r="K36" s="29">
        <f t="shared" si="7"/>
        <v>42401</v>
      </c>
      <c r="L36" s="30">
        <f t="shared" si="8"/>
        <v>0.16912947859082594</v>
      </c>
      <c r="M36" s="29">
        <f t="shared" si="9"/>
        <v>110049</v>
      </c>
      <c r="N36" s="31">
        <f>I36/$I$35</f>
        <v>0.61098822724359436</v>
      </c>
    </row>
    <row r="37" spans="1:14" x14ac:dyDescent="0.25">
      <c r="B37" s="272"/>
      <c r="C37" s="279"/>
      <c r="D37" s="32" t="s">
        <v>32</v>
      </c>
      <c r="E37" s="33">
        <v>538044</v>
      </c>
      <c r="F37" s="33">
        <v>150740</v>
      </c>
      <c r="G37" s="33">
        <v>442999</v>
      </c>
      <c r="H37" s="33">
        <v>459472</v>
      </c>
      <c r="I37" s="33">
        <v>484350</v>
      </c>
      <c r="J37" s="34">
        <f>IFERROR(I37/H37-1,"-")</f>
        <v>5.4144757460737436E-2</v>
      </c>
      <c r="K37" s="33">
        <f>IFERROR(I37-H37,"-")</f>
        <v>24878</v>
      </c>
      <c r="L37" s="34">
        <f>IFERROR(I37/E37-1,"-")</f>
        <v>-9.9794812320181947E-2</v>
      </c>
      <c r="M37" s="33">
        <f>IFERROR(I37-E37,"-")</f>
        <v>-53694</v>
      </c>
      <c r="N37" s="34">
        <f>IFERROR(I37/I35,"-")</f>
        <v>0.38901177275640564</v>
      </c>
    </row>
    <row r="38" spans="1:14" x14ac:dyDescent="0.25">
      <c r="B38" s="272"/>
      <c r="C38" s="274" t="s">
        <v>21</v>
      </c>
      <c r="D38" s="15" t="s">
        <v>30</v>
      </c>
      <c r="E38" s="49">
        <v>7573908</v>
      </c>
      <c r="F38" s="49">
        <v>1499277</v>
      </c>
      <c r="G38" s="49">
        <v>6487078</v>
      </c>
      <c r="H38" s="49">
        <v>7196338</v>
      </c>
      <c r="I38" s="49">
        <v>7492248</v>
      </c>
      <c r="J38" s="17">
        <f t="shared" si="6"/>
        <v>4.1119524958388665E-2</v>
      </c>
      <c r="K38" s="16">
        <f t="shared" si="7"/>
        <v>295910</v>
      </c>
      <c r="L38" s="17">
        <f t="shared" si="8"/>
        <v>-1.0781752300133562E-2</v>
      </c>
      <c r="M38" s="16">
        <f t="shared" si="9"/>
        <v>-81660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4039197</v>
      </c>
      <c r="F39" s="50">
        <v>693172</v>
      </c>
      <c r="G39" s="50">
        <v>3771944</v>
      </c>
      <c r="H39" s="50">
        <v>4294147</v>
      </c>
      <c r="I39" s="50">
        <v>4355841</v>
      </c>
      <c r="J39" s="21">
        <f t="shared" si="6"/>
        <v>1.4366997683125327E-2</v>
      </c>
      <c r="K39" s="20">
        <f t="shared" si="7"/>
        <v>61694</v>
      </c>
      <c r="L39" s="21">
        <f t="shared" si="8"/>
        <v>7.8392809263821528E-2</v>
      </c>
      <c r="M39" s="20">
        <f t="shared" si="9"/>
        <v>316644</v>
      </c>
      <c r="N39" s="22">
        <f>I39/$I$38</f>
        <v>0.58137971407246525</v>
      </c>
    </row>
    <row r="40" spans="1:14" x14ac:dyDescent="0.25">
      <c r="B40" s="272"/>
      <c r="C40" s="276"/>
      <c r="D40" s="23" t="s">
        <v>32</v>
      </c>
      <c r="E40" s="24">
        <v>3534711</v>
      </c>
      <c r="F40" s="24">
        <v>806105</v>
      </c>
      <c r="G40" s="24">
        <v>2715134</v>
      </c>
      <c r="H40" s="24">
        <v>2902191</v>
      </c>
      <c r="I40" s="24">
        <v>3136407</v>
      </c>
      <c r="J40" s="25">
        <f>IFERROR(I40/H40-1,"-")</f>
        <v>8.0703165298217749E-2</v>
      </c>
      <c r="K40" s="24">
        <f>IFERROR(I40-H40,"-")</f>
        <v>234216</v>
      </c>
      <c r="L40" s="25">
        <f>IFERROR(I40/E40-1,"-")</f>
        <v>-0.11268361119197579</v>
      </c>
      <c r="M40" s="24">
        <f>IFERROR(I40-E40,"-")</f>
        <v>-398304</v>
      </c>
      <c r="N40" s="25">
        <f>IFERROR(I40/I38,"-")</f>
        <v>0.4186202859275347</v>
      </c>
    </row>
    <row r="41" spans="1:14" x14ac:dyDescent="0.25">
      <c r="B41" s="272"/>
      <c r="C41" s="277" t="s">
        <v>22</v>
      </c>
      <c r="D41" s="26" t="s">
        <v>30</v>
      </c>
      <c r="E41" s="53">
        <v>7.7851662719557924</v>
      </c>
      <c r="F41" s="53">
        <v>6.3658160665760866</v>
      </c>
      <c r="G41" s="53">
        <v>7.0971256275689436</v>
      </c>
      <c r="H41" s="53">
        <v>7.3820784765484353</v>
      </c>
      <c r="I41" s="53">
        <v>7.250256198850952</v>
      </c>
      <c r="J41" s="36">
        <f t="shared" si="6"/>
        <v>-1.785706804882381E-2</v>
      </c>
      <c r="K41" s="37">
        <f t="shared" si="7"/>
        <v>-0.13182227769748334</v>
      </c>
      <c r="L41" s="36">
        <f t="shared" si="8"/>
        <v>-6.8708882305022367E-2</v>
      </c>
      <c r="M41" s="37">
        <f t="shared" si="9"/>
        <v>-0.5349100731048404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7.5260847449100323</v>
      </c>
      <c r="F42" s="54">
        <f t="shared" si="10"/>
        <v>6.6192895339954161</v>
      </c>
      <c r="G42" s="54">
        <f t="shared" si="10"/>
        <v>6.8958315432303028</v>
      </c>
      <c r="H42" s="54">
        <f t="shared" si="10"/>
        <v>7.177139237417455</v>
      </c>
      <c r="I42" s="54">
        <f t="shared" si="10"/>
        <v>6.8133898320991824</v>
      </c>
      <c r="J42" s="40">
        <f t="shared" si="6"/>
        <v>-5.0681670410111845E-2</v>
      </c>
      <c r="K42" s="41">
        <f t="shared" si="7"/>
        <v>-0.3637494053182726</v>
      </c>
      <c r="L42" s="40">
        <f t="shared" si="8"/>
        <v>-9.4696636693182734E-2</v>
      </c>
      <c r="M42" s="41">
        <f t="shared" si="9"/>
        <v>-0.71269491281084996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8.10395693432163</v>
      </c>
      <c r="F43" s="43">
        <f t="shared" ref="F43:I43" si="11">IFERROR(F40/F34,"-")</f>
        <v>6.1628822629969422</v>
      </c>
      <c r="G43" s="43">
        <f t="shared" si="11"/>
        <v>7.3970968849270138</v>
      </c>
      <c r="H43" s="43">
        <f t="shared" si="11"/>
        <v>7.7077284678511671</v>
      </c>
      <c r="I43" s="43">
        <f t="shared" si="11"/>
        <v>7.9589896236972528</v>
      </c>
      <c r="J43" s="34">
        <f>IFERROR(I43/H43-1,"-")</f>
        <v>3.259859982017943E-2</v>
      </c>
      <c r="K43" s="33">
        <f>IFERROR(I43-H43,"-")</f>
        <v>0.25126115584608577</v>
      </c>
      <c r="L43" s="34">
        <f>IFERROR(I43/E43-1,"-")</f>
        <v>-1.7888460143515306E-2</v>
      </c>
      <c r="M43" s="33">
        <f>IFERROR(I43-E43,"-")</f>
        <v>-0.14496731062437718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0.67501302094009585</v>
      </c>
      <c r="F44" s="57">
        <v>0.27185977021123353</v>
      </c>
      <c r="G44" s="57">
        <v>0.62608418535382115</v>
      </c>
      <c r="H44" s="57">
        <v>0.70375449470776241</v>
      </c>
      <c r="I44" s="57">
        <v>0.72458016215087573</v>
      </c>
      <c r="J44" s="57">
        <f t="shared" si="6"/>
        <v>2.9592233654949895E-2</v>
      </c>
      <c r="K44" s="44">
        <f>(I44-H44)*100</f>
        <v>2.0825667443113316</v>
      </c>
      <c r="L44" s="17">
        <f t="shared" si="8"/>
        <v>7.3431385281645944E-2</v>
      </c>
      <c r="M44" s="44">
        <f>(I44-E44)*100</f>
        <v>4.9567141210779875</v>
      </c>
      <c r="N44" s="18"/>
    </row>
    <row r="45" spans="1:14" x14ac:dyDescent="0.25">
      <c r="B45" s="272"/>
      <c r="C45" s="281"/>
      <c r="D45" s="19" t="s">
        <v>31</v>
      </c>
      <c r="E45" s="58">
        <v>0.72201583280795045</v>
      </c>
      <c r="F45" s="58">
        <v>0.33662264301212708</v>
      </c>
      <c r="G45" s="58">
        <v>0.66151616424364357</v>
      </c>
      <c r="H45" s="58">
        <v>0.77892494261203016</v>
      </c>
      <c r="I45" s="58">
        <v>0.749730975140244</v>
      </c>
      <c r="J45" s="58">
        <f t="shared" si="6"/>
        <v>-3.7479821064514529E-2</v>
      </c>
      <c r="K45" s="45">
        <f>(I45-H45)*100</f>
        <v>-2.9193967471786153</v>
      </c>
      <c r="L45" s="21">
        <f t="shared" si="8"/>
        <v>3.8385781963406806E-2</v>
      </c>
      <c r="M45" s="45">
        <f>(I45-E45)*100</f>
        <v>2.7715142332293552</v>
      </c>
      <c r="N45" s="22"/>
    </row>
    <row r="46" spans="1:14" x14ac:dyDescent="0.25">
      <c r="B46" s="272"/>
      <c r="C46" s="282"/>
      <c r="D46" s="23" t="s">
        <v>32</v>
      </c>
      <c r="E46" s="59">
        <v>0.62827523015683284</v>
      </c>
      <c r="F46" s="59">
        <v>0.23326856102752125</v>
      </c>
      <c r="G46" s="59">
        <v>0.58272393576574411</v>
      </c>
      <c r="H46" s="59">
        <v>0.61582053853378149</v>
      </c>
      <c r="I46" s="59">
        <v>0.69232521553441517</v>
      </c>
      <c r="J46" s="25">
        <f>IFERROR(I46/H46-1,"-")</f>
        <v>0.12423209719959183</v>
      </c>
      <c r="K46" s="24">
        <f>IFERROR(I46-H46,"-")</f>
        <v>7.6504677000633681E-2</v>
      </c>
      <c r="L46" s="25">
        <f>IFERROR(I46/E46-1,"-")</f>
        <v>0.10194574336727213</v>
      </c>
      <c r="M46" s="24">
        <f>IFERROR(I46-E46,"-")</f>
        <v>6.404998537758233E-2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41105</v>
      </c>
      <c r="F47" s="51">
        <v>20162</v>
      </c>
      <c r="G47" s="51">
        <v>37935.555555555555</v>
      </c>
      <c r="H47" s="51">
        <v>37454.444444444445</v>
      </c>
      <c r="I47" s="51">
        <v>37738.555555555555</v>
      </c>
      <c r="J47" s="36">
        <f>I47/H47-1</f>
        <v>7.5855112877865061E-3</v>
      </c>
      <c r="K47" s="27">
        <f>I47-H47</f>
        <v>284.11111111110949</v>
      </c>
      <c r="L47" s="36">
        <f>I47/E47-1</f>
        <v>-8.1898660611712581E-2</v>
      </c>
      <c r="M47" s="27">
        <f>I47-E47</f>
        <v>-3366.4444444444453</v>
      </c>
      <c r="N47" s="38">
        <f>I47/$I$22</f>
        <v>0.99012345679012348</v>
      </c>
    </row>
    <row r="48" spans="1:14" x14ac:dyDescent="0.25">
      <c r="B48" s="272"/>
      <c r="C48" s="278"/>
      <c r="D48" s="4" t="s">
        <v>31</v>
      </c>
      <c r="E48" s="52">
        <v>20492.444444444445</v>
      </c>
      <c r="F48" s="52">
        <v>7516.666666666667</v>
      </c>
      <c r="G48" s="52">
        <v>20874.666666666668</v>
      </c>
      <c r="H48" s="52">
        <v>20190.222222222223</v>
      </c>
      <c r="I48" s="52">
        <v>21201</v>
      </c>
      <c r="J48" s="40">
        <f>I48/H48-1</f>
        <v>5.0062736638196714E-2</v>
      </c>
      <c r="K48" s="29">
        <f>I48-H48</f>
        <v>1010.7777777777774</v>
      </c>
      <c r="L48" s="40">
        <f>I48/E48-1</f>
        <v>3.4576429253057928E-2</v>
      </c>
      <c r="M48" s="29">
        <f>I48-E48</f>
        <v>708.55555555555475</v>
      </c>
      <c r="N48" s="42">
        <f>I48/$I$22</f>
        <v>0.55623770169224718</v>
      </c>
    </row>
    <row r="49" spans="2:14" x14ac:dyDescent="0.25">
      <c r="B49" s="273"/>
      <c r="C49" s="279"/>
      <c r="D49" s="32" t="s">
        <v>32</v>
      </c>
      <c r="E49" s="33">
        <v>20612.555555555555</v>
      </c>
      <c r="F49" s="33">
        <v>12645.333333333334</v>
      </c>
      <c r="G49" s="33">
        <v>17060.888888888891</v>
      </c>
      <c r="H49" s="33">
        <v>17264.222222222223</v>
      </c>
      <c r="I49" s="33">
        <v>16537.555555555555</v>
      </c>
      <c r="J49" s="34">
        <f>IFERROR(I49/H49-1,"-")</f>
        <v>-4.2090900899741324E-2</v>
      </c>
      <c r="K49" s="33">
        <f>IFERROR(I49-H49,"-")</f>
        <v>-726.66666666666788</v>
      </c>
      <c r="L49" s="34">
        <f>IFERROR(I49/E49-1,"-")</f>
        <v>-0.19769504023976758</v>
      </c>
      <c r="M49" s="33">
        <f>IFERROR(I49-E49,"-")</f>
        <v>-4075</v>
      </c>
      <c r="N49" s="34">
        <f>IFERROR(I49/I47,"-")</f>
        <v>0.4382137925552117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45</v>
      </c>
      <c r="C57" s="274" t="s">
        <v>8</v>
      </c>
      <c r="D57" s="15" t="s">
        <v>30</v>
      </c>
      <c r="E57" s="49">
        <v>1299411</v>
      </c>
      <c r="F57" s="49">
        <v>375345</v>
      </c>
      <c r="G57" s="49">
        <v>492258</v>
      </c>
      <c r="H57" s="49">
        <v>1243535</v>
      </c>
      <c r="I57" s="49">
        <v>1319978</v>
      </c>
      <c r="J57" s="17">
        <f t="shared" ref="J57:J73" si="12">I57/H57-1</f>
        <v>6.1472334916186533E-2</v>
      </c>
      <c r="K57" s="16">
        <f t="shared" ref="K57:K73" si="13">I57-H57</f>
        <v>76443</v>
      </c>
      <c r="L57" s="17">
        <f t="shared" ref="L57:L73" si="14">I57/E57-1</f>
        <v>1.5827940505352078E-2</v>
      </c>
      <c r="M57" s="16">
        <f t="shared" ref="M57:M73" si="15">I57-E57</f>
        <v>20567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729995</v>
      </c>
      <c r="F58" s="50">
        <v>206279</v>
      </c>
      <c r="G58" s="50">
        <v>256749</v>
      </c>
      <c r="H58" s="50">
        <v>752557</v>
      </c>
      <c r="I58" s="50">
        <v>810513</v>
      </c>
      <c r="J58" s="21">
        <f t="shared" si="12"/>
        <v>7.7012106724141827E-2</v>
      </c>
      <c r="K58" s="20">
        <f t="shared" si="13"/>
        <v>57956</v>
      </c>
      <c r="L58" s="21">
        <f t="shared" si="14"/>
        <v>0.11029938561223029</v>
      </c>
      <c r="M58" s="20">
        <f t="shared" si="15"/>
        <v>80518</v>
      </c>
      <c r="N58" s="21">
        <f t="shared" ref="N58" si="16">I58/$I$57</f>
        <v>0.61403523392056536</v>
      </c>
    </row>
    <row r="59" spans="2:14" x14ac:dyDescent="0.25">
      <c r="B59" s="272"/>
      <c r="C59" s="276"/>
      <c r="D59" s="23" t="s">
        <v>32</v>
      </c>
      <c r="E59" s="24">
        <v>569416</v>
      </c>
      <c r="F59" s="24">
        <v>169066</v>
      </c>
      <c r="G59" s="24">
        <v>235509</v>
      </c>
      <c r="H59" s="24">
        <v>490978</v>
      </c>
      <c r="I59" s="24">
        <v>509465</v>
      </c>
      <c r="J59" s="25">
        <f>IFERROR(I59/H59-1,"-")</f>
        <v>3.7653418279434137E-2</v>
      </c>
      <c r="K59" s="24">
        <f>IFERROR(I59-H59,"-")</f>
        <v>18487</v>
      </c>
      <c r="L59" s="25">
        <f>IFERROR(I59/E59-1,"-")</f>
        <v>-0.10528506399539173</v>
      </c>
      <c r="M59" s="24">
        <f>IFERROR(I59-E59,"-")</f>
        <v>-59951</v>
      </c>
      <c r="N59" s="25">
        <f>IFERROR(I59/I57,"-")</f>
        <v>0.38596476607943464</v>
      </c>
    </row>
    <row r="60" spans="2:14" x14ac:dyDescent="0.25">
      <c r="B60" s="272"/>
      <c r="C60" s="277" t="s">
        <v>33</v>
      </c>
      <c r="D60" s="26" t="s">
        <v>30</v>
      </c>
      <c r="E60" s="51">
        <v>1299411</v>
      </c>
      <c r="F60" s="51">
        <v>375345</v>
      </c>
      <c r="G60" s="51">
        <v>492258</v>
      </c>
      <c r="H60" s="51">
        <v>1243535</v>
      </c>
      <c r="I60" s="51">
        <v>1319978</v>
      </c>
      <c r="J60" s="36">
        <f t="shared" si="12"/>
        <v>6.1472334916186533E-2</v>
      </c>
      <c r="K60" s="51">
        <f t="shared" si="13"/>
        <v>76443</v>
      </c>
      <c r="L60" s="36">
        <f t="shared" si="14"/>
        <v>1.5827940505352078E-2</v>
      </c>
      <c r="M60" s="51">
        <f t="shared" si="15"/>
        <v>20567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729995</v>
      </c>
      <c r="F61" s="52">
        <v>206279</v>
      </c>
      <c r="G61" s="52">
        <v>256749</v>
      </c>
      <c r="H61" s="52">
        <v>752557</v>
      </c>
      <c r="I61" s="52">
        <v>810513</v>
      </c>
      <c r="J61" s="40">
        <f t="shared" si="12"/>
        <v>7.7012106724141827E-2</v>
      </c>
      <c r="K61" s="52">
        <f t="shared" si="13"/>
        <v>57956</v>
      </c>
      <c r="L61" s="40">
        <f t="shared" si="14"/>
        <v>0.11029938561223029</v>
      </c>
      <c r="M61" s="52">
        <f t="shared" si="15"/>
        <v>80518</v>
      </c>
      <c r="N61" s="40">
        <f t="shared" ref="N61" si="17">I61/$I$60</f>
        <v>0.61403523392056536</v>
      </c>
    </row>
    <row r="62" spans="2:14" x14ac:dyDescent="0.25">
      <c r="B62" s="272"/>
      <c r="C62" s="279"/>
      <c r="D62" s="32" t="s">
        <v>32</v>
      </c>
      <c r="E62" s="33">
        <v>569416</v>
      </c>
      <c r="F62" s="33">
        <v>169066</v>
      </c>
      <c r="G62" s="33">
        <v>235509</v>
      </c>
      <c r="H62" s="33">
        <v>490978</v>
      </c>
      <c r="I62" s="33">
        <v>509465</v>
      </c>
      <c r="J62" s="34">
        <f>IFERROR(I62/H62-1,"-")</f>
        <v>3.7653418279434137E-2</v>
      </c>
      <c r="K62" s="33">
        <f>IFERROR(I62-H62,"-")</f>
        <v>18487</v>
      </c>
      <c r="L62" s="34">
        <f>IFERROR(I62/E62-1,"-")</f>
        <v>-0.10528506399539173</v>
      </c>
      <c r="M62" s="33">
        <f>IFERROR(I62-E62,"-")</f>
        <v>-59951</v>
      </c>
      <c r="N62" s="61">
        <f>IFERROR(I62/I60,"-")</f>
        <v>0.38596476607943464</v>
      </c>
    </row>
    <row r="63" spans="2:14" x14ac:dyDescent="0.25">
      <c r="B63" s="272"/>
      <c r="C63" s="274" t="s">
        <v>21</v>
      </c>
      <c r="D63" s="15" t="s">
        <v>30</v>
      </c>
      <c r="E63" s="49">
        <v>10093577</v>
      </c>
      <c r="F63" s="49">
        <v>2858440</v>
      </c>
      <c r="G63" s="49">
        <v>3367162</v>
      </c>
      <c r="H63" s="49">
        <v>8865243</v>
      </c>
      <c r="I63" s="49">
        <v>9739308</v>
      </c>
      <c r="J63" s="17">
        <f t="shared" si="12"/>
        <v>9.8594590131370285E-2</v>
      </c>
      <c r="K63" s="16">
        <f t="shared" si="13"/>
        <v>874065</v>
      </c>
      <c r="L63" s="17">
        <f t="shared" si="14"/>
        <v>-3.5098459148823036E-2</v>
      </c>
      <c r="M63" s="16">
        <f t="shared" si="15"/>
        <v>-354269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5471634</v>
      </c>
      <c r="F64" s="50">
        <v>1557028</v>
      </c>
      <c r="G64" s="50">
        <v>1777946</v>
      </c>
      <c r="H64" s="50">
        <v>5217075</v>
      </c>
      <c r="I64" s="50">
        <v>5775194</v>
      </c>
      <c r="J64" s="21">
        <f t="shared" si="12"/>
        <v>0.10697929395302919</v>
      </c>
      <c r="K64" s="20">
        <f t="shared" si="13"/>
        <v>558119</v>
      </c>
      <c r="L64" s="21">
        <f t="shared" si="14"/>
        <v>5.5478856955710087E-2</v>
      </c>
      <c r="M64" s="20">
        <f t="shared" si="15"/>
        <v>303560</v>
      </c>
      <c r="N64" s="21">
        <f t="shared" ref="N64" si="18">I64/$I$63</f>
        <v>0.59297785838583195</v>
      </c>
    </row>
    <row r="65" spans="2:14" x14ac:dyDescent="0.25">
      <c r="B65" s="272"/>
      <c r="C65" s="276"/>
      <c r="D65" s="23" t="s">
        <v>32</v>
      </c>
      <c r="E65" s="24">
        <v>4621943</v>
      </c>
      <c r="F65" s="24">
        <v>1301412</v>
      </c>
      <c r="G65" s="24">
        <v>1589216</v>
      </c>
      <c r="H65" s="24">
        <v>3648168</v>
      </c>
      <c r="I65" s="24">
        <v>3964114</v>
      </c>
      <c r="J65" s="25">
        <f>IFERROR(I65/H65-1,"-")</f>
        <v>8.6604016043120735E-2</v>
      </c>
      <c r="K65" s="24">
        <f>IFERROR(I65-H65,"-")</f>
        <v>315946</v>
      </c>
      <c r="L65" s="25">
        <f>IFERROR(I65/E65-1,"-")</f>
        <v>-0.14232737184340005</v>
      </c>
      <c r="M65" s="24">
        <f>IFERROR(I65-E65,"-")</f>
        <v>-657829</v>
      </c>
      <c r="N65" s="25">
        <f>IFERROR(I65/I63,"-")</f>
        <v>0.40702214161416805</v>
      </c>
    </row>
    <row r="66" spans="2:14" x14ac:dyDescent="0.25">
      <c r="B66" s="272"/>
      <c r="C66" s="277" t="s">
        <v>22</v>
      </c>
      <c r="D66" s="26" t="s">
        <v>30</v>
      </c>
      <c r="E66" s="53">
        <v>7.7678094151888821</v>
      </c>
      <c r="F66" s="53">
        <v>7.6155004062928775</v>
      </c>
      <c r="G66" s="53">
        <v>6.8402382490482632</v>
      </c>
      <c r="H66" s="53">
        <v>7.1290659289847085</v>
      </c>
      <c r="I66" s="53">
        <v>7.378386609473794</v>
      </c>
      <c r="J66" s="36">
        <f t="shared" si="12"/>
        <v>3.4972418963811203E-2</v>
      </c>
      <c r="K66" s="37">
        <f t="shared" si="13"/>
        <v>0.24932068048908551</v>
      </c>
      <c r="L66" s="36">
        <f t="shared" si="14"/>
        <v>-5.0132899109705975E-2</v>
      </c>
      <c r="M66" s="37">
        <f t="shared" si="15"/>
        <v>-0.38942280571508814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7.4954403797286284</v>
      </c>
      <c r="F67" s="54">
        <f t="shared" si="19"/>
        <v>7.5481653488721587</v>
      </c>
      <c r="G67" s="54">
        <f t="shared" si="19"/>
        <v>6.9248409925647225</v>
      </c>
      <c r="H67" s="54">
        <f t="shared" si="19"/>
        <v>6.932464916278767</v>
      </c>
      <c r="I67" s="54">
        <f t="shared" si="19"/>
        <v>7.1253564100760878</v>
      </c>
      <c r="J67" s="40">
        <f t="shared" si="12"/>
        <v>2.7824373599695251E-2</v>
      </c>
      <c r="K67" s="41">
        <f t="shared" si="13"/>
        <v>0.19289149379732073</v>
      </c>
      <c r="L67" s="40">
        <f t="shared" si="14"/>
        <v>-4.9374546511427142E-2</v>
      </c>
      <c r="M67" s="41">
        <f t="shared" si="15"/>
        <v>-0.37008396965254065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8.1169882827317821</v>
      </c>
      <c r="F68" s="43">
        <f t="shared" ref="F68:I68" si="20">IFERROR(F65/F59,"-")</f>
        <v>7.6976565365005385</v>
      </c>
      <c r="G68" s="43">
        <f t="shared" si="20"/>
        <v>6.7480053840829859</v>
      </c>
      <c r="H68" s="43">
        <f t="shared" si="20"/>
        <v>7.4304103238841659</v>
      </c>
      <c r="I68" s="43">
        <f t="shared" si="20"/>
        <v>7.7809349022994709</v>
      </c>
      <c r="J68" s="34">
        <f>IFERROR(I68/H68-1,"-")</f>
        <v>4.717432323872961E-2</v>
      </c>
      <c r="K68" s="33">
        <f>IFERROR(I68-H68,"-")</f>
        <v>0.35052457841530504</v>
      </c>
      <c r="L68" s="34">
        <f>IFERROR(I68/E68-1,"-")</f>
        <v>-4.1401240056886168E-2</v>
      </c>
      <c r="M68" s="33">
        <f>IFERROR(I68-E68,"-")</f>
        <v>-0.33605338043231114</v>
      </c>
      <c r="N68" s="61">
        <f>IFERROR(I68/I66,"-")</f>
        <v>1.0545577663697925</v>
      </c>
    </row>
    <row r="69" spans="2:14" x14ac:dyDescent="0.25">
      <c r="B69" s="272"/>
      <c r="C69" s="280" t="s">
        <v>34</v>
      </c>
      <c r="D69" s="15" t="s">
        <v>30</v>
      </c>
      <c r="E69" s="57">
        <v>0.67192823926387557</v>
      </c>
      <c r="F69" s="57">
        <v>0.41641203353334449</v>
      </c>
      <c r="G69" s="57">
        <v>0.38237984856351559</v>
      </c>
      <c r="H69" s="57">
        <v>0.63514820255836268</v>
      </c>
      <c r="I69" s="57">
        <v>0.71202240207954559</v>
      </c>
      <c r="J69" s="57">
        <f t="shared" si="12"/>
        <v>0.12103348354216448</v>
      </c>
      <c r="K69" s="44">
        <f t="shared" si="13"/>
        <v>7.6874199521182907E-2</v>
      </c>
      <c r="L69" s="17">
        <f t="shared" si="14"/>
        <v>5.96703047628937E-2</v>
      </c>
      <c r="M69" s="44">
        <f t="shared" si="15"/>
        <v>4.009416281567002E-2</v>
      </c>
      <c r="N69" s="17"/>
    </row>
    <row r="70" spans="2:14" x14ac:dyDescent="0.25">
      <c r="B70" s="272"/>
      <c r="C70" s="281"/>
      <c r="D70" s="19" t="s">
        <v>31</v>
      </c>
      <c r="E70" s="58">
        <v>0.72226642087901427</v>
      </c>
      <c r="F70" s="58">
        <v>0.47595609055413801</v>
      </c>
      <c r="G70" s="58">
        <v>0.46630368359626001</v>
      </c>
      <c r="H70" s="58">
        <v>0.67828567936803452</v>
      </c>
      <c r="I70" s="58">
        <v>0.78253357023995396</v>
      </c>
      <c r="J70" s="58">
        <f t="shared" si="12"/>
        <v>0.15369319159008077</v>
      </c>
      <c r="K70" s="45">
        <f t="shared" si="13"/>
        <v>0.10424789087191944</v>
      </c>
      <c r="L70" s="21">
        <f t="shared" si="14"/>
        <v>8.3441715714255738E-2</v>
      </c>
      <c r="M70" s="45">
        <f t="shared" si="15"/>
        <v>6.0267149360939687E-2</v>
      </c>
      <c r="N70" s="21"/>
    </row>
    <row r="71" spans="2:14" x14ac:dyDescent="0.25">
      <c r="B71" s="272"/>
      <c r="C71" s="282"/>
      <c r="D71" s="23" t="s">
        <v>32</v>
      </c>
      <c r="E71" s="59">
        <v>0.62071472246847137</v>
      </c>
      <c r="F71" s="59">
        <v>0.36219935976969075</v>
      </c>
      <c r="G71" s="59">
        <v>0.3182917367153793</v>
      </c>
      <c r="H71" s="59">
        <v>0.58219828779666127</v>
      </c>
      <c r="I71" s="59">
        <v>0.62939927757710479</v>
      </c>
      <c r="J71" s="25">
        <f>IFERROR(I71/H71-1,"-")</f>
        <v>8.107373513425542E-2</v>
      </c>
      <c r="K71" s="24">
        <f>IFERROR(I71-H71,"-")</f>
        <v>4.7200989780443514E-2</v>
      </c>
      <c r="L71" s="25">
        <f>IFERROR(I71/E71-1,"-")</f>
        <v>1.3991218178451614E-2</v>
      </c>
      <c r="M71" s="24">
        <f>IFERROR(I71-E71,"-")</f>
        <v>8.6845551086334183E-3</v>
      </c>
      <c r="N71" s="25">
        <f>IFERROR(I71/I69,"-")</f>
        <v>0.88395993684871399</v>
      </c>
    </row>
    <row r="72" spans="2:14" x14ac:dyDescent="0.25">
      <c r="B72" s="272"/>
      <c r="C72" s="283" t="s">
        <v>39</v>
      </c>
      <c r="D72" s="26" t="s">
        <v>30</v>
      </c>
      <c r="E72" s="51">
        <v>41159</v>
      </c>
      <c r="F72" s="51">
        <v>20336</v>
      </c>
      <c r="G72" s="51">
        <v>24064</v>
      </c>
      <c r="H72" s="51">
        <v>38225</v>
      </c>
      <c r="I72" s="51">
        <v>37475</v>
      </c>
      <c r="J72" s="36">
        <f t="shared" si="12"/>
        <v>-1.962066710268151E-2</v>
      </c>
      <c r="K72" s="27">
        <f t="shared" si="13"/>
        <v>-750</v>
      </c>
      <c r="L72" s="36">
        <f t="shared" si="14"/>
        <v>-8.950654777812872E-2</v>
      </c>
      <c r="M72" s="27">
        <f t="shared" si="15"/>
        <v>-3684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20753</v>
      </c>
      <c r="F73" s="52">
        <v>9541</v>
      </c>
      <c r="G73" s="52">
        <v>10403</v>
      </c>
      <c r="H73" s="52">
        <v>21063</v>
      </c>
      <c r="I73" s="52">
        <v>20218</v>
      </c>
      <c r="J73" s="40">
        <f t="shared" si="12"/>
        <v>-4.0117742012059088E-2</v>
      </c>
      <c r="K73" s="29">
        <f t="shared" si="13"/>
        <v>-845</v>
      </c>
      <c r="L73" s="40">
        <f t="shared" si="14"/>
        <v>-2.5779405387172938E-2</v>
      </c>
      <c r="M73" s="29">
        <f t="shared" si="15"/>
        <v>-535</v>
      </c>
      <c r="N73" s="40">
        <f t="shared" ref="N73" si="21">I73/$I$72</f>
        <v>0.5395063375583723</v>
      </c>
    </row>
    <row r="74" spans="2:14" x14ac:dyDescent="0.25">
      <c r="B74" s="273"/>
      <c r="C74" s="279"/>
      <c r="D74" s="32" t="s">
        <v>32</v>
      </c>
      <c r="E74" s="33">
        <v>20406</v>
      </c>
      <c r="F74" s="33">
        <v>10795</v>
      </c>
      <c r="G74" s="33">
        <v>13661</v>
      </c>
      <c r="H74" s="33">
        <v>17162</v>
      </c>
      <c r="I74" s="33">
        <v>17257</v>
      </c>
      <c r="J74" s="34">
        <f>IFERROR(I74/H74-1,"-")</f>
        <v>5.5354853746649724E-3</v>
      </c>
      <c r="K74" s="33">
        <f>IFERROR(I74-H74,"-")</f>
        <v>95</v>
      </c>
      <c r="L74" s="34">
        <f>IFERROR(I74/E74-1,"-")</f>
        <v>-0.15431735763990984</v>
      </c>
      <c r="M74" s="33">
        <f>IFERROR(I74-E74,"-")</f>
        <v>-3149</v>
      </c>
      <c r="N74" s="61">
        <f>IFERROR(I74/I72,"-")</f>
        <v>0.46049366244162776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5DFA2-A809-41EB-AC2F-909812124F9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074D1-8778-468B-88EE-41B9C9027D31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45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461475</v>
      </c>
      <c r="D10" s="176">
        <v>325738</v>
      </c>
      <c r="E10" s="176">
        <v>465229</v>
      </c>
      <c r="F10" s="176">
        <v>499749</v>
      </c>
      <c r="G10" s="176">
        <v>518511</v>
      </c>
      <c r="H10" s="177">
        <f t="shared" ref="H10:H22" si="0">IFERROR(G10/F10-1,"-")</f>
        <v>3.7542846508947569E-2</v>
      </c>
      <c r="I10" s="177">
        <f t="shared" ref="I10:I22" si="1">IFERROR(G10/C10-1,"-")</f>
        <v>0.12359499431171783</v>
      </c>
      <c r="J10" s="177">
        <f t="shared" ref="J10:J22" si="2">G10/G$10</f>
        <v>1</v>
      </c>
      <c r="L10" s="154" t="s">
        <v>68</v>
      </c>
      <c r="M10" s="176">
        <v>122832</v>
      </c>
      <c r="N10" s="176">
        <v>68931</v>
      </c>
      <c r="O10" s="176">
        <v>125170</v>
      </c>
      <c r="P10" s="176">
        <v>128953</v>
      </c>
      <c r="Q10" s="176">
        <v>134918</v>
      </c>
      <c r="R10" s="177">
        <f t="shared" ref="R10:R22" si="3">IFERROR(Q10/P10-1,"-")</f>
        <v>4.6257163462656958E-2</v>
      </c>
      <c r="S10" s="177">
        <f t="shared" ref="S10:S22" si="4">IFERROR(Q10/M10-1,"-")</f>
        <v>9.8394555164777797E-2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107730</v>
      </c>
      <c r="D11" s="158">
        <v>107944</v>
      </c>
      <c r="E11" s="158">
        <v>106792</v>
      </c>
      <c r="F11" s="158">
        <v>113306</v>
      </c>
      <c r="G11" s="158">
        <v>112486</v>
      </c>
      <c r="H11" s="159">
        <f t="shared" si="0"/>
        <v>-7.2370395212962846E-3</v>
      </c>
      <c r="I11" s="160">
        <f t="shared" si="1"/>
        <v>4.4147405550914343E-2</v>
      </c>
      <c r="J11" s="159">
        <f t="shared" si="2"/>
        <v>0.21694043135054031</v>
      </c>
      <c r="K11" s="79"/>
      <c r="L11" s="157" t="s">
        <v>97</v>
      </c>
      <c r="M11" s="158">
        <v>10774</v>
      </c>
      <c r="N11" s="158">
        <v>9669</v>
      </c>
      <c r="O11" s="158">
        <v>12300</v>
      </c>
      <c r="P11" s="158">
        <v>12391</v>
      </c>
      <c r="Q11" s="158">
        <v>12285</v>
      </c>
      <c r="R11" s="159">
        <f t="shared" si="3"/>
        <v>-8.5545960777984043E-3</v>
      </c>
      <c r="S11" s="160">
        <f t="shared" si="4"/>
        <v>0.14024503434193436</v>
      </c>
      <c r="T11" s="159">
        <f t="shared" si="5"/>
        <v>9.1055307668361521E-2</v>
      </c>
    </row>
    <row r="12" spans="1:20" x14ac:dyDescent="0.25">
      <c r="B12" s="162" t="s">
        <v>103</v>
      </c>
      <c r="C12" s="163">
        <v>40072</v>
      </c>
      <c r="D12" s="163">
        <v>46433</v>
      </c>
      <c r="E12" s="163">
        <v>39705</v>
      </c>
      <c r="F12" s="163">
        <v>48831</v>
      </c>
      <c r="G12" s="163">
        <v>44712</v>
      </c>
      <c r="H12" s="164">
        <f t="shared" si="0"/>
        <v>-8.4352153345211067E-2</v>
      </c>
      <c r="I12" s="165">
        <f t="shared" si="1"/>
        <v>0.11579157516470362</v>
      </c>
      <c r="J12" s="164">
        <f t="shared" si="2"/>
        <v>8.6231536071558756E-2</v>
      </c>
      <c r="K12" s="79"/>
      <c r="L12" s="162" t="s">
        <v>103</v>
      </c>
      <c r="M12" s="163">
        <v>3385</v>
      </c>
      <c r="N12" s="163">
        <v>2943</v>
      </c>
      <c r="O12" s="163">
        <v>4194</v>
      </c>
      <c r="P12" s="163">
        <v>5378</v>
      </c>
      <c r="Q12" s="163">
        <v>5410</v>
      </c>
      <c r="R12" s="164">
        <f t="shared" si="3"/>
        <v>5.9501673484567696E-3</v>
      </c>
      <c r="S12" s="165">
        <f t="shared" si="4"/>
        <v>0.5982274741506648</v>
      </c>
      <c r="T12" s="164">
        <f t="shared" si="5"/>
        <v>4.0098430157577192E-2</v>
      </c>
    </row>
    <row r="13" spans="1:20" x14ac:dyDescent="0.25">
      <c r="B13" s="162" t="s">
        <v>100</v>
      </c>
      <c r="C13" s="163">
        <v>67658</v>
      </c>
      <c r="D13" s="163">
        <v>61511</v>
      </c>
      <c r="E13" s="163">
        <v>67087</v>
      </c>
      <c r="F13" s="163">
        <v>64475</v>
      </c>
      <c r="G13" s="163">
        <v>67774</v>
      </c>
      <c r="H13" s="164">
        <f t="shared" si="0"/>
        <v>5.1167119038386888E-2</v>
      </c>
      <c r="I13" s="165">
        <f t="shared" si="1"/>
        <v>1.7145053060982907E-3</v>
      </c>
      <c r="J13" s="164">
        <f t="shared" si="2"/>
        <v>0.13070889527898155</v>
      </c>
      <c r="K13" s="79"/>
      <c r="L13" s="162" t="s">
        <v>100</v>
      </c>
      <c r="M13" s="163">
        <v>7389</v>
      </c>
      <c r="N13" s="163">
        <v>6726</v>
      </c>
      <c r="O13" s="163">
        <v>8106</v>
      </c>
      <c r="P13" s="163">
        <v>7013</v>
      </c>
      <c r="Q13" s="163">
        <v>6875</v>
      </c>
      <c r="R13" s="164">
        <f t="shared" si="3"/>
        <v>-1.9677741337516097E-2</v>
      </c>
      <c r="S13" s="165">
        <f t="shared" si="4"/>
        <v>-6.9562863716335133E-2</v>
      </c>
      <c r="T13" s="164">
        <f>Q13/Q$10</f>
        <v>5.0956877510784329E-2</v>
      </c>
    </row>
    <row r="14" spans="1:20" x14ac:dyDescent="0.25">
      <c r="B14" s="157" t="s">
        <v>107</v>
      </c>
      <c r="C14" s="158">
        <v>353745</v>
      </c>
      <c r="D14" s="158">
        <v>217794</v>
      </c>
      <c r="E14" s="158">
        <v>358437</v>
      </c>
      <c r="F14" s="158">
        <v>386443</v>
      </c>
      <c r="G14" s="158">
        <v>406025</v>
      </c>
      <c r="H14" s="159">
        <f t="shared" si="0"/>
        <v>5.067241481926188E-2</v>
      </c>
      <c r="I14" s="160">
        <f t="shared" si="1"/>
        <v>0.14779007477137496</v>
      </c>
      <c r="J14" s="159">
        <f t="shared" si="2"/>
        <v>0.78305956864945969</v>
      </c>
      <c r="K14" s="79"/>
      <c r="L14" s="157" t="s">
        <v>107</v>
      </c>
      <c r="M14" s="158">
        <v>112058</v>
      </c>
      <c r="N14" s="158">
        <v>59262</v>
      </c>
      <c r="O14" s="158">
        <v>112870</v>
      </c>
      <c r="P14" s="158">
        <v>116562</v>
      </c>
      <c r="Q14" s="158">
        <v>122633</v>
      </c>
      <c r="R14" s="159">
        <f t="shared" si="3"/>
        <v>5.2083869528662952E-2</v>
      </c>
      <c r="S14" s="160">
        <f t="shared" si="4"/>
        <v>9.4370772278641324E-2</v>
      </c>
      <c r="T14" s="159">
        <f t="shared" si="5"/>
        <v>0.90894469233163844</v>
      </c>
    </row>
    <row r="15" spans="1:20" x14ac:dyDescent="0.25">
      <c r="B15" s="162" t="s">
        <v>110</v>
      </c>
      <c r="C15" s="163">
        <v>178903</v>
      </c>
      <c r="D15" s="163">
        <v>77013</v>
      </c>
      <c r="E15" s="163">
        <v>190060</v>
      </c>
      <c r="F15" s="163">
        <v>208939</v>
      </c>
      <c r="G15" s="163">
        <v>216324</v>
      </c>
      <c r="H15" s="164">
        <f t="shared" si="0"/>
        <v>3.5345244305754253E-2</v>
      </c>
      <c r="I15" s="165">
        <f t="shared" si="1"/>
        <v>0.20916921460232629</v>
      </c>
      <c r="J15" s="164">
        <f t="shared" si="2"/>
        <v>0.41720233514814536</v>
      </c>
      <c r="K15" s="79"/>
      <c r="L15" s="162" t="s">
        <v>110</v>
      </c>
      <c r="M15" s="163">
        <v>72039</v>
      </c>
      <c r="N15" s="163">
        <v>27108</v>
      </c>
      <c r="O15" s="163">
        <v>68258</v>
      </c>
      <c r="P15" s="163">
        <v>72064</v>
      </c>
      <c r="Q15" s="163">
        <v>76519</v>
      </c>
      <c r="R15" s="164">
        <f t="shared" si="3"/>
        <v>6.1820048845470765E-2</v>
      </c>
      <c r="S15" s="165">
        <f t="shared" si="4"/>
        <v>6.2188536764807845E-2</v>
      </c>
      <c r="T15" s="164">
        <f t="shared" si="5"/>
        <v>0.56715189967239366</v>
      </c>
    </row>
    <row r="16" spans="1:20" x14ac:dyDescent="0.25">
      <c r="B16" s="162" t="s">
        <v>113</v>
      </c>
      <c r="C16" s="163">
        <v>49048</v>
      </c>
      <c r="D16" s="163">
        <v>35334</v>
      </c>
      <c r="E16" s="163">
        <v>35336</v>
      </c>
      <c r="F16" s="163">
        <v>38233</v>
      </c>
      <c r="G16" s="163">
        <v>37362</v>
      </c>
      <c r="H16" s="164">
        <f t="shared" si="0"/>
        <v>-2.2781366882012932E-2</v>
      </c>
      <c r="I16" s="165">
        <f t="shared" si="1"/>
        <v>-0.23825640189202413</v>
      </c>
      <c r="J16" s="164">
        <f t="shared" si="2"/>
        <v>7.2056330531078419E-2</v>
      </c>
      <c r="K16" s="79"/>
      <c r="L16" s="162" t="s">
        <v>113</v>
      </c>
      <c r="M16" s="163">
        <v>4749</v>
      </c>
      <c r="N16" s="163">
        <v>3104</v>
      </c>
      <c r="O16" s="163">
        <v>3215</v>
      </c>
      <c r="P16" s="163">
        <v>3854</v>
      </c>
      <c r="Q16" s="163">
        <v>3441</v>
      </c>
      <c r="R16" s="164">
        <f t="shared" si="3"/>
        <v>-0.10716139076284381</v>
      </c>
      <c r="S16" s="165">
        <f t="shared" si="4"/>
        <v>-0.27542640555906506</v>
      </c>
      <c r="T16" s="164">
        <f t="shared" si="5"/>
        <v>2.5504380438488565E-2</v>
      </c>
    </row>
    <row r="17" spans="2:24" x14ac:dyDescent="0.25">
      <c r="B17" s="162" t="s">
        <v>116</v>
      </c>
      <c r="C17" s="163">
        <v>14012</v>
      </c>
      <c r="D17" s="163">
        <v>11705</v>
      </c>
      <c r="E17" s="163">
        <v>16234</v>
      </c>
      <c r="F17" s="163">
        <v>18305</v>
      </c>
      <c r="G17" s="163">
        <v>17983</v>
      </c>
      <c r="H17" s="164">
        <f t="shared" si="0"/>
        <v>-1.7590822179732291E-2</v>
      </c>
      <c r="I17" s="165">
        <f t="shared" si="1"/>
        <v>0.2833999429060805</v>
      </c>
      <c r="J17" s="164">
        <f t="shared" si="2"/>
        <v>3.4682002889041892E-2</v>
      </c>
      <c r="K17" s="79"/>
      <c r="L17" s="162" t="s">
        <v>116</v>
      </c>
      <c r="M17" s="163">
        <v>1883</v>
      </c>
      <c r="N17" s="163">
        <v>1620</v>
      </c>
      <c r="O17" s="163">
        <v>2240</v>
      </c>
      <c r="P17" s="163">
        <v>2611</v>
      </c>
      <c r="Q17" s="163">
        <v>2354</v>
      </c>
      <c r="R17" s="164">
        <f t="shared" si="3"/>
        <v>-9.8429720413634625E-2</v>
      </c>
      <c r="S17" s="165">
        <f t="shared" si="4"/>
        <v>0.2501327668613913</v>
      </c>
      <c r="T17" s="164">
        <f t="shared" si="5"/>
        <v>1.7447634859692553E-2</v>
      </c>
    </row>
    <row r="18" spans="2:24" x14ac:dyDescent="0.25">
      <c r="B18" s="162" t="s">
        <v>123</v>
      </c>
      <c r="C18" s="163">
        <v>12530</v>
      </c>
      <c r="D18" s="163">
        <v>16171</v>
      </c>
      <c r="E18" s="163">
        <v>17018</v>
      </c>
      <c r="F18" s="163">
        <v>17333</v>
      </c>
      <c r="G18" s="163">
        <v>16397</v>
      </c>
      <c r="H18" s="164">
        <f t="shared" si="0"/>
        <v>-5.4001038481509278E-2</v>
      </c>
      <c r="I18" s="165">
        <f t="shared" si="1"/>
        <v>0.3086193136472466</v>
      </c>
      <c r="J18" s="164">
        <f t="shared" si="2"/>
        <v>3.1623244251327357E-2</v>
      </c>
      <c r="K18" s="79"/>
      <c r="L18" s="162" t="s">
        <v>123</v>
      </c>
      <c r="M18" s="163">
        <v>4925</v>
      </c>
      <c r="N18" s="163">
        <v>5580</v>
      </c>
      <c r="O18" s="163">
        <v>6502</v>
      </c>
      <c r="P18" s="163">
        <v>6405</v>
      </c>
      <c r="Q18" s="163">
        <v>5630</v>
      </c>
      <c r="R18" s="164">
        <f t="shared" si="3"/>
        <v>-0.12099921935987512</v>
      </c>
      <c r="S18" s="165">
        <f t="shared" si="4"/>
        <v>0.14314720812182746</v>
      </c>
      <c r="T18" s="164">
        <f t="shared" si="5"/>
        <v>4.1729050237922297E-2</v>
      </c>
    </row>
    <row r="19" spans="2:24" x14ac:dyDescent="0.25">
      <c r="B19" s="162" t="s">
        <v>119</v>
      </c>
      <c r="C19" s="163">
        <v>12175</v>
      </c>
      <c r="D19" s="163">
        <v>14403</v>
      </c>
      <c r="E19" s="163">
        <v>12868</v>
      </c>
      <c r="F19" s="163">
        <v>13370</v>
      </c>
      <c r="G19" s="163">
        <v>13293</v>
      </c>
      <c r="H19" s="164">
        <f t="shared" si="0"/>
        <v>-5.7591623036649109E-3</v>
      </c>
      <c r="I19" s="165">
        <f t="shared" si="1"/>
        <v>9.1827515400410675E-2</v>
      </c>
      <c r="J19" s="164">
        <f t="shared" si="2"/>
        <v>2.5636871734640153E-2</v>
      </c>
      <c r="K19" s="79"/>
      <c r="L19" s="162" t="s">
        <v>119</v>
      </c>
      <c r="M19" s="163">
        <v>4362</v>
      </c>
      <c r="N19" s="163">
        <v>3905</v>
      </c>
      <c r="O19" s="163">
        <v>4026</v>
      </c>
      <c r="P19" s="163">
        <v>4643</v>
      </c>
      <c r="Q19" s="163">
        <v>3835</v>
      </c>
      <c r="R19" s="164">
        <f t="shared" si="3"/>
        <v>-0.17402541460262766</v>
      </c>
      <c r="S19" s="165">
        <f t="shared" si="4"/>
        <v>-0.12081613938560298</v>
      </c>
      <c r="T19" s="164">
        <f t="shared" si="5"/>
        <v>2.8424672764197512E-2</v>
      </c>
    </row>
    <row r="20" spans="2:24" x14ac:dyDescent="0.25">
      <c r="B20" s="162" t="s">
        <v>128</v>
      </c>
      <c r="C20" s="163">
        <v>2171</v>
      </c>
      <c r="D20" s="163">
        <v>1052</v>
      </c>
      <c r="E20" s="163">
        <v>1557</v>
      </c>
      <c r="F20" s="163">
        <v>1535</v>
      </c>
      <c r="G20" s="163">
        <v>1846</v>
      </c>
      <c r="H20" s="164">
        <f t="shared" si="0"/>
        <v>0.20260586319218232</v>
      </c>
      <c r="I20" s="165">
        <f t="shared" si="1"/>
        <v>-0.14970059880239517</v>
      </c>
      <c r="J20" s="164">
        <f t="shared" si="2"/>
        <v>3.5601944799628165E-3</v>
      </c>
      <c r="K20" s="79"/>
      <c r="L20" s="162" t="s">
        <v>128</v>
      </c>
      <c r="M20" s="163">
        <v>730</v>
      </c>
      <c r="N20" s="163">
        <v>646</v>
      </c>
      <c r="O20" s="163">
        <v>625</v>
      </c>
      <c r="P20" s="163">
        <v>539</v>
      </c>
      <c r="Q20" s="163">
        <v>547</v>
      </c>
      <c r="R20" s="164">
        <f t="shared" si="3"/>
        <v>1.4842300556586308E-2</v>
      </c>
      <c r="S20" s="165">
        <f t="shared" si="4"/>
        <v>-0.25068493150684934</v>
      </c>
      <c r="T20" s="164">
        <f t="shared" si="5"/>
        <v>4.0543144724944037E-3</v>
      </c>
    </row>
    <row r="21" spans="2:24" x14ac:dyDescent="0.25">
      <c r="B21" s="162" t="s">
        <v>131</v>
      </c>
      <c r="C21" s="163">
        <v>1515</v>
      </c>
      <c r="D21" s="163">
        <v>320</v>
      </c>
      <c r="E21" s="163">
        <v>821</v>
      </c>
      <c r="F21" s="163">
        <v>1131</v>
      </c>
      <c r="G21" s="163">
        <v>638</v>
      </c>
      <c r="H21" s="164">
        <f t="shared" si="0"/>
        <v>-0.4358974358974359</v>
      </c>
      <c r="I21" s="165">
        <f t="shared" si="1"/>
        <v>-0.5788778877887788</v>
      </c>
      <c r="J21" s="164">
        <f t="shared" si="2"/>
        <v>1.2304464129015585E-3</v>
      </c>
      <c r="K21" s="79"/>
      <c r="L21" s="162" t="s">
        <v>131</v>
      </c>
      <c r="M21" s="163">
        <v>454</v>
      </c>
      <c r="N21" s="163">
        <v>92</v>
      </c>
      <c r="O21" s="163">
        <v>134</v>
      </c>
      <c r="P21" s="163">
        <v>422</v>
      </c>
      <c r="Q21" s="163">
        <v>113</v>
      </c>
      <c r="R21" s="164">
        <f t="shared" si="3"/>
        <v>-0.73222748815165883</v>
      </c>
      <c r="S21" s="165">
        <f t="shared" si="4"/>
        <v>-0.75110132158590304</v>
      </c>
      <c r="T21" s="164">
        <f t="shared" si="5"/>
        <v>8.375457685408915E-4</v>
      </c>
    </row>
    <row r="22" spans="2:24" x14ac:dyDescent="0.25">
      <c r="B22" s="168" t="s">
        <v>145</v>
      </c>
      <c r="C22" s="169">
        <f>C14-SUM(C15:C21)</f>
        <v>83391</v>
      </c>
      <c r="D22" s="169">
        <f>D14-SUM(D15:D21)</f>
        <v>61796</v>
      </c>
      <c r="E22" s="169">
        <f>E14-SUM(E15:E21)</f>
        <v>84543</v>
      </c>
      <c r="F22" s="169">
        <f>F14-SUM(F15:F21)</f>
        <v>87597</v>
      </c>
      <c r="G22" s="169">
        <f>G14-SUM(G15:G21)</f>
        <v>102182</v>
      </c>
      <c r="H22" s="170">
        <f t="shared" si="0"/>
        <v>0.16650113588364901</v>
      </c>
      <c r="I22" s="171">
        <f t="shared" si="1"/>
        <v>0.2253360674413305</v>
      </c>
      <c r="J22" s="170">
        <f t="shared" si="2"/>
        <v>0.19706814320236216</v>
      </c>
      <c r="K22" s="79"/>
      <c r="L22" s="168" t="s">
        <v>145</v>
      </c>
      <c r="M22" s="169">
        <f>M14-SUM(M15:M21)</f>
        <v>22916</v>
      </c>
      <c r="N22" s="169">
        <f>N14-SUM(N15:N21)</f>
        <v>17207</v>
      </c>
      <c r="O22" s="169">
        <f>O14-SUM(O15:O21)</f>
        <v>27870</v>
      </c>
      <c r="P22" s="169">
        <f>P14-SUM(P15:P21)</f>
        <v>26024</v>
      </c>
      <c r="Q22" s="169">
        <f>Q14-SUM(Q15:Q21)</f>
        <v>30194</v>
      </c>
      <c r="R22" s="170">
        <f t="shared" si="3"/>
        <v>0.16023670458038741</v>
      </c>
      <c r="S22" s="171">
        <f t="shared" si="4"/>
        <v>0.31759469366381565</v>
      </c>
      <c r="T22" s="170">
        <f t="shared" si="5"/>
        <v>0.22379519411790866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168508</v>
      </c>
      <c r="D24" s="176">
        <v>126117</v>
      </c>
      <c r="E24" s="176">
        <v>171345</v>
      </c>
      <c r="F24" s="176">
        <v>183654</v>
      </c>
      <c r="G24" s="176">
        <v>181999</v>
      </c>
      <c r="H24" s="177">
        <f t="shared" ref="H24:H36" si="6">IFERROR(G24/F24-1,"-")</f>
        <v>-9.0115107756977286E-3</v>
      </c>
      <c r="I24" s="177">
        <f t="shared" ref="I24:I36" si="7">IFERROR(G24/C24-1,"-")</f>
        <v>8.0061480760557302E-2</v>
      </c>
      <c r="J24" s="177">
        <f t="shared" ref="J24:J36" si="8">G24/G$10</f>
        <v>0.35100316097440554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26790</v>
      </c>
      <c r="D25" s="158">
        <v>30586</v>
      </c>
      <c r="E25" s="158">
        <v>22949</v>
      </c>
      <c r="F25" s="158">
        <v>20260</v>
      </c>
      <c r="G25" s="158">
        <v>18598</v>
      </c>
      <c r="H25" s="159">
        <f t="shared" si="6"/>
        <v>-8.2033563672260557E-2</v>
      </c>
      <c r="I25" s="160">
        <f t="shared" si="7"/>
        <v>-0.30578574094811495</v>
      </c>
      <c r="J25" s="159">
        <f t="shared" si="8"/>
        <v>3.5868091515898412E-2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13995</v>
      </c>
      <c r="D26" s="163">
        <v>12846</v>
      </c>
      <c r="E26" s="163">
        <v>8758</v>
      </c>
      <c r="F26" s="163">
        <v>7870</v>
      </c>
      <c r="G26" s="163">
        <v>6503</v>
      </c>
      <c r="H26" s="164">
        <f t="shared" si="6"/>
        <v>-0.17369758576874206</v>
      </c>
      <c r="I26" s="165">
        <f t="shared" si="7"/>
        <v>-0.53533404787424077</v>
      </c>
      <c r="J26" s="164">
        <f t="shared" si="8"/>
        <v>1.2541681854386888E-2</v>
      </c>
    </row>
    <row r="27" spans="2:24" x14ac:dyDescent="0.25">
      <c r="B27" s="162" t="s">
        <v>100</v>
      </c>
      <c r="C27" s="163">
        <v>12795</v>
      </c>
      <c r="D27" s="163">
        <v>17740</v>
      </c>
      <c r="E27" s="163">
        <v>14191</v>
      </c>
      <c r="F27" s="163">
        <v>12390</v>
      </c>
      <c r="G27" s="163">
        <v>12095</v>
      </c>
      <c r="H27" s="164">
        <f t="shared" si="6"/>
        <v>-2.3809523809523836E-2</v>
      </c>
      <c r="I27" s="165">
        <f t="shared" si="7"/>
        <v>-5.4708870652598662E-2</v>
      </c>
      <c r="J27" s="164">
        <f t="shared" si="8"/>
        <v>2.3326409661511522E-2</v>
      </c>
    </row>
    <row r="28" spans="2:24" x14ac:dyDescent="0.25">
      <c r="B28" s="157" t="s">
        <v>107</v>
      </c>
      <c r="C28" s="158">
        <v>141718</v>
      </c>
      <c r="D28" s="158">
        <v>95531</v>
      </c>
      <c r="E28" s="158">
        <v>148396</v>
      </c>
      <c r="F28" s="158">
        <v>163394</v>
      </c>
      <c r="G28" s="158">
        <v>163401</v>
      </c>
      <c r="H28" s="159">
        <f t="shared" si="6"/>
        <v>4.2841230400103569E-5</v>
      </c>
      <c r="I28" s="160">
        <f t="shared" si="7"/>
        <v>0.15300103021493383</v>
      </c>
      <c r="J28" s="159">
        <f t="shared" si="8"/>
        <v>0.31513506945850717</v>
      </c>
    </row>
    <row r="29" spans="2:24" x14ac:dyDescent="0.25">
      <c r="B29" s="162" t="s">
        <v>110</v>
      </c>
      <c r="C29" s="163">
        <v>74067</v>
      </c>
      <c r="D29" s="163">
        <v>35490</v>
      </c>
      <c r="E29" s="163">
        <v>85087</v>
      </c>
      <c r="F29" s="163">
        <v>95823</v>
      </c>
      <c r="G29" s="163">
        <v>94224</v>
      </c>
      <c r="H29" s="164">
        <f t="shared" si="6"/>
        <v>-1.6687016687016665E-2</v>
      </c>
      <c r="I29" s="165">
        <f t="shared" si="7"/>
        <v>0.272145489894285</v>
      </c>
      <c r="J29" s="164">
        <f t="shared" si="8"/>
        <v>0.18172034923077812</v>
      </c>
    </row>
    <row r="30" spans="2:24" x14ac:dyDescent="0.25">
      <c r="B30" s="162" t="s">
        <v>113</v>
      </c>
      <c r="C30" s="163">
        <v>21292</v>
      </c>
      <c r="D30" s="163">
        <v>19804</v>
      </c>
      <c r="E30" s="163">
        <v>16493</v>
      </c>
      <c r="F30" s="163">
        <v>17384</v>
      </c>
      <c r="G30" s="163">
        <v>16729</v>
      </c>
      <c r="H30" s="164">
        <f t="shared" si="6"/>
        <v>-3.7678324896456505E-2</v>
      </c>
      <c r="I30" s="165">
        <f t="shared" si="7"/>
        <v>-0.21430584256997931</v>
      </c>
      <c r="J30" s="164">
        <f t="shared" si="8"/>
        <v>3.2263539249890553E-2</v>
      </c>
    </row>
    <row r="31" spans="2:24" x14ac:dyDescent="0.25">
      <c r="B31" s="162" t="s">
        <v>116</v>
      </c>
      <c r="C31" s="163">
        <v>4039</v>
      </c>
      <c r="D31" s="163">
        <v>3611</v>
      </c>
      <c r="E31" s="163">
        <v>5012</v>
      </c>
      <c r="F31" s="163">
        <v>5882</v>
      </c>
      <c r="G31" s="163">
        <v>3614</v>
      </c>
      <c r="H31" s="164">
        <f t="shared" si="6"/>
        <v>-0.38558313498809926</v>
      </c>
      <c r="I31" s="165">
        <f t="shared" si="7"/>
        <v>-0.10522406536271356</v>
      </c>
      <c r="J31" s="164">
        <f t="shared" si="8"/>
        <v>6.9699582072511477E-3</v>
      </c>
    </row>
    <row r="32" spans="2:24" x14ac:dyDescent="0.25">
      <c r="B32" s="162" t="s">
        <v>123</v>
      </c>
      <c r="C32" s="163">
        <v>5729</v>
      </c>
      <c r="D32" s="163">
        <v>7659</v>
      </c>
      <c r="E32" s="163">
        <v>7424</v>
      </c>
      <c r="F32" s="163">
        <v>7152</v>
      </c>
      <c r="G32" s="163">
        <v>6638</v>
      </c>
      <c r="H32" s="164">
        <f t="shared" si="6"/>
        <v>-7.1868008948545836E-2</v>
      </c>
      <c r="I32" s="165">
        <f t="shared" si="7"/>
        <v>0.15866643393262359</v>
      </c>
      <c r="J32" s="164">
        <f t="shared" si="8"/>
        <v>1.2802042772477344E-2</v>
      </c>
    </row>
    <row r="33" spans="2:10" x14ac:dyDescent="0.25">
      <c r="B33" s="162" t="s">
        <v>119</v>
      </c>
      <c r="C33" s="163">
        <v>5623</v>
      </c>
      <c r="D33" s="163">
        <v>7782</v>
      </c>
      <c r="E33" s="163">
        <v>6516</v>
      </c>
      <c r="F33" s="163">
        <v>6621</v>
      </c>
      <c r="G33" s="163">
        <v>6812</v>
      </c>
      <c r="H33" s="164">
        <f t="shared" si="6"/>
        <v>2.8847606101797263E-2</v>
      </c>
      <c r="I33" s="165">
        <f t="shared" si="7"/>
        <v>0.21145296105281886</v>
      </c>
      <c r="J33" s="164">
        <f t="shared" si="8"/>
        <v>1.3137619066905042E-2</v>
      </c>
    </row>
    <row r="34" spans="2:10" x14ac:dyDescent="0.25">
      <c r="B34" s="162" t="s">
        <v>128</v>
      </c>
      <c r="C34" s="163">
        <v>1033</v>
      </c>
      <c r="D34" s="163">
        <v>220</v>
      </c>
      <c r="E34" s="163">
        <v>564</v>
      </c>
      <c r="F34" s="163">
        <v>734</v>
      </c>
      <c r="G34" s="163">
        <v>961</v>
      </c>
      <c r="H34" s="164">
        <f t="shared" si="6"/>
        <v>0.30926430517711179</v>
      </c>
      <c r="I34" s="165">
        <f t="shared" si="7"/>
        <v>-6.9699903194578861E-2</v>
      </c>
      <c r="J34" s="164">
        <f t="shared" si="8"/>
        <v>1.8533840169253882E-3</v>
      </c>
    </row>
    <row r="35" spans="2:10" x14ac:dyDescent="0.25">
      <c r="B35" s="162" t="s">
        <v>131</v>
      </c>
      <c r="C35" s="163">
        <v>717</v>
      </c>
      <c r="D35" s="163">
        <v>65</v>
      </c>
      <c r="E35" s="163">
        <v>431</v>
      </c>
      <c r="F35" s="163">
        <v>464</v>
      </c>
      <c r="G35" s="163">
        <v>235</v>
      </c>
      <c r="H35" s="164">
        <f t="shared" si="6"/>
        <v>-0.49353448275862066</v>
      </c>
      <c r="I35" s="165">
        <f t="shared" si="7"/>
        <v>-0.6722454672245467</v>
      </c>
      <c r="J35" s="164">
        <f t="shared" si="8"/>
        <v>4.5322085741671825E-4</v>
      </c>
    </row>
    <row r="36" spans="2:10" x14ac:dyDescent="0.25">
      <c r="B36" s="168" t="s">
        <v>145</v>
      </c>
      <c r="C36" s="169">
        <f>C28-SUM(C29:C35)</f>
        <v>29218</v>
      </c>
      <c r="D36" s="169">
        <f>D28-SUM(D29:D35)</f>
        <v>20900</v>
      </c>
      <c r="E36" s="169">
        <f>E28-SUM(E29:E35)</f>
        <v>26869</v>
      </c>
      <c r="F36" s="169">
        <f>F28-SUM(F29:F35)</f>
        <v>29334</v>
      </c>
      <c r="G36" s="169">
        <f>G28-SUM(G29:G35)</f>
        <v>34188</v>
      </c>
      <c r="H36" s="170">
        <f t="shared" si="6"/>
        <v>0.1654735119656372</v>
      </c>
      <c r="I36" s="171">
        <f t="shared" si="7"/>
        <v>0.17010062290368944</v>
      </c>
      <c r="J36" s="170">
        <f t="shared" si="8"/>
        <v>6.5934956056862823E-2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122832</v>
      </c>
      <c r="D38" s="176">
        <v>68931</v>
      </c>
      <c r="E38" s="176">
        <v>125170</v>
      </c>
      <c r="F38" s="176">
        <v>128953</v>
      </c>
      <c r="G38" s="176">
        <v>134918</v>
      </c>
      <c r="H38" s="177">
        <f t="shared" ref="H38:H50" si="9">IFERROR(G38/F38-1,"-")</f>
        <v>4.6257163462656958E-2</v>
      </c>
      <c r="I38" s="177">
        <f t="shared" ref="I38:I50" si="10">IFERROR(G38/C38-1,"-")</f>
        <v>9.8394555164777797E-2</v>
      </c>
      <c r="J38" s="177">
        <f t="shared" ref="J38:J50" si="11">G38/G$10</f>
        <v>0.26020277294020766</v>
      </c>
    </row>
    <row r="39" spans="2:10" x14ac:dyDescent="0.25">
      <c r="B39" s="157" t="s">
        <v>97</v>
      </c>
      <c r="C39" s="158">
        <v>10774</v>
      </c>
      <c r="D39" s="158">
        <v>9669</v>
      </c>
      <c r="E39" s="158">
        <v>12300</v>
      </c>
      <c r="F39" s="158">
        <v>12391</v>
      </c>
      <c r="G39" s="158">
        <v>12285</v>
      </c>
      <c r="H39" s="159">
        <f t="shared" si="9"/>
        <v>-8.5545960777984043E-3</v>
      </c>
      <c r="I39" s="160">
        <f t="shared" si="10"/>
        <v>0.14024503434193436</v>
      </c>
      <c r="J39" s="159">
        <f t="shared" si="11"/>
        <v>2.3692843546231419E-2</v>
      </c>
    </row>
    <row r="40" spans="2:10" x14ac:dyDescent="0.25">
      <c r="B40" s="162" t="s">
        <v>103</v>
      </c>
      <c r="C40" s="163">
        <v>3385</v>
      </c>
      <c r="D40" s="163">
        <v>2943</v>
      </c>
      <c r="E40" s="163">
        <v>4194</v>
      </c>
      <c r="F40" s="163">
        <v>5378</v>
      </c>
      <c r="G40" s="163">
        <v>5410</v>
      </c>
      <c r="H40" s="164">
        <f t="shared" si="9"/>
        <v>5.9501673484567696E-3</v>
      </c>
      <c r="I40" s="165">
        <f t="shared" si="10"/>
        <v>0.5982274741506648</v>
      </c>
      <c r="J40" s="164">
        <f t="shared" si="11"/>
        <v>1.0433722717550832E-2</v>
      </c>
    </row>
    <row r="41" spans="2:10" x14ac:dyDescent="0.25">
      <c r="B41" s="162" t="s">
        <v>100</v>
      </c>
      <c r="C41" s="163">
        <v>7389</v>
      </c>
      <c r="D41" s="163">
        <v>6726</v>
      </c>
      <c r="E41" s="163">
        <v>8106</v>
      </c>
      <c r="F41" s="163">
        <v>7013</v>
      </c>
      <c r="G41" s="163">
        <v>6875</v>
      </c>
      <c r="H41" s="164">
        <f t="shared" si="9"/>
        <v>-1.9677741337516097E-2</v>
      </c>
      <c r="I41" s="165">
        <f t="shared" si="10"/>
        <v>-6.9562863716335133E-2</v>
      </c>
      <c r="J41" s="164">
        <f t="shared" si="11"/>
        <v>1.3259120828680587E-2</v>
      </c>
    </row>
    <row r="42" spans="2:10" x14ac:dyDescent="0.25">
      <c r="B42" s="157" t="s">
        <v>107</v>
      </c>
      <c r="C42" s="158">
        <v>112058</v>
      </c>
      <c r="D42" s="158">
        <v>59262</v>
      </c>
      <c r="E42" s="158">
        <v>112870</v>
      </c>
      <c r="F42" s="158">
        <v>116562</v>
      </c>
      <c r="G42" s="158">
        <v>122633</v>
      </c>
      <c r="H42" s="159">
        <f t="shared" si="9"/>
        <v>5.2083869528662952E-2</v>
      </c>
      <c r="I42" s="160">
        <f t="shared" si="10"/>
        <v>9.4370772278641324E-2</v>
      </c>
      <c r="J42" s="159">
        <f t="shared" si="11"/>
        <v>0.23650992939397622</v>
      </c>
    </row>
    <row r="43" spans="2:10" x14ac:dyDescent="0.25">
      <c r="B43" s="162" t="s">
        <v>110</v>
      </c>
      <c r="C43" s="163">
        <v>72039</v>
      </c>
      <c r="D43" s="163">
        <v>27108</v>
      </c>
      <c r="E43" s="163">
        <v>68258</v>
      </c>
      <c r="F43" s="163">
        <v>72064</v>
      </c>
      <c r="G43" s="163">
        <v>76519</v>
      </c>
      <c r="H43" s="164">
        <f t="shared" si="9"/>
        <v>6.1820048845470765E-2</v>
      </c>
      <c r="I43" s="165">
        <f t="shared" si="10"/>
        <v>6.2188536764807845E-2</v>
      </c>
      <c r="J43" s="164">
        <f t="shared" si="11"/>
        <v>0.14757449697306324</v>
      </c>
    </row>
    <row r="44" spans="2:10" x14ac:dyDescent="0.25">
      <c r="B44" s="162" t="s">
        <v>113</v>
      </c>
      <c r="C44" s="163">
        <v>4749</v>
      </c>
      <c r="D44" s="163">
        <v>3104</v>
      </c>
      <c r="E44" s="163">
        <v>3215</v>
      </c>
      <c r="F44" s="163">
        <v>3854</v>
      </c>
      <c r="G44" s="163">
        <v>3441</v>
      </c>
      <c r="H44" s="164">
        <f t="shared" si="9"/>
        <v>-0.10716139076284381</v>
      </c>
      <c r="I44" s="165">
        <f t="shared" si="10"/>
        <v>-0.27542640555906506</v>
      </c>
      <c r="J44" s="164">
        <f t="shared" si="11"/>
        <v>6.6363105122167129E-3</v>
      </c>
    </row>
    <row r="45" spans="2:10" x14ac:dyDescent="0.25">
      <c r="B45" s="162" t="s">
        <v>116</v>
      </c>
      <c r="C45" s="163">
        <v>1883</v>
      </c>
      <c r="D45" s="163">
        <v>1620</v>
      </c>
      <c r="E45" s="163">
        <v>2240</v>
      </c>
      <c r="F45" s="163">
        <v>2611</v>
      </c>
      <c r="G45" s="163">
        <v>2354</v>
      </c>
      <c r="H45" s="164">
        <f t="shared" si="9"/>
        <v>-9.8429720413634625E-2</v>
      </c>
      <c r="I45" s="165">
        <f t="shared" si="10"/>
        <v>0.2501327668613913</v>
      </c>
      <c r="J45" s="164">
        <f t="shared" si="11"/>
        <v>4.5399229717402335E-3</v>
      </c>
    </row>
    <row r="46" spans="2:10" x14ac:dyDescent="0.25">
      <c r="B46" s="162" t="s">
        <v>123</v>
      </c>
      <c r="C46" s="163">
        <v>4925</v>
      </c>
      <c r="D46" s="163">
        <v>5580</v>
      </c>
      <c r="E46" s="163">
        <v>6502</v>
      </c>
      <c r="F46" s="163">
        <v>6405</v>
      </c>
      <c r="G46" s="163">
        <v>5630</v>
      </c>
      <c r="H46" s="164">
        <f t="shared" si="9"/>
        <v>-0.12099921935987512</v>
      </c>
      <c r="I46" s="165">
        <f t="shared" si="10"/>
        <v>0.14314720812182746</v>
      </c>
      <c r="J46" s="164">
        <f t="shared" si="11"/>
        <v>1.0858014584068612E-2</v>
      </c>
    </row>
    <row r="47" spans="2:10" x14ac:dyDescent="0.25">
      <c r="B47" s="162" t="s">
        <v>119</v>
      </c>
      <c r="C47" s="163">
        <v>4362</v>
      </c>
      <c r="D47" s="163">
        <v>3905</v>
      </c>
      <c r="E47" s="163">
        <v>4026</v>
      </c>
      <c r="F47" s="163">
        <v>4643</v>
      </c>
      <c r="G47" s="163">
        <v>3835</v>
      </c>
      <c r="H47" s="164">
        <f t="shared" si="9"/>
        <v>-0.17402541460262766</v>
      </c>
      <c r="I47" s="165">
        <f t="shared" si="10"/>
        <v>-0.12081613938560298</v>
      </c>
      <c r="J47" s="164">
        <f t="shared" si="11"/>
        <v>7.3961786731621898E-3</v>
      </c>
    </row>
    <row r="48" spans="2:10" x14ac:dyDescent="0.25">
      <c r="B48" s="162" t="s">
        <v>128</v>
      </c>
      <c r="C48" s="163">
        <v>730</v>
      </c>
      <c r="D48" s="163">
        <v>646</v>
      </c>
      <c r="E48" s="163">
        <v>625</v>
      </c>
      <c r="F48" s="163">
        <v>539</v>
      </c>
      <c r="G48" s="163">
        <v>547</v>
      </c>
      <c r="H48" s="164">
        <f t="shared" si="9"/>
        <v>1.4842300556586308E-2</v>
      </c>
      <c r="I48" s="165">
        <f t="shared" si="10"/>
        <v>-0.25068493150684934</v>
      </c>
      <c r="J48" s="164">
        <f t="shared" si="11"/>
        <v>1.0549438681146592E-3</v>
      </c>
    </row>
    <row r="49" spans="2:10" x14ac:dyDescent="0.25">
      <c r="B49" s="162" t="s">
        <v>131</v>
      </c>
      <c r="C49" s="163">
        <v>454</v>
      </c>
      <c r="D49" s="163">
        <v>92</v>
      </c>
      <c r="E49" s="163">
        <v>134</v>
      </c>
      <c r="F49" s="163">
        <v>422</v>
      </c>
      <c r="G49" s="163">
        <v>113</v>
      </c>
      <c r="H49" s="164">
        <f t="shared" si="9"/>
        <v>-0.73222748815165883</v>
      </c>
      <c r="I49" s="165">
        <f t="shared" si="10"/>
        <v>-0.75110132158590304</v>
      </c>
      <c r="J49" s="164">
        <f t="shared" si="11"/>
        <v>2.179317314386773E-4</v>
      </c>
    </row>
    <row r="50" spans="2:10" x14ac:dyDescent="0.25">
      <c r="B50" s="168" t="s">
        <v>145</v>
      </c>
      <c r="C50" s="169">
        <f>C42-SUM(C43:C49)</f>
        <v>22916</v>
      </c>
      <c r="D50" s="169">
        <f>D42-SUM(D43:D49)</f>
        <v>17207</v>
      </c>
      <c r="E50" s="169">
        <f>E42-SUM(E43:E49)</f>
        <v>27870</v>
      </c>
      <c r="F50" s="169">
        <f>F42-SUM(F43:F49)</f>
        <v>26024</v>
      </c>
      <c r="G50" s="169">
        <f>G42-SUM(G43:G49)</f>
        <v>30194</v>
      </c>
      <c r="H50" s="170">
        <f t="shared" si="9"/>
        <v>0.16023670458038741</v>
      </c>
      <c r="I50" s="171">
        <f t="shared" si="10"/>
        <v>0.31759469366381565</v>
      </c>
      <c r="J50" s="170">
        <f t="shared" si="11"/>
        <v>5.8232130080171876E-2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3964</v>
      </c>
      <c r="D52" s="176">
        <v>2558</v>
      </c>
      <c r="E52" s="176">
        <v>3499</v>
      </c>
      <c r="F52" s="176">
        <v>4023</v>
      </c>
      <c r="G52" s="176">
        <v>3471</v>
      </c>
      <c r="H52" s="177">
        <f t="shared" ref="H52:H64" si="12">IFERROR(G52/F52-1,"-")</f>
        <v>-0.13721103653989564</v>
      </c>
      <c r="I52" s="177">
        <f t="shared" ref="I52:I64" si="13">IFERROR(G52/C52-1,"-")</f>
        <v>-0.12436932391523714</v>
      </c>
      <c r="J52" s="177">
        <f t="shared" ref="J52:J64" si="14">G52/G$10</f>
        <v>6.6941684940145917E-3</v>
      </c>
    </row>
    <row r="53" spans="2:10" x14ac:dyDescent="0.25">
      <c r="B53" s="157" t="s">
        <v>97</v>
      </c>
      <c r="C53" s="158">
        <v>1162</v>
      </c>
      <c r="D53" s="158">
        <v>695</v>
      </c>
      <c r="E53" s="158">
        <v>563</v>
      </c>
      <c r="F53" s="158">
        <v>1757</v>
      </c>
      <c r="G53" s="158">
        <v>908</v>
      </c>
      <c r="H53" s="159">
        <f t="shared" si="12"/>
        <v>-0.48321001707455891</v>
      </c>
      <c r="I53" s="160">
        <f t="shared" si="13"/>
        <v>-0.21858864027538727</v>
      </c>
      <c r="J53" s="159">
        <f t="shared" si="14"/>
        <v>1.7511682490824688E-3</v>
      </c>
    </row>
    <row r="54" spans="2:10" x14ac:dyDescent="0.25">
      <c r="B54" s="162" t="s">
        <v>103</v>
      </c>
      <c r="C54" s="163">
        <v>757</v>
      </c>
      <c r="D54" s="163">
        <v>333</v>
      </c>
      <c r="E54" s="163">
        <v>284</v>
      </c>
      <c r="F54" s="163">
        <v>1401</v>
      </c>
      <c r="G54" s="163">
        <v>691</v>
      </c>
      <c r="H54" s="164">
        <f t="shared" si="12"/>
        <v>-0.50678087080656675</v>
      </c>
      <c r="I54" s="165">
        <f t="shared" si="13"/>
        <v>-8.7186261558784728E-2</v>
      </c>
      <c r="J54" s="164">
        <f t="shared" si="14"/>
        <v>1.3326621807444778E-3</v>
      </c>
    </row>
    <row r="55" spans="2:10" x14ac:dyDescent="0.25">
      <c r="B55" s="162" t="s">
        <v>100</v>
      </c>
      <c r="C55" s="163">
        <v>405</v>
      </c>
      <c r="D55" s="163">
        <v>362</v>
      </c>
      <c r="E55" s="163">
        <v>279</v>
      </c>
      <c r="F55" s="163">
        <v>356</v>
      </c>
      <c r="G55" s="163">
        <v>217</v>
      </c>
      <c r="H55" s="164">
        <f t="shared" si="12"/>
        <v>-0.3904494382022472</v>
      </c>
      <c r="I55" s="165">
        <f t="shared" si="13"/>
        <v>-0.46419753086419757</v>
      </c>
      <c r="J55" s="164">
        <f t="shared" si="14"/>
        <v>4.1850606833799089E-4</v>
      </c>
    </row>
    <row r="56" spans="2:10" x14ac:dyDescent="0.25">
      <c r="B56" s="157" t="s">
        <v>107</v>
      </c>
      <c r="C56" s="158">
        <v>2802</v>
      </c>
      <c r="D56" s="158">
        <v>1863</v>
      </c>
      <c r="E56" s="158">
        <v>2936</v>
      </c>
      <c r="F56" s="158">
        <v>2266</v>
      </c>
      <c r="G56" s="158">
        <v>2563</v>
      </c>
      <c r="H56" s="159">
        <f t="shared" si="12"/>
        <v>0.13106796116504849</v>
      </c>
      <c r="I56" s="160">
        <f t="shared" si="13"/>
        <v>-8.5296216987865825E-2</v>
      </c>
      <c r="J56" s="159">
        <f t="shared" si="14"/>
        <v>4.9430002449321227E-3</v>
      </c>
    </row>
    <row r="57" spans="2:10" x14ac:dyDescent="0.25">
      <c r="B57" s="162" t="s">
        <v>110</v>
      </c>
      <c r="C57" s="163">
        <v>1100</v>
      </c>
      <c r="D57" s="163">
        <v>696</v>
      </c>
      <c r="E57" s="163">
        <v>956</v>
      </c>
      <c r="F57" s="163">
        <v>940</v>
      </c>
      <c r="G57" s="163">
        <v>1013</v>
      </c>
      <c r="H57" s="164">
        <f t="shared" si="12"/>
        <v>7.7659574468085024E-2</v>
      </c>
      <c r="I57" s="165">
        <f t="shared" si="13"/>
        <v>-7.9090909090909101E-2</v>
      </c>
      <c r="J57" s="164">
        <f t="shared" si="14"/>
        <v>1.9536711853750449E-3</v>
      </c>
    </row>
    <row r="58" spans="2:10" x14ac:dyDescent="0.25">
      <c r="B58" s="162" t="s">
        <v>113</v>
      </c>
      <c r="C58" s="163">
        <v>791</v>
      </c>
      <c r="D58" s="163">
        <v>488</v>
      </c>
      <c r="E58" s="163">
        <v>525</v>
      </c>
      <c r="F58" s="163">
        <v>404</v>
      </c>
      <c r="G58" s="163">
        <v>401</v>
      </c>
      <c r="H58" s="164">
        <f t="shared" si="12"/>
        <v>-7.4257425742574323E-3</v>
      </c>
      <c r="I58" s="165">
        <f t="shared" si="13"/>
        <v>-0.49304677623261695</v>
      </c>
      <c r="J58" s="164">
        <f t="shared" si="14"/>
        <v>7.7336835669831495E-4</v>
      </c>
    </row>
    <row r="59" spans="2:10" x14ac:dyDescent="0.25">
      <c r="B59" s="162" t="s">
        <v>116</v>
      </c>
      <c r="C59" s="163">
        <v>110</v>
      </c>
      <c r="D59" s="163">
        <v>106</v>
      </c>
      <c r="E59" s="163">
        <v>307</v>
      </c>
      <c r="F59" s="163">
        <v>177</v>
      </c>
      <c r="G59" s="163">
        <v>210</v>
      </c>
      <c r="H59" s="164">
        <f t="shared" si="12"/>
        <v>0.18644067796610164</v>
      </c>
      <c r="I59" s="165">
        <f t="shared" si="13"/>
        <v>0.90909090909090917</v>
      </c>
      <c r="J59" s="164">
        <f t="shared" si="14"/>
        <v>4.0500587258515247E-4</v>
      </c>
    </row>
    <row r="60" spans="2:10" x14ac:dyDescent="0.25">
      <c r="B60" s="162" t="s">
        <v>123</v>
      </c>
      <c r="C60" s="163">
        <v>45</v>
      </c>
      <c r="D60" s="163">
        <v>58</v>
      </c>
      <c r="E60" s="163">
        <v>52</v>
      </c>
      <c r="F60" s="163">
        <v>36</v>
      </c>
      <c r="G60" s="163">
        <v>88</v>
      </c>
      <c r="H60" s="164">
        <f t="shared" si="12"/>
        <v>1.4444444444444446</v>
      </c>
      <c r="I60" s="165">
        <f t="shared" si="13"/>
        <v>0.95555555555555549</v>
      </c>
      <c r="J60" s="164">
        <f t="shared" si="14"/>
        <v>1.6971674660711152E-4</v>
      </c>
    </row>
    <row r="61" spans="2:10" x14ac:dyDescent="0.25">
      <c r="B61" s="162" t="s">
        <v>119</v>
      </c>
      <c r="C61" s="163">
        <v>48</v>
      </c>
      <c r="D61" s="163">
        <v>25</v>
      </c>
      <c r="E61" s="163">
        <v>57</v>
      </c>
      <c r="F61" s="163">
        <v>18</v>
      </c>
      <c r="G61" s="163">
        <v>70</v>
      </c>
      <c r="H61" s="164">
        <f t="shared" si="12"/>
        <v>2.8888888888888888</v>
      </c>
      <c r="I61" s="165">
        <f t="shared" si="13"/>
        <v>0.45833333333333326</v>
      </c>
      <c r="J61" s="164">
        <f t="shared" si="14"/>
        <v>1.3500195752838416E-4</v>
      </c>
    </row>
    <row r="62" spans="2:10" x14ac:dyDescent="0.25">
      <c r="B62" s="162" t="s">
        <v>128</v>
      </c>
      <c r="C62" s="163">
        <v>2</v>
      </c>
      <c r="D62" s="163">
        <v>0</v>
      </c>
      <c r="E62" s="163">
        <v>3</v>
      </c>
      <c r="F62" s="163">
        <v>7</v>
      </c>
      <c r="G62" s="163">
        <v>4</v>
      </c>
      <c r="H62" s="164">
        <f t="shared" si="12"/>
        <v>-0.4285714285714286</v>
      </c>
      <c r="I62" s="165">
        <f t="shared" si="13"/>
        <v>1</v>
      </c>
      <c r="J62" s="164">
        <f t="shared" si="14"/>
        <v>7.7143975730505236E-6</v>
      </c>
    </row>
    <row r="63" spans="2:10" x14ac:dyDescent="0.25">
      <c r="B63" s="162" t="s">
        <v>131</v>
      </c>
      <c r="C63" s="163">
        <v>11</v>
      </c>
      <c r="D63" s="163">
        <v>2</v>
      </c>
      <c r="E63" s="163">
        <v>0</v>
      </c>
      <c r="F63" s="163">
        <v>0</v>
      </c>
      <c r="G63" s="163">
        <v>4</v>
      </c>
      <c r="H63" s="164" t="str">
        <f t="shared" si="12"/>
        <v>-</v>
      </c>
      <c r="I63" s="165">
        <f t="shared" si="13"/>
        <v>-0.63636363636363635</v>
      </c>
      <c r="J63" s="164">
        <f t="shared" si="14"/>
        <v>7.7143975730505236E-6</v>
      </c>
    </row>
    <row r="64" spans="2:10" x14ac:dyDescent="0.25">
      <c r="B64" s="168" t="s">
        <v>145</v>
      </c>
      <c r="C64" s="169">
        <f>C56-SUM(C57:C63)</f>
        <v>695</v>
      </c>
      <c r="D64" s="169">
        <f>D56-SUM(D57:D63)</f>
        <v>488</v>
      </c>
      <c r="E64" s="169">
        <f>E56-SUM(E57:E63)</f>
        <v>1036</v>
      </c>
      <c r="F64" s="169">
        <f>F56-SUM(F57:F63)</f>
        <v>684</v>
      </c>
      <c r="G64" s="169">
        <f>G56-SUM(G57:G63)</f>
        <v>773</v>
      </c>
      <c r="H64" s="170">
        <f t="shared" si="12"/>
        <v>0.13011695906432741</v>
      </c>
      <c r="I64" s="171">
        <f t="shared" si="13"/>
        <v>0.11223021582733805</v>
      </c>
      <c r="J64" s="170">
        <f t="shared" si="14"/>
        <v>1.4908073309920138E-3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14155</v>
      </c>
      <c r="D66" s="176">
        <v>9924</v>
      </c>
      <c r="E66" s="176">
        <v>13134</v>
      </c>
      <c r="F66" s="176">
        <v>18421</v>
      </c>
      <c r="G66" s="176">
        <v>19553</v>
      </c>
      <c r="H66" s="177">
        <f t="shared" ref="H66:H78" si="15">IFERROR(G66/F66-1,"-")</f>
        <v>6.1451604147440442E-2</v>
      </c>
      <c r="I66" s="177">
        <f t="shared" ref="I66:I78" si="16">IFERROR(G66/C66-1,"-")</f>
        <v>0.3813493465206641</v>
      </c>
      <c r="J66" s="177">
        <f t="shared" ref="J66:J78" si="17">G66/G$10</f>
        <v>3.7709903936464222E-2</v>
      </c>
    </row>
    <row r="67" spans="2:10" x14ac:dyDescent="0.25">
      <c r="B67" s="157" t="s">
        <v>97</v>
      </c>
      <c r="C67" s="158">
        <v>6768</v>
      </c>
      <c r="D67" s="158">
        <v>5017</v>
      </c>
      <c r="E67" s="158">
        <v>1381</v>
      </c>
      <c r="F67" s="158">
        <v>9816</v>
      </c>
      <c r="G67" s="158">
        <v>7884</v>
      </c>
      <c r="H67" s="159">
        <f t="shared" si="15"/>
        <v>-0.19682151589242058</v>
      </c>
      <c r="I67" s="160">
        <f t="shared" si="16"/>
        <v>0.16489361702127669</v>
      </c>
      <c r="J67" s="159">
        <f t="shared" si="17"/>
        <v>1.5205077616482581E-2</v>
      </c>
    </row>
    <row r="68" spans="2:10" x14ac:dyDescent="0.25">
      <c r="B68" s="162" t="s">
        <v>103</v>
      </c>
      <c r="C68" s="163">
        <v>3707</v>
      </c>
      <c r="D68" s="163">
        <v>3373</v>
      </c>
      <c r="E68" s="163">
        <v>286</v>
      </c>
      <c r="F68" s="163">
        <v>7748</v>
      </c>
      <c r="G68" s="163">
        <v>5350</v>
      </c>
      <c r="H68" s="164">
        <f t="shared" si="15"/>
        <v>-0.30949922560660814</v>
      </c>
      <c r="I68" s="165">
        <f t="shared" si="16"/>
        <v>0.44321553817102788</v>
      </c>
      <c r="J68" s="164">
        <f t="shared" si="17"/>
        <v>1.0318006753955075E-2</v>
      </c>
    </row>
    <row r="69" spans="2:10" x14ac:dyDescent="0.25">
      <c r="B69" s="162" t="s">
        <v>100</v>
      </c>
      <c r="C69" s="163">
        <v>3061</v>
      </c>
      <c r="D69" s="163">
        <v>1644</v>
      </c>
      <c r="E69" s="163">
        <v>1095</v>
      </c>
      <c r="F69" s="163">
        <v>2068</v>
      </c>
      <c r="G69" s="163">
        <v>2534</v>
      </c>
      <c r="H69" s="164">
        <f t="shared" si="15"/>
        <v>0.22533849129593819</v>
      </c>
      <c r="I69" s="165">
        <f t="shared" si="16"/>
        <v>-0.17216595883698138</v>
      </c>
      <c r="J69" s="164">
        <f t="shared" si="17"/>
        <v>4.8870708625275063E-3</v>
      </c>
    </row>
    <row r="70" spans="2:10" x14ac:dyDescent="0.25">
      <c r="B70" s="157" t="s">
        <v>107</v>
      </c>
      <c r="C70" s="158">
        <v>7387</v>
      </c>
      <c r="D70" s="158">
        <v>4907</v>
      </c>
      <c r="E70" s="158">
        <v>11753</v>
      </c>
      <c r="F70" s="158">
        <v>8605</v>
      </c>
      <c r="G70" s="158">
        <v>11669</v>
      </c>
      <c r="H70" s="159">
        <f t="shared" si="15"/>
        <v>0.35607205113306217</v>
      </c>
      <c r="I70" s="160">
        <f t="shared" si="16"/>
        <v>0.5796669825368892</v>
      </c>
      <c r="J70" s="159">
        <f t="shared" si="17"/>
        <v>2.250482631998164E-2</v>
      </c>
    </row>
    <row r="71" spans="2:10" x14ac:dyDescent="0.25">
      <c r="B71" s="162" t="s">
        <v>110</v>
      </c>
      <c r="C71" s="163">
        <v>2707</v>
      </c>
      <c r="D71" s="163">
        <v>2258</v>
      </c>
      <c r="E71" s="163">
        <v>5708</v>
      </c>
      <c r="F71" s="163">
        <v>3480</v>
      </c>
      <c r="G71" s="163">
        <v>5692</v>
      </c>
      <c r="H71" s="164">
        <f t="shared" si="15"/>
        <v>0.63563218390804588</v>
      </c>
      <c r="I71" s="165">
        <f t="shared" si="16"/>
        <v>1.1026967122275582</v>
      </c>
      <c r="J71" s="164">
        <f t="shared" si="17"/>
        <v>1.0977587746450895E-2</v>
      </c>
    </row>
    <row r="72" spans="2:10" x14ac:dyDescent="0.25">
      <c r="B72" s="162" t="s">
        <v>113</v>
      </c>
      <c r="C72" s="163">
        <v>1326</v>
      </c>
      <c r="D72" s="163">
        <v>578</v>
      </c>
      <c r="E72" s="163">
        <v>289</v>
      </c>
      <c r="F72" s="163">
        <v>835</v>
      </c>
      <c r="G72" s="163">
        <v>580</v>
      </c>
      <c r="H72" s="164">
        <f t="shared" si="15"/>
        <v>-0.30538922155688619</v>
      </c>
      <c r="I72" s="165">
        <f t="shared" si="16"/>
        <v>-0.56259426847662142</v>
      </c>
      <c r="J72" s="164">
        <f t="shared" si="17"/>
        <v>1.118587648092326E-3</v>
      </c>
    </row>
    <row r="73" spans="2:10" x14ac:dyDescent="0.25">
      <c r="B73" s="162" t="s">
        <v>116</v>
      </c>
      <c r="C73" s="163">
        <v>762</v>
      </c>
      <c r="D73" s="163">
        <v>438</v>
      </c>
      <c r="E73" s="163">
        <v>1556</v>
      </c>
      <c r="F73" s="163">
        <v>323</v>
      </c>
      <c r="G73" s="163">
        <v>1041</v>
      </c>
      <c r="H73" s="164">
        <f t="shared" si="15"/>
        <v>2.2229102167182662</v>
      </c>
      <c r="I73" s="165">
        <f t="shared" si="16"/>
        <v>0.36614173228346458</v>
      </c>
      <c r="J73" s="164">
        <f t="shared" si="17"/>
        <v>2.0076719683863988E-3</v>
      </c>
    </row>
    <row r="74" spans="2:10" x14ac:dyDescent="0.25">
      <c r="B74" s="162" t="s">
        <v>123</v>
      </c>
      <c r="C74" s="163">
        <v>64</v>
      </c>
      <c r="D74" s="163">
        <v>432</v>
      </c>
      <c r="E74" s="163">
        <v>194</v>
      </c>
      <c r="F74" s="163">
        <v>319</v>
      </c>
      <c r="G74" s="163">
        <v>527</v>
      </c>
      <c r="H74" s="164">
        <f t="shared" si="15"/>
        <v>0.65203761755485901</v>
      </c>
      <c r="I74" s="165">
        <f t="shared" si="16"/>
        <v>7.234375</v>
      </c>
      <c r="J74" s="164">
        <f t="shared" si="17"/>
        <v>1.0163718802494064E-3</v>
      </c>
    </row>
    <row r="75" spans="2:10" x14ac:dyDescent="0.25">
      <c r="B75" s="162" t="s">
        <v>119</v>
      </c>
      <c r="C75" s="163">
        <v>125</v>
      </c>
      <c r="D75" s="163">
        <v>108</v>
      </c>
      <c r="E75" s="163">
        <v>393</v>
      </c>
      <c r="F75" s="163">
        <v>58</v>
      </c>
      <c r="G75" s="163">
        <v>290</v>
      </c>
      <c r="H75" s="164">
        <f t="shared" si="15"/>
        <v>4</v>
      </c>
      <c r="I75" s="165">
        <f t="shared" si="16"/>
        <v>1.3199999999999998</v>
      </c>
      <c r="J75" s="164">
        <f t="shared" si="17"/>
        <v>5.59293824046163E-4</v>
      </c>
    </row>
    <row r="76" spans="2:10" x14ac:dyDescent="0.25">
      <c r="B76" s="162" t="s">
        <v>128</v>
      </c>
      <c r="C76" s="163">
        <v>6</v>
      </c>
      <c r="D76" s="163">
        <v>22</v>
      </c>
      <c r="E76" s="163">
        <v>14</v>
      </c>
      <c r="F76" s="163">
        <v>6</v>
      </c>
      <c r="G76" s="163">
        <v>33</v>
      </c>
      <c r="H76" s="164">
        <f t="shared" si="15"/>
        <v>4.5</v>
      </c>
      <c r="I76" s="165">
        <f t="shared" si="16"/>
        <v>4.5</v>
      </c>
      <c r="J76" s="164">
        <f t="shared" si="17"/>
        <v>6.3643779977666818E-5</v>
      </c>
    </row>
    <row r="77" spans="2:10" x14ac:dyDescent="0.25">
      <c r="B77" s="162" t="s">
        <v>131</v>
      </c>
      <c r="C77" s="163">
        <v>15</v>
      </c>
      <c r="D77" s="163">
        <v>7</v>
      </c>
      <c r="E77" s="163">
        <v>13</v>
      </c>
      <c r="F77" s="163">
        <v>8</v>
      </c>
      <c r="G77" s="163">
        <v>47</v>
      </c>
      <c r="H77" s="164">
        <f t="shared" si="15"/>
        <v>4.875</v>
      </c>
      <c r="I77" s="165">
        <f t="shared" si="16"/>
        <v>2.1333333333333333</v>
      </c>
      <c r="J77" s="164">
        <f t="shared" si="17"/>
        <v>9.0644171483343647E-5</v>
      </c>
    </row>
    <row r="78" spans="2:10" x14ac:dyDescent="0.25">
      <c r="B78" s="168" t="s">
        <v>145</v>
      </c>
      <c r="C78" s="169">
        <f>C70-SUM(C71:C77)</f>
        <v>2382</v>
      </c>
      <c r="D78" s="169">
        <f>D70-SUM(D71:D77)</f>
        <v>1064</v>
      </c>
      <c r="E78" s="169">
        <f>E70-SUM(E71:E77)</f>
        <v>3586</v>
      </c>
      <c r="F78" s="169">
        <f>F70-SUM(F71:F77)</f>
        <v>3576</v>
      </c>
      <c r="G78" s="169">
        <f>G70-SUM(G71:G77)</f>
        <v>3459</v>
      </c>
      <c r="H78" s="170">
        <f t="shared" si="15"/>
        <v>-3.2718120805369177E-2</v>
      </c>
      <c r="I78" s="171">
        <f t="shared" si="16"/>
        <v>0.45214105793450887</v>
      </c>
      <c r="J78" s="170">
        <f t="shared" si="17"/>
        <v>6.6710253012954406E-3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81941</v>
      </c>
      <c r="D80" s="176">
        <v>55397</v>
      </c>
      <c r="E80" s="176">
        <v>71676</v>
      </c>
      <c r="F80" s="176">
        <v>83171</v>
      </c>
      <c r="G80" s="176">
        <v>91131</v>
      </c>
      <c r="H80" s="177">
        <f t="shared" ref="H80:H92" si="18">IFERROR(G80/F80-1,"-")</f>
        <v>9.5706436137596107E-2</v>
      </c>
      <c r="I80" s="177">
        <f t="shared" ref="I80:I92" si="19">IFERROR(G80/C80-1,"-")</f>
        <v>0.11215386680660466</v>
      </c>
      <c r="J80" s="177">
        <f t="shared" ref="J80:J92" si="20">G80/G$10</f>
        <v>0.17575519130741682</v>
      </c>
    </row>
    <row r="81" spans="2:10" x14ac:dyDescent="0.25">
      <c r="B81" s="157" t="s">
        <v>97</v>
      </c>
      <c r="C81" s="158">
        <v>36909</v>
      </c>
      <c r="D81" s="158">
        <v>30530</v>
      </c>
      <c r="E81" s="158">
        <v>36680</v>
      </c>
      <c r="F81" s="158">
        <v>38459</v>
      </c>
      <c r="G81" s="158">
        <v>38667</v>
      </c>
      <c r="H81" s="159">
        <f t="shared" si="18"/>
        <v>5.4083569515588348E-3</v>
      </c>
      <c r="I81" s="160">
        <f t="shared" si="19"/>
        <v>4.7630659188815816E-2</v>
      </c>
      <c r="J81" s="159">
        <f t="shared" si="20"/>
        <v>7.457315273928615E-2</v>
      </c>
    </row>
    <row r="82" spans="2:10" x14ac:dyDescent="0.25">
      <c r="B82" s="162" t="s">
        <v>103</v>
      </c>
      <c r="C82" s="163">
        <v>7517</v>
      </c>
      <c r="D82" s="163">
        <v>8973</v>
      </c>
      <c r="E82" s="163">
        <v>8316</v>
      </c>
      <c r="F82" s="163">
        <v>11755</v>
      </c>
      <c r="G82" s="163">
        <v>8535</v>
      </c>
      <c r="H82" s="164">
        <f t="shared" si="18"/>
        <v>-0.27392598894087627</v>
      </c>
      <c r="I82" s="165">
        <f t="shared" si="19"/>
        <v>0.13542636690168952</v>
      </c>
      <c r="J82" s="164">
        <f t="shared" si="20"/>
        <v>1.6460595821496556E-2</v>
      </c>
    </row>
    <row r="83" spans="2:10" x14ac:dyDescent="0.25">
      <c r="B83" s="162" t="s">
        <v>100</v>
      </c>
      <c r="C83" s="163">
        <v>29392</v>
      </c>
      <c r="D83" s="163">
        <v>21557</v>
      </c>
      <c r="E83" s="163">
        <v>28364</v>
      </c>
      <c r="F83" s="163">
        <v>26704</v>
      </c>
      <c r="G83" s="163">
        <v>30132</v>
      </c>
      <c r="H83" s="164">
        <f t="shared" si="18"/>
        <v>0.12837028160575192</v>
      </c>
      <c r="I83" s="165">
        <f t="shared" si="19"/>
        <v>2.5176918889493693E-2</v>
      </c>
      <c r="J83" s="164">
        <f t="shared" si="20"/>
        <v>5.8112556917789597E-2</v>
      </c>
    </row>
    <row r="84" spans="2:10" x14ac:dyDescent="0.25">
      <c r="B84" s="157" t="s">
        <v>107</v>
      </c>
      <c r="C84" s="158">
        <v>45032</v>
      </c>
      <c r="D84" s="158">
        <v>24867</v>
      </c>
      <c r="E84" s="158">
        <v>34996</v>
      </c>
      <c r="F84" s="158">
        <v>44712</v>
      </c>
      <c r="G84" s="158">
        <v>52464</v>
      </c>
      <c r="H84" s="159">
        <f t="shared" si="18"/>
        <v>0.17337627482555029</v>
      </c>
      <c r="I84" s="160">
        <f t="shared" si="19"/>
        <v>0.16503819506128981</v>
      </c>
      <c r="J84" s="159">
        <f t="shared" si="20"/>
        <v>0.10118203856813067</v>
      </c>
    </row>
    <row r="85" spans="2:10" x14ac:dyDescent="0.25">
      <c r="B85" s="162" t="s">
        <v>110</v>
      </c>
      <c r="C85" s="163">
        <v>9366</v>
      </c>
      <c r="D85" s="163">
        <v>2422</v>
      </c>
      <c r="E85" s="163">
        <v>7553</v>
      </c>
      <c r="F85" s="163">
        <v>11321</v>
      </c>
      <c r="G85" s="163">
        <v>13030</v>
      </c>
      <c r="H85" s="164">
        <f t="shared" si="18"/>
        <v>0.15095839590142224</v>
      </c>
      <c r="I85" s="165">
        <f t="shared" si="19"/>
        <v>0.39120222079863343</v>
      </c>
      <c r="J85" s="164">
        <f t="shared" si="20"/>
        <v>2.5129650094212079E-2</v>
      </c>
    </row>
    <row r="86" spans="2:10" x14ac:dyDescent="0.25">
      <c r="B86" s="162" t="s">
        <v>113</v>
      </c>
      <c r="C86" s="163">
        <v>15897</v>
      </c>
      <c r="D86" s="163">
        <v>8104</v>
      </c>
      <c r="E86" s="163">
        <v>11169</v>
      </c>
      <c r="F86" s="163">
        <v>11398</v>
      </c>
      <c r="G86" s="163">
        <v>12402</v>
      </c>
      <c r="H86" s="164">
        <f t="shared" si="18"/>
        <v>8.8085629057729431E-2</v>
      </c>
      <c r="I86" s="165">
        <f t="shared" si="19"/>
        <v>-0.21985280241555005</v>
      </c>
      <c r="J86" s="164">
        <f t="shared" si="20"/>
        <v>2.3918489675243147E-2</v>
      </c>
    </row>
    <row r="87" spans="2:10" x14ac:dyDescent="0.25">
      <c r="B87" s="162" t="s">
        <v>116</v>
      </c>
      <c r="C87" s="163">
        <v>2657</v>
      </c>
      <c r="D87" s="163">
        <v>2405</v>
      </c>
      <c r="E87" s="163">
        <v>2802</v>
      </c>
      <c r="F87" s="163">
        <v>4299</v>
      </c>
      <c r="G87" s="163">
        <v>5249</v>
      </c>
      <c r="H87" s="164">
        <f t="shared" si="18"/>
        <v>0.22098162363340301</v>
      </c>
      <c r="I87" s="165">
        <f t="shared" si="19"/>
        <v>0.97553631915694394</v>
      </c>
      <c r="J87" s="164">
        <f t="shared" si="20"/>
        <v>1.012321821523555E-2</v>
      </c>
    </row>
    <row r="88" spans="2:10" x14ac:dyDescent="0.25">
      <c r="B88" s="162" t="s">
        <v>123</v>
      </c>
      <c r="C88" s="163">
        <v>974</v>
      </c>
      <c r="D88" s="163">
        <v>825</v>
      </c>
      <c r="E88" s="163">
        <v>1068</v>
      </c>
      <c r="F88" s="163">
        <v>1572</v>
      </c>
      <c r="G88" s="163">
        <v>2152</v>
      </c>
      <c r="H88" s="164">
        <f t="shared" si="18"/>
        <v>0.36895674300254444</v>
      </c>
      <c r="I88" s="165">
        <f t="shared" si="19"/>
        <v>1.2094455852156059</v>
      </c>
      <c r="J88" s="164">
        <f t="shared" si="20"/>
        <v>4.1503458943011814E-3</v>
      </c>
    </row>
    <row r="89" spans="2:10" x14ac:dyDescent="0.25">
      <c r="B89" s="162" t="s">
        <v>119</v>
      </c>
      <c r="C89" s="163">
        <v>691</v>
      </c>
      <c r="D89" s="163">
        <v>961</v>
      </c>
      <c r="E89" s="163">
        <v>552</v>
      </c>
      <c r="F89" s="163">
        <v>787</v>
      </c>
      <c r="G89" s="163">
        <v>972</v>
      </c>
      <c r="H89" s="164">
        <f t="shared" si="18"/>
        <v>0.2350698856416773</v>
      </c>
      <c r="I89" s="165">
        <f t="shared" si="19"/>
        <v>0.40665701881331406</v>
      </c>
      <c r="J89" s="164">
        <f t="shared" si="20"/>
        <v>1.8745986102512771E-3</v>
      </c>
    </row>
    <row r="90" spans="2:10" x14ac:dyDescent="0.25">
      <c r="B90" s="162" t="s">
        <v>128</v>
      </c>
      <c r="C90" s="163">
        <v>294</v>
      </c>
      <c r="D90" s="163">
        <v>123</v>
      </c>
      <c r="E90" s="163">
        <v>258</v>
      </c>
      <c r="F90" s="163">
        <v>141</v>
      </c>
      <c r="G90" s="163">
        <v>224</v>
      </c>
      <c r="H90" s="164">
        <f t="shared" si="18"/>
        <v>0.58865248226950362</v>
      </c>
      <c r="I90" s="165">
        <f t="shared" si="19"/>
        <v>-0.23809523809523814</v>
      </c>
      <c r="J90" s="164">
        <f t="shared" si="20"/>
        <v>4.3200626409082931E-4</v>
      </c>
    </row>
    <row r="91" spans="2:10" x14ac:dyDescent="0.25">
      <c r="B91" s="162" t="s">
        <v>131</v>
      </c>
      <c r="C91" s="163">
        <v>215</v>
      </c>
      <c r="D91" s="163">
        <v>85</v>
      </c>
      <c r="E91" s="163">
        <v>186</v>
      </c>
      <c r="F91" s="163">
        <v>123</v>
      </c>
      <c r="G91" s="163">
        <v>182</v>
      </c>
      <c r="H91" s="164">
        <f t="shared" si="18"/>
        <v>0.47967479674796754</v>
      </c>
      <c r="I91" s="165">
        <f t="shared" si="19"/>
        <v>-0.15348837209302324</v>
      </c>
      <c r="J91" s="164">
        <f t="shared" si="20"/>
        <v>3.5100508957379884E-4</v>
      </c>
    </row>
    <row r="92" spans="2:10" x14ac:dyDescent="0.25">
      <c r="B92" s="168" t="s">
        <v>145</v>
      </c>
      <c r="C92" s="169">
        <f>C84-SUM(C85:C91)</f>
        <v>14938</v>
      </c>
      <c r="D92" s="169">
        <f>D84-SUM(D85:D91)</f>
        <v>9942</v>
      </c>
      <c r="E92" s="169">
        <f>E84-SUM(E85:E91)</f>
        <v>11408</v>
      </c>
      <c r="F92" s="169">
        <f>F84-SUM(F85:F91)</f>
        <v>15071</v>
      </c>
      <c r="G92" s="169">
        <f>G84-SUM(G85:G91)</f>
        <v>18253</v>
      </c>
      <c r="H92" s="170">
        <f t="shared" si="18"/>
        <v>0.21113396589476485</v>
      </c>
      <c r="I92" s="171">
        <f t="shared" si="19"/>
        <v>0.22191725799973216</v>
      </c>
      <c r="J92" s="170">
        <f t="shared" si="20"/>
        <v>3.5202724725222803E-2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3949</v>
      </c>
      <c r="D94" s="176">
        <v>3996</v>
      </c>
      <c r="E94" s="176">
        <v>4766</v>
      </c>
      <c r="F94" s="176">
        <v>4736</v>
      </c>
      <c r="G94" s="176">
        <v>5250</v>
      </c>
      <c r="H94" s="177">
        <f t="shared" ref="H94:H106" si="21">IFERROR(G94/F94-1,"-")</f>
        <v>0.10853040540540548</v>
      </c>
      <c r="I94" s="177">
        <f t="shared" ref="I94:I106" si="22">IFERROR(G94/C94-1,"-")</f>
        <v>0.32945049379589775</v>
      </c>
      <c r="J94" s="177">
        <f t="shared" ref="J94:J106" si="23">G94/G$10</f>
        <v>1.0125146814628812E-2</v>
      </c>
    </row>
    <row r="95" spans="2:10" x14ac:dyDescent="0.25">
      <c r="B95" s="157" t="s">
        <v>97</v>
      </c>
      <c r="C95" s="158">
        <v>2858</v>
      </c>
      <c r="D95" s="158">
        <v>3108</v>
      </c>
      <c r="E95" s="158">
        <v>3605</v>
      </c>
      <c r="F95" s="158">
        <v>3460</v>
      </c>
      <c r="G95" s="158">
        <v>4146</v>
      </c>
      <c r="H95" s="159">
        <f t="shared" si="21"/>
        <v>0.19826589595375732</v>
      </c>
      <c r="I95" s="160">
        <f t="shared" si="22"/>
        <v>0.45066480055983216</v>
      </c>
      <c r="J95" s="159">
        <f t="shared" si="23"/>
        <v>7.9959730844668675E-3</v>
      </c>
    </row>
    <row r="96" spans="2:10" x14ac:dyDescent="0.25">
      <c r="B96" s="162" t="s">
        <v>103</v>
      </c>
      <c r="C96" s="163">
        <v>1437</v>
      </c>
      <c r="D96" s="163">
        <v>1461</v>
      </c>
      <c r="E96" s="163">
        <v>1690</v>
      </c>
      <c r="F96" s="163">
        <v>945</v>
      </c>
      <c r="G96" s="163">
        <v>1760</v>
      </c>
      <c r="H96" s="164">
        <f t="shared" si="21"/>
        <v>0.86243386243386233</v>
      </c>
      <c r="I96" s="165">
        <f t="shared" si="22"/>
        <v>0.22477383437717458</v>
      </c>
      <c r="J96" s="164">
        <f t="shared" si="23"/>
        <v>3.3943349321422303E-3</v>
      </c>
    </row>
    <row r="97" spans="2:10" x14ac:dyDescent="0.25">
      <c r="B97" s="162" t="s">
        <v>100</v>
      </c>
      <c r="C97" s="163">
        <v>1421</v>
      </c>
      <c r="D97" s="163">
        <v>1647</v>
      </c>
      <c r="E97" s="163">
        <v>1915</v>
      </c>
      <c r="F97" s="163">
        <v>2515</v>
      </c>
      <c r="G97" s="163">
        <v>2386</v>
      </c>
      <c r="H97" s="164">
        <f t="shared" si="21"/>
        <v>-5.1292246520874718E-2</v>
      </c>
      <c r="I97" s="165">
        <f t="shared" si="22"/>
        <v>0.67909922589725547</v>
      </c>
      <c r="J97" s="164">
        <f t="shared" si="23"/>
        <v>4.6016381523246372E-3</v>
      </c>
    </row>
    <row r="98" spans="2:10" x14ac:dyDescent="0.25">
      <c r="B98" s="157" t="s">
        <v>107</v>
      </c>
      <c r="C98" s="158">
        <v>1091</v>
      </c>
      <c r="D98" s="158">
        <v>888</v>
      </c>
      <c r="E98" s="158">
        <v>1161</v>
      </c>
      <c r="F98" s="158">
        <v>1276</v>
      </c>
      <c r="G98" s="158">
        <v>1104</v>
      </c>
      <c r="H98" s="159">
        <f t="shared" si="21"/>
        <v>-0.13479623824451414</v>
      </c>
      <c r="I98" s="160">
        <f t="shared" si="22"/>
        <v>1.1915673693858819E-2</v>
      </c>
      <c r="J98" s="159">
        <f t="shared" si="23"/>
        <v>2.1291737301619446E-3</v>
      </c>
    </row>
    <row r="99" spans="2:10" x14ac:dyDescent="0.25">
      <c r="B99" s="162" t="s">
        <v>110</v>
      </c>
      <c r="C99" s="163">
        <v>148</v>
      </c>
      <c r="D99" s="163">
        <v>81</v>
      </c>
      <c r="E99" s="163">
        <v>179</v>
      </c>
      <c r="F99" s="163">
        <v>167</v>
      </c>
      <c r="G99" s="163">
        <v>134</v>
      </c>
      <c r="H99" s="164">
        <f t="shared" si="21"/>
        <v>-0.19760479041916168</v>
      </c>
      <c r="I99" s="165">
        <f t="shared" si="22"/>
        <v>-9.4594594594594628E-2</v>
      </c>
      <c r="J99" s="164">
        <f t="shared" si="23"/>
        <v>2.5843231869719256E-4</v>
      </c>
    </row>
    <row r="100" spans="2:10" x14ac:dyDescent="0.25">
      <c r="B100" s="162" t="s">
        <v>113</v>
      </c>
      <c r="C100" s="163">
        <v>194</v>
      </c>
      <c r="D100" s="163">
        <v>227</v>
      </c>
      <c r="E100" s="163">
        <v>257</v>
      </c>
      <c r="F100" s="163">
        <v>257</v>
      </c>
      <c r="G100" s="163">
        <v>258</v>
      </c>
      <c r="H100" s="164">
        <f t="shared" si="21"/>
        <v>3.8910505836575737E-3</v>
      </c>
      <c r="I100" s="165">
        <f t="shared" si="22"/>
        <v>0.32989690721649478</v>
      </c>
      <c r="J100" s="164">
        <f t="shared" si="23"/>
        <v>4.9757864346175874E-4</v>
      </c>
    </row>
    <row r="101" spans="2:10" x14ac:dyDescent="0.25">
      <c r="B101" s="162" t="s">
        <v>116</v>
      </c>
      <c r="C101" s="163">
        <v>217</v>
      </c>
      <c r="D101" s="163">
        <v>188</v>
      </c>
      <c r="E101" s="163">
        <v>162</v>
      </c>
      <c r="F101" s="163">
        <v>224</v>
      </c>
      <c r="G101" s="163">
        <v>166</v>
      </c>
      <c r="H101" s="164">
        <f t="shared" si="21"/>
        <v>-0.2589285714285714</v>
      </c>
      <c r="I101" s="165">
        <f t="shared" si="22"/>
        <v>-0.23502304147465436</v>
      </c>
      <c r="J101" s="164">
        <f t="shared" si="23"/>
        <v>3.2014749928159671E-4</v>
      </c>
    </row>
    <row r="102" spans="2:10" x14ac:dyDescent="0.25">
      <c r="B102" s="162" t="s">
        <v>123</v>
      </c>
      <c r="C102" s="163">
        <v>44</v>
      </c>
      <c r="D102" s="163">
        <v>46</v>
      </c>
      <c r="E102" s="163">
        <v>73</v>
      </c>
      <c r="F102" s="163">
        <v>44</v>
      </c>
      <c r="G102" s="163">
        <v>36</v>
      </c>
      <c r="H102" s="164">
        <f t="shared" si="21"/>
        <v>-0.18181818181818177</v>
      </c>
      <c r="I102" s="165">
        <f t="shared" si="22"/>
        <v>-0.18181818181818177</v>
      </c>
      <c r="J102" s="164">
        <f t="shared" si="23"/>
        <v>6.9429578157454707E-5</v>
      </c>
    </row>
    <row r="103" spans="2:10" x14ac:dyDescent="0.25">
      <c r="B103" s="162" t="s">
        <v>119</v>
      </c>
      <c r="C103" s="163">
        <v>16</v>
      </c>
      <c r="D103" s="163">
        <v>37</v>
      </c>
      <c r="E103" s="163">
        <v>34</v>
      </c>
      <c r="F103" s="163">
        <v>45</v>
      </c>
      <c r="G103" s="163">
        <v>46</v>
      </c>
      <c r="H103" s="164">
        <f t="shared" si="21"/>
        <v>2.2222222222222143E-2</v>
      </c>
      <c r="I103" s="165">
        <f t="shared" si="22"/>
        <v>1.875</v>
      </c>
      <c r="J103" s="164">
        <f t="shared" si="23"/>
        <v>8.8715572090081017E-5</v>
      </c>
    </row>
    <row r="104" spans="2:10" x14ac:dyDescent="0.25">
      <c r="B104" s="162" t="s">
        <v>128</v>
      </c>
      <c r="C104" s="163">
        <v>2</v>
      </c>
      <c r="D104" s="163">
        <v>1</v>
      </c>
      <c r="E104" s="163">
        <v>9</v>
      </c>
      <c r="F104" s="163">
        <v>4</v>
      </c>
      <c r="G104" s="163">
        <v>13</v>
      </c>
      <c r="H104" s="164">
        <f t="shared" si="21"/>
        <v>2.25</v>
      </c>
      <c r="I104" s="165">
        <f t="shared" si="22"/>
        <v>5.5</v>
      </c>
      <c r="J104" s="164">
        <f t="shared" si="23"/>
        <v>2.5071792112414202E-5</v>
      </c>
    </row>
    <row r="105" spans="2:10" x14ac:dyDescent="0.25">
      <c r="B105" s="162" t="s">
        <v>131</v>
      </c>
      <c r="C105" s="163">
        <v>0</v>
      </c>
      <c r="D105" s="163">
        <v>10</v>
      </c>
      <c r="E105" s="163">
        <v>6</v>
      </c>
      <c r="F105" s="163">
        <v>14</v>
      </c>
      <c r="G105" s="163">
        <v>10</v>
      </c>
      <c r="H105" s="164">
        <f t="shared" si="21"/>
        <v>-0.2857142857142857</v>
      </c>
      <c r="I105" s="165" t="str">
        <f t="shared" si="22"/>
        <v>-</v>
      </c>
      <c r="J105" s="164">
        <f t="shared" si="23"/>
        <v>1.928599393262631E-5</v>
      </c>
    </row>
    <row r="106" spans="2:10" x14ac:dyDescent="0.25">
      <c r="B106" s="168" t="s">
        <v>145</v>
      </c>
      <c r="C106" s="169">
        <f>C98-SUM(C99:C105)</f>
        <v>470</v>
      </c>
      <c r="D106" s="169">
        <f>D98-SUM(D99:D105)</f>
        <v>298</v>
      </c>
      <c r="E106" s="169">
        <f>E98-SUM(E99:E105)</f>
        <v>441</v>
      </c>
      <c r="F106" s="169">
        <f>F98-SUM(F99:F105)</f>
        <v>521</v>
      </c>
      <c r="G106" s="169">
        <f>G98-SUM(G99:G105)</f>
        <v>441</v>
      </c>
      <c r="H106" s="170">
        <f t="shared" si="21"/>
        <v>-0.15355086372360849</v>
      </c>
      <c r="I106" s="171">
        <f t="shared" si="22"/>
        <v>-6.1702127659574502E-2</v>
      </c>
      <c r="J106" s="170">
        <f t="shared" si="23"/>
        <v>8.5051233242882025E-4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14009</v>
      </c>
      <c r="D108" s="176">
        <v>15344</v>
      </c>
      <c r="E108" s="176">
        <v>20526</v>
      </c>
      <c r="F108" s="176">
        <v>22179</v>
      </c>
      <c r="G108" s="176">
        <v>24127</v>
      </c>
      <c r="H108" s="177">
        <f t="shared" ref="H108:H120" si="24">IFERROR(G108/F108-1,"-")</f>
        <v>8.7830830966229234E-2</v>
      </c>
      <c r="I108" s="177">
        <f t="shared" ref="I108:I120" si="25">IFERROR(G108/C108-1,"-")</f>
        <v>0.72224998215432934</v>
      </c>
      <c r="J108" s="177">
        <f t="shared" ref="J108:J120" si="26">G108/G$10</f>
        <v>4.6531317561247496E-2</v>
      </c>
    </row>
    <row r="109" spans="2:10" x14ac:dyDescent="0.25">
      <c r="B109" s="157" t="s">
        <v>97</v>
      </c>
      <c r="C109" s="158">
        <v>3421</v>
      </c>
      <c r="D109" s="158">
        <v>6535</v>
      </c>
      <c r="E109" s="158">
        <v>6601</v>
      </c>
      <c r="F109" s="158">
        <v>5808</v>
      </c>
      <c r="G109" s="158">
        <v>6215</v>
      </c>
      <c r="H109" s="159">
        <f t="shared" si="24"/>
        <v>7.0075757575757569E-2</v>
      </c>
      <c r="I109" s="160">
        <f t="shared" si="25"/>
        <v>0.81672025723472674</v>
      </c>
      <c r="J109" s="159">
        <f t="shared" si="26"/>
        <v>1.1986245229127251E-2</v>
      </c>
    </row>
    <row r="110" spans="2:10" x14ac:dyDescent="0.25">
      <c r="B110" s="162" t="s">
        <v>103</v>
      </c>
      <c r="C110" s="163">
        <v>1412</v>
      </c>
      <c r="D110" s="163">
        <v>3410</v>
      </c>
      <c r="E110" s="163">
        <v>2043</v>
      </c>
      <c r="F110" s="163">
        <v>1628</v>
      </c>
      <c r="G110" s="163">
        <v>2250</v>
      </c>
      <c r="H110" s="164">
        <f t="shared" si="24"/>
        <v>0.38206388206388198</v>
      </c>
      <c r="I110" s="165">
        <f t="shared" si="25"/>
        <v>0.59348441926345608</v>
      </c>
      <c r="J110" s="164">
        <f t="shared" si="26"/>
        <v>4.3393486348409192E-3</v>
      </c>
    </row>
    <row r="111" spans="2:10" x14ac:dyDescent="0.25">
      <c r="B111" s="162" t="s">
        <v>100</v>
      </c>
      <c r="C111" s="163">
        <v>2009</v>
      </c>
      <c r="D111" s="163">
        <v>3125</v>
      </c>
      <c r="E111" s="163">
        <v>4558</v>
      </c>
      <c r="F111" s="163">
        <v>4180</v>
      </c>
      <c r="G111" s="163">
        <v>3965</v>
      </c>
      <c r="H111" s="164">
        <f t="shared" si="24"/>
        <v>-5.1435406698564612E-2</v>
      </c>
      <c r="I111" s="165">
        <f t="shared" si="25"/>
        <v>0.97361871577899461</v>
      </c>
      <c r="J111" s="164">
        <f t="shared" si="26"/>
        <v>7.6468965942863313E-3</v>
      </c>
    </row>
    <row r="112" spans="2:10" x14ac:dyDescent="0.25">
      <c r="B112" s="157" t="s">
        <v>107</v>
      </c>
      <c r="C112" s="158">
        <v>10588</v>
      </c>
      <c r="D112" s="158">
        <v>8809</v>
      </c>
      <c r="E112" s="158">
        <v>13925</v>
      </c>
      <c r="F112" s="158">
        <v>16371</v>
      </c>
      <c r="G112" s="158">
        <v>17912</v>
      </c>
      <c r="H112" s="159">
        <f t="shared" si="24"/>
        <v>9.4129863783519729E-2</v>
      </c>
      <c r="I112" s="160">
        <f t="shared" si="25"/>
        <v>0.69172648281072924</v>
      </c>
      <c r="J112" s="159">
        <f t="shared" si="26"/>
        <v>3.4545072332120244E-2</v>
      </c>
    </row>
    <row r="113" spans="2:10" x14ac:dyDescent="0.25">
      <c r="B113" s="162" t="s">
        <v>110</v>
      </c>
      <c r="C113" s="163">
        <v>5926</v>
      </c>
      <c r="D113" s="163">
        <v>4493</v>
      </c>
      <c r="E113" s="163">
        <v>9251</v>
      </c>
      <c r="F113" s="163">
        <v>11562</v>
      </c>
      <c r="G113" s="163">
        <v>12021</v>
      </c>
      <c r="H113" s="164">
        <f t="shared" si="24"/>
        <v>3.9699014011416622E-2</v>
      </c>
      <c r="I113" s="165">
        <f t="shared" si="25"/>
        <v>1.028518393520081</v>
      </c>
      <c r="J113" s="164">
        <f t="shared" si="26"/>
        <v>2.3183693306410087E-2</v>
      </c>
    </row>
    <row r="114" spans="2:10" x14ac:dyDescent="0.25">
      <c r="B114" s="162" t="s">
        <v>113</v>
      </c>
      <c r="C114" s="163">
        <v>1144</v>
      </c>
      <c r="D114" s="163">
        <v>620</v>
      </c>
      <c r="E114" s="163">
        <v>491</v>
      </c>
      <c r="F114" s="163">
        <v>659</v>
      </c>
      <c r="G114" s="163">
        <v>606</v>
      </c>
      <c r="H114" s="164">
        <f t="shared" si="24"/>
        <v>-8.0424886191198808E-2</v>
      </c>
      <c r="I114" s="165">
        <f t="shared" si="25"/>
        <v>-0.47027972027972031</v>
      </c>
      <c r="J114" s="164">
        <f t="shared" si="26"/>
        <v>1.1687312323171543E-3</v>
      </c>
    </row>
    <row r="115" spans="2:10" x14ac:dyDescent="0.25">
      <c r="B115" s="162" t="s">
        <v>116</v>
      </c>
      <c r="C115" s="163">
        <v>1191</v>
      </c>
      <c r="D115" s="163">
        <v>809</v>
      </c>
      <c r="E115" s="163">
        <v>997</v>
      </c>
      <c r="F115" s="163">
        <v>767</v>
      </c>
      <c r="G115" s="163">
        <v>1443</v>
      </c>
      <c r="H115" s="164">
        <f t="shared" si="24"/>
        <v>0.88135593220338992</v>
      </c>
      <c r="I115" s="165">
        <f t="shared" si="25"/>
        <v>0.21158690176322414</v>
      </c>
      <c r="J115" s="164">
        <f t="shared" si="26"/>
        <v>2.7829689244779762E-3</v>
      </c>
    </row>
    <row r="116" spans="2:10" x14ac:dyDescent="0.25">
      <c r="B116" s="162" t="s">
        <v>123</v>
      </c>
      <c r="C116" s="163">
        <v>128</v>
      </c>
      <c r="D116" s="163">
        <v>633</v>
      </c>
      <c r="E116" s="163">
        <v>421</v>
      </c>
      <c r="F116" s="163">
        <v>453</v>
      </c>
      <c r="G116" s="163">
        <v>436</v>
      </c>
      <c r="H116" s="164">
        <f t="shared" si="24"/>
        <v>-3.7527593818984517E-2</v>
      </c>
      <c r="I116" s="165">
        <f t="shared" si="25"/>
        <v>2.40625</v>
      </c>
      <c r="J116" s="164">
        <f t="shared" si="26"/>
        <v>8.4086933546250711E-4</v>
      </c>
    </row>
    <row r="117" spans="2:10" x14ac:dyDescent="0.25">
      <c r="B117" s="162" t="s">
        <v>119</v>
      </c>
      <c r="C117" s="163">
        <v>322</v>
      </c>
      <c r="D117" s="163">
        <v>676</v>
      </c>
      <c r="E117" s="163">
        <v>518</v>
      </c>
      <c r="F117" s="163">
        <v>406</v>
      </c>
      <c r="G117" s="163">
        <v>400</v>
      </c>
      <c r="H117" s="164">
        <f t="shared" si="24"/>
        <v>-1.4778325123152691E-2</v>
      </c>
      <c r="I117" s="165">
        <f t="shared" si="25"/>
        <v>0.2422360248447204</v>
      </c>
      <c r="J117" s="164">
        <f t="shared" si="26"/>
        <v>7.7143975730505239E-4</v>
      </c>
    </row>
    <row r="118" spans="2:10" x14ac:dyDescent="0.25">
      <c r="B118" s="162" t="s">
        <v>128</v>
      </c>
      <c r="C118" s="163">
        <v>19</v>
      </c>
      <c r="D118" s="163">
        <v>10</v>
      </c>
      <c r="E118" s="163">
        <v>19</v>
      </c>
      <c r="F118" s="163">
        <v>47</v>
      </c>
      <c r="G118" s="163">
        <v>13</v>
      </c>
      <c r="H118" s="164">
        <f t="shared" si="24"/>
        <v>-0.72340425531914887</v>
      </c>
      <c r="I118" s="165">
        <f t="shared" si="25"/>
        <v>-0.31578947368421051</v>
      </c>
      <c r="J118" s="164">
        <f t="shared" si="26"/>
        <v>2.5071792112414202E-5</v>
      </c>
    </row>
    <row r="119" spans="2:10" x14ac:dyDescent="0.25">
      <c r="B119" s="162" t="s">
        <v>131</v>
      </c>
      <c r="C119" s="163">
        <v>24</v>
      </c>
      <c r="D119" s="163">
        <v>13</v>
      </c>
      <c r="E119" s="163">
        <v>8</v>
      </c>
      <c r="F119" s="163">
        <v>22</v>
      </c>
      <c r="G119" s="163">
        <v>4</v>
      </c>
      <c r="H119" s="164">
        <f t="shared" si="24"/>
        <v>-0.81818181818181812</v>
      </c>
      <c r="I119" s="165">
        <f t="shared" si="25"/>
        <v>-0.83333333333333337</v>
      </c>
      <c r="J119" s="164">
        <f t="shared" si="26"/>
        <v>7.7143975730505236E-6</v>
      </c>
    </row>
    <row r="120" spans="2:10" x14ac:dyDescent="0.25">
      <c r="B120" s="168" t="s">
        <v>145</v>
      </c>
      <c r="C120" s="169">
        <f>C112-SUM(C113:C119)</f>
        <v>1834</v>
      </c>
      <c r="D120" s="169">
        <f>D112-SUM(D113:D119)</f>
        <v>1555</v>
      </c>
      <c r="E120" s="169">
        <f>E112-SUM(E113:E119)</f>
        <v>2220</v>
      </c>
      <c r="F120" s="169">
        <f>F112-SUM(F113:F119)</f>
        <v>2455</v>
      </c>
      <c r="G120" s="169">
        <f>G112-SUM(G113:G119)</f>
        <v>2989</v>
      </c>
      <c r="H120" s="170">
        <f t="shared" si="24"/>
        <v>0.2175152749490834</v>
      </c>
      <c r="I120" s="171">
        <f t="shared" si="25"/>
        <v>0.62977099236641232</v>
      </c>
      <c r="J120" s="170">
        <f t="shared" si="26"/>
        <v>5.7645835864620033E-3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16545</v>
      </c>
      <c r="D122" s="176">
        <v>16992</v>
      </c>
      <c r="E122" s="176">
        <v>20549</v>
      </c>
      <c r="F122" s="176">
        <v>16671</v>
      </c>
      <c r="G122" s="176">
        <v>20174</v>
      </c>
      <c r="H122" s="177">
        <f t="shared" ref="H122:H134" si="27">IFERROR(G122/F122-1,"-")</f>
        <v>0.21012536740447474</v>
      </c>
      <c r="I122" s="177">
        <f t="shared" ref="I122:I134" si="28">IFERROR(G122/C122-1,"-")</f>
        <v>0.21934119069205193</v>
      </c>
      <c r="J122" s="177">
        <f t="shared" ref="J122:J134" si="29">G122/G$10</f>
        <v>3.8907564159680316E-2</v>
      </c>
    </row>
    <row r="123" spans="2:10" x14ac:dyDescent="0.25">
      <c r="B123" s="157" t="s">
        <v>97</v>
      </c>
      <c r="C123" s="158">
        <v>9542</v>
      </c>
      <c r="D123" s="158">
        <v>11386</v>
      </c>
      <c r="E123" s="158">
        <v>13102</v>
      </c>
      <c r="F123" s="158">
        <v>11658</v>
      </c>
      <c r="G123" s="158">
        <v>14592</v>
      </c>
      <c r="H123" s="159">
        <f t="shared" si="27"/>
        <v>0.2516726711271231</v>
      </c>
      <c r="I123" s="160">
        <f t="shared" si="28"/>
        <v>0.52923915321735482</v>
      </c>
      <c r="J123" s="159">
        <f t="shared" si="29"/>
        <v>2.8142122346488309E-2</v>
      </c>
    </row>
    <row r="124" spans="2:10" x14ac:dyDescent="0.25">
      <c r="B124" s="162" t="s">
        <v>103</v>
      </c>
      <c r="C124" s="163">
        <v>4702</v>
      </c>
      <c r="D124" s="163">
        <v>5443</v>
      </c>
      <c r="E124" s="163">
        <v>6791</v>
      </c>
      <c r="F124" s="163">
        <v>4887</v>
      </c>
      <c r="G124" s="163">
        <v>8256</v>
      </c>
      <c r="H124" s="164">
        <f t="shared" si="27"/>
        <v>0.68937998772252906</v>
      </c>
      <c r="I124" s="165">
        <f t="shared" si="28"/>
        <v>0.75584857507443637</v>
      </c>
      <c r="J124" s="164">
        <f t="shared" si="29"/>
        <v>1.592251659077628E-2</v>
      </c>
    </row>
    <row r="125" spans="2:10" x14ac:dyDescent="0.25">
      <c r="B125" s="162" t="s">
        <v>100</v>
      </c>
      <c r="C125" s="163">
        <v>4840</v>
      </c>
      <c r="D125" s="163">
        <v>5943</v>
      </c>
      <c r="E125" s="163">
        <v>6311</v>
      </c>
      <c r="F125" s="163">
        <v>6771</v>
      </c>
      <c r="G125" s="163">
        <v>6336</v>
      </c>
      <c r="H125" s="164">
        <f t="shared" si="27"/>
        <v>-6.4244572441293779E-2</v>
      </c>
      <c r="I125" s="165">
        <f t="shared" si="28"/>
        <v>0.30909090909090908</v>
      </c>
      <c r="J125" s="164">
        <f t="shared" si="29"/>
        <v>1.2219605755712029E-2</v>
      </c>
    </row>
    <row r="126" spans="2:10" x14ac:dyDescent="0.25">
      <c r="B126" s="157" t="s">
        <v>107</v>
      </c>
      <c r="C126" s="158">
        <v>7003</v>
      </c>
      <c r="D126" s="158">
        <v>5606</v>
      </c>
      <c r="E126" s="158">
        <v>7447</v>
      </c>
      <c r="F126" s="158">
        <v>5013</v>
      </c>
      <c r="G126" s="158">
        <v>5582</v>
      </c>
      <c r="H126" s="159">
        <f t="shared" si="27"/>
        <v>0.1135048872930382</v>
      </c>
      <c r="I126" s="160">
        <f t="shared" si="28"/>
        <v>-0.20291303726974153</v>
      </c>
      <c r="J126" s="159">
        <f t="shared" si="29"/>
        <v>1.0765441813192006E-2</v>
      </c>
    </row>
    <row r="127" spans="2:10" x14ac:dyDescent="0.25">
      <c r="B127" s="162" t="s">
        <v>110</v>
      </c>
      <c r="C127" s="163">
        <v>969</v>
      </c>
      <c r="D127" s="163">
        <v>315</v>
      </c>
      <c r="E127" s="163">
        <v>1108</v>
      </c>
      <c r="F127" s="163">
        <v>640</v>
      </c>
      <c r="G127" s="163">
        <v>666</v>
      </c>
      <c r="H127" s="164">
        <f t="shared" si="27"/>
        <v>4.0624999999999911E-2</v>
      </c>
      <c r="I127" s="165">
        <f t="shared" si="28"/>
        <v>-0.31269349845201233</v>
      </c>
      <c r="J127" s="164">
        <f t="shared" si="29"/>
        <v>1.2844471959129122E-3</v>
      </c>
    </row>
    <row r="128" spans="2:10" x14ac:dyDescent="0.25">
      <c r="B128" s="162" t="s">
        <v>113</v>
      </c>
      <c r="C128" s="163">
        <v>415</v>
      </c>
      <c r="D128" s="163">
        <v>516</v>
      </c>
      <c r="E128" s="163">
        <v>741</v>
      </c>
      <c r="F128" s="163">
        <v>618</v>
      </c>
      <c r="G128" s="163">
        <v>600</v>
      </c>
      <c r="H128" s="164">
        <f t="shared" si="27"/>
        <v>-2.9126213592232997E-2</v>
      </c>
      <c r="I128" s="165">
        <f t="shared" si="28"/>
        <v>0.44578313253012047</v>
      </c>
      <c r="J128" s="164">
        <f t="shared" si="29"/>
        <v>1.1571596359575785E-3</v>
      </c>
    </row>
    <row r="129" spans="2:10" x14ac:dyDescent="0.25">
      <c r="B129" s="162" t="s">
        <v>116</v>
      </c>
      <c r="C129" s="163">
        <v>513</v>
      </c>
      <c r="D129" s="163">
        <v>582</v>
      </c>
      <c r="E129" s="163">
        <v>608</v>
      </c>
      <c r="F129" s="163">
        <v>584</v>
      </c>
      <c r="G129" s="163">
        <v>657</v>
      </c>
      <c r="H129" s="164">
        <f t="shared" si="27"/>
        <v>0.125</v>
      </c>
      <c r="I129" s="165">
        <f t="shared" si="28"/>
        <v>0.2807017543859649</v>
      </c>
      <c r="J129" s="164">
        <f t="shared" si="29"/>
        <v>1.2670898013735486E-3</v>
      </c>
    </row>
    <row r="130" spans="2:10" x14ac:dyDescent="0.25">
      <c r="B130" s="162" t="s">
        <v>123</v>
      </c>
      <c r="C130" s="163">
        <v>127</v>
      </c>
      <c r="D130" s="163">
        <v>124</v>
      </c>
      <c r="E130" s="163">
        <v>212</v>
      </c>
      <c r="F130" s="163">
        <v>163</v>
      </c>
      <c r="G130" s="163">
        <v>112</v>
      </c>
      <c r="H130" s="164">
        <f t="shared" si="27"/>
        <v>-0.31288343558282206</v>
      </c>
      <c r="I130" s="165">
        <f t="shared" si="28"/>
        <v>-0.11811023622047245</v>
      </c>
      <c r="J130" s="164">
        <f t="shared" si="29"/>
        <v>2.1600313204541465E-4</v>
      </c>
    </row>
    <row r="131" spans="2:10" x14ac:dyDescent="0.25">
      <c r="B131" s="162" t="s">
        <v>119</v>
      </c>
      <c r="C131" s="163">
        <v>114</v>
      </c>
      <c r="D131" s="163">
        <v>100</v>
      </c>
      <c r="E131" s="163">
        <v>107</v>
      </c>
      <c r="F131" s="163">
        <v>105</v>
      </c>
      <c r="G131" s="163">
        <v>147</v>
      </c>
      <c r="H131" s="164">
        <f t="shared" si="27"/>
        <v>0.39999999999999991</v>
      </c>
      <c r="I131" s="165">
        <f t="shared" si="28"/>
        <v>0.28947368421052633</v>
      </c>
      <c r="J131" s="164">
        <f t="shared" si="29"/>
        <v>2.8350411080960673E-4</v>
      </c>
    </row>
    <row r="132" spans="2:10" x14ac:dyDescent="0.25">
      <c r="B132" s="162" t="s">
        <v>128</v>
      </c>
      <c r="C132" s="163">
        <v>62</v>
      </c>
      <c r="D132" s="163">
        <v>20</v>
      </c>
      <c r="E132" s="163">
        <v>32</v>
      </c>
      <c r="F132" s="163">
        <v>32</v>
      </c>
      <c r="G132" s="163">
        <v>24</v>
      </c>
      <c r="H132" s="164">
        <f t="shared" si="27"/>
        <v>-0.25</v>
      </c>
      <c r="I132" s="165">
        <f t="shared" si="28"/>
        <v>-0.61290322580645162</v>
      </c>
      <c r="J132" s="164">
        <f t="shared" si="29"/>
        <v>4.6286385438303138E-5</v>
      </c>
    </row>
    <row r="133" spans="2:10" x14ac:dyDescent="0.25">
      <c r="B133" s="162" t="s">
        <v>131</v>
      </c>
      <c r="C133" s="163">
        <v>39</v>
      </c>
      <c r="D133" s="163">
        <v>36</v>
      </c>
      <c r="E133" s="163">
        <v>34</v>
      </c>
      <c r="F133" s="163">
        <v>44</v>
      </c>
      <c r="G133" s="163">
        <v>24</v>
      </c>
      <c r="H133" s="164">
        <f t="shared" si="27"/>
        <v>-0.45454545454545459</v>
      </c>
      <c r="I133" s="165">
        <f t="shared" si="28"/>
        <v>-0.38461538461538458</v>
      </c>
      <c r="J133" s="164">
        <f t="shared" si="29"/>
        <v>4.6286385438303138E-5</v>
      </c>
    </row>
    <row r="134" spans="2:10" x14ac:dyDescent="0.25">
      <c r="B134" s="168" t="s">
        <v>145</v>
      </c>
      <c r="C134" s="169">
        <f>C126-SUM(C127:C133)</f>
        <v>4764</v>
      </c>
      <c r="D134" s="169">
        <f>D126-SUM(D127:D133)</f>
        <v>3913</v>
      </c>
      <c r="E134" s="169">
        <f>E126-SUM(E127:E133)</f>
        <v>4605</v>
      </c>
      <c r="F134" s="169">
        <f>F126-SUM(F127:F133)</f>
        <v>2827</v>
      </c>
      <c r="G134" s="169">
        <f>G126-SUM(G127:G133)</f>
        <v>3352</v>
      </c>
      <c r="H134" s="170">
        <f t="shared" si="27"/>
        <v>0.18570923240183945</v>
      </c>
      <c r="I134" s="171">
        <f t="shared" si="28"/>
        <v>-0.29638958858102438</v>
      </c>
      <c r="J134" s="170">
        <f t="shared" si="29"/>
        <v>6.464665166216339E-3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26444</v>
      </c>
      <c r="D136" s="176">
        <v>17890</v>
      </c>
      <c r="E136" s="176">
        <v>24264</v>
      </c>
      <c r="F136" s="176">
        <v>26447</v>
      </c>
      <c r="G136" s="176">
        <v>25421</v>
      </c>
      <c r="H136" s="177">
        <f t="shared" ref="H136:H148" si="30">IFERROR(G136/F136-1,"-")</f>
        <v>-3.8794570272620676E-2</v>
      </c>
      <c r="I136" s="177">
        <f t="shared" ref="I136:I148" si="31">IFERROR(G136/C136-1,"-")</f>
        <v>-3.8685524126455872E-2</v>
      </c>
      <c r="J136" s="177">
        <f t="shared" ref="J136:J148" si="32">G136/G$10</f>
        <v>4.9026925176129339E-2</v>
      </c>
    </row>
    <row r="137" spans="2:10" x14ac:dyDescent="0.25">
      <c r="B137" s="157" t="s">
        <v>97</v>
      </c>
      <c r="C137" s="158">
        <v>6360</v>
      </c>
      <c r="D137" s="158">
        <v>5654</v>
      </c>
      <c r="E137" s="158">
        <v>3786</v>
      </c>
      <c r="F137" s="158">
        <v>3753</v>
      </c>
      <c r="G137" s="158">
        <v>3212</v>
      </c>
      <c r="H137" s="159">
        <f t="shared" si="30"/>
        <v>-0.14415134559019449</v>
      </c>
      <c r="I137" s="160">
        <f t="shared" si="31"/>
        <v>-0.4949685534591195</v>
      </c>
      <c r="J137" s="159">
        <f t="shared" si="32"/>
        <v>6.1946612511595703E-3</v>
      </c>
    </row>
    <row r="138" spans="2:10" x14ac:dyDescent="0.25">
      <c r="B138" s="162" t="s">
        <v>103</v>
      </c>
      <c r="C138" s="163">
        <v>2001</v>
      </c>
      <c r="D138" s="163">
        <v>4018</v>
      </c>
      <c r="E138" s="163">
        <v>2710</v>
      </c>
      <c r="F138" s="163">
        <v>2511</v>
      </c>
      <c r="G138" s="163">
        <v>1803</v>
      </c>
      <c r="H138" s="164">
        <f t="shared" si="30"/>
        <v>-0.28195937873357224</v>
      </c>
      <c r="I138" s="165">
        <f t="shared" si="31"/>
        <v>-9.8950524737631218E-2</v>
      </c>
      <c r="J138" s="164">
        <f t="shared" si="32"/>
        <v>3.4772647060525236E-3</v>
      </c>
    </row>
    <row r="139" spans="2:10" x14ac:dyDescent="0.25">
      <c r="B139" s="162" t="s">
        <v>100</v>
      </c>
      <c r="C139" s="163">
        <v>4359</v>
      </c>
      <c r="D139" s="163">
        <v>1636</v>
      </c>
      <c r="E139" s="163">
        <v>1076</v>
      </c>
      <c r="F139" s="163">
        <v>1242</v>
      </c>
      <c r="G139" s="163">
        <v>1409</v>
      </c>
      <c r="H139" s="164">
        <f t="shared" si="30"/>
        <v>0.1344605475040257</v>
      </c>
      <c r="I139" s="165">
        <f t="shared" si="31"/>
        <v>-0.67676072493691208</v>
      </c>
      <c r="J139" s="164">
        <f t="shared" si="32"/>
        <v>2.7173965451070467E-3</v>
      </c>
    </row>
    <row r="140" spans="2:10" x14ac:dyDescent="0.25">
      <c r="B140" s="157" t="s">
        <v>107</v>
      </c>
      <c r="C140" s="158">
        <v>20084</v>
      </c>
      <c r="D140" s="158">
        <v>12236</v>
      </c>
      <c r="E140" s="158">
        <v>20478</v>
      </c>
      <c r="F140" s="158">
        <v>22694</v>
      </c>
      <c r="G140" s="158">
        <v>22209</v>
      </c>
      <c r="H140" s="159">
        <f t="shared" si="30"/>
        <v>-2.1371287564995178E-2</v>
      </c>
      <c r="I140" s="160">
        <f t="shared" si="31"/>
        <v>0.10580561641107344</v>
      </c>
      <c r="J140" s="159">
        <f t="shared" si="32"/>
        <v>4.283226392496977E-2</v>
      </c>
    </row>
    <row r="141" spans="2:10" x14ac:dyDescent="0.25">
      <c r="B141" s="162" t="s">
        <v>110</v>
      </c>
      <c r="C141" s="163">
        <v>10959</v>
      </c>
      <c r="D141" s="163">
        <v>3384</v>
      </c>
      <c r="E141" s="163">
        <v>10235</v>
      </c>
      <c r="F141" s="163">
        <v>11415</v>
      </c>
      <c r="G141" s="163">
        <v>11236</v>
      </c>
      <c r="H141" s="164">
        <f t="shared" si="30"/>
        <v>-1.5681121331581283E-2</v>
      </c>
      <c r="I141" s="165">
        <f t="shared" si="31"/>
        <v>2.5276028834747777E-2</v>
      </c>
      <c r="J141" s="164">
        <f t="shared" si="32"/>
        <v>2.1669742782698922E-2</v>
      </c>
    </row>
    <row r="142" spans="2:10" x14ac:dyDescent="0.25">
      <c r="B142" s="162" t="s">
        <v>113</v>
      </c>
      <c r="C142" s="163">
        <v>1672</v>
      </c>
      <c r="D142" s="163">
        <v>962</v>
      </c>
      <c r="E142" s="163">
        <v>1370</v>
      </c>
      <c r="F142" s="163">
        <v>1837</v>
      </c>
      <c r="G142" s="163">
        <v>1470</v>
      </c>
      <c r="H142" s="164">
        <f t="shared" si="30"/>
        <v>-0.19978225367446922</v>
      </c>
      <c r="I142" s="165">
        <f t="shared" si="31"/>
        <v>-0.12081339712918659</v>
      </c>
      <c r="J142" s="164">
        <f t="shared" si="32"/>
        <v>2.8350411080960672E-3</v>
      </c>
    </row>
    <row r="143" spans="2:10" x14ac:dyDescent="0.25">
      <c r="B143" s="162" t="s">
        <v>116</v>
      </c>
      <c r="C143" s="163">
        <v>1754</v>
      </c>
      <c r="D143" s="163">
        <v>1404</v>
      </c>
      <c r="E143" s="163">
        <v>1920</v>
      </c>
      <c r="F143" s="163">
        <v>2346</v>
      </c>
      <c r="G143" s="163">
        <v>1937</v>
      </c>
      <c r="H143" s="164">
        <f t="shared" si="30"/>
        <v>-0.17433930093776639</v>
      </c>
      <c r="I143" s="165">
        <f t="shared" si="31"/>
        <v>0.10433295324971503</v>
      </c>
      <c r="J143" s="164">
        <f t="shared" si="32"/>
        <v>3.7356970247497162E-3</v>
      </c>
    </row>
    <row r="144" spans="2:10" x14ac:dyDescent="0.25">
      <c r="B144" s="162" t="s">
        <v>123</v>
      </c>
      <c r="C144" s="163">
        <v>393</v>
      </c>
      <c r="D144" s="163">
        <v>724</v>
      </c>
      <c r="E144" s="163">
        <v>961</v>
      </c>
      <c r="F144" s="163">
        <v>1021</v>
      </c>
      <c r="G144" s="163">
        <v>533</v>
      </c>
      <c r="H144" s="164">
        <f t="shared" si="30"/>
        <v>-0.47796278158667971</v>
      </c>
      <c r="I144" s="165">
        <f t="shared" si="31"/>
        <v>0.35623409669211203</v>
      </c>
      <c r="J144" s="164">
        <f t="shared" si="32"/>
        <v>1.0279434766089822E-3</v>
      </c>
    </row>
    <row r="145" spans="2:10" x14ac:dyDescent="0.25">
      <c r="B145" s="162" t="s">
        <v>119</v>
      </c>
      <c r="C145" s="163">
        <v>448</v>
      </c>
      <c r="D145" s="163">
        <v>592</v>
      </c>
      <c r="E145" s="163">
        <v>363</v>
      </c>
      <c r="F145" s="163">
        <v>402</v>
      </c>
      <c r="G145" s="163">
        <v>269</v>
      </c>
      <c r="H145" s="164">
        <f t="shared" si="30"/>
        <v>-0.3308457711442786</v>
      </c>
      <c r="I145" s="165">
        <f t="shared" si="31"/>
        <v>-0.3995535714285714</v>
      </c>
      <c r="J145" s="164">
        <f t="shared" si="32"/>
        <v>5.1879323678764768E-4</v>
      </c>
    </row>
    <row r="146" spans="2:10" x14ac:dyDescent="0.25">
      <c r="B146" s="162" t="s">
        <v>128</v>
      </c>
      <c r="C146" s="163">
        <v>9</v>
      </c>
      <c r="D146" s="163">
        <v>3</v>
      </c>
      <c r="E146" s="163">
        <v>22</v>
      </c>
      <c r="F146" s="163">
        <v>12</v>
      </c>
      <c r="G146" s="163">
        <v>12</v>
      </c>
      <c r="H146" s="164">
        <f t="shared" si="30"/>
        <v>0</v>
      </c>
      <c r="I146" s="165">
        <f t="shared" si="31"/>
        <v>0.33333333333333326</v>
      </c>
      <c r="J146" s="164">
        <f t="shared" si="32"/>
        <v>2.3143192719151569E-5</v>
      </c>
    </row>
    <row r="147" spans="2:10" x14ac:dyDescent="0.25">
      <c r="B147" s="162" t="s">
        <v>131</v>
      </c>
      <c r="C147" s="163">
        <v>30</v>
      </c>
      <c r="D147" s="163">
        <v>0</v>
      </c>
      <c r="E147" s="163">
        <v>3</v>
      </c>
      <c r="F147" s="163">
        <v>11</v>
      </c>
      <c r="G147" s="163">
        <v>12</v>
      </c>
      <c r="H147" s="164">
        <f t="shared" si="30"/>
        <v>9.0909090909090828E-2</v>
      </c>
      <c r="I147" s="165">
        <f t="shared" si="31"/>
        <v>-0.6</v>
      </c>
      <c r="J147" s="164">
        <f t="shared" si="32"/>
        <v>2.3143192719151569E-5</v>
      </c>
    </row>
    <row r="148" spans="2:10" x14ac:dyDescent="0.25">
      <c r="B148" s="168" t="s">
        <v>145</v>
      </c>
      <c r="C148" s="169">
        <f>C140-SUM(C141:C147)</f>
        <v>4819</v>
      </c>
      <c r="D148" s="169">
        <f>D140-SUM(D141:D147)</f>
        <v>5167</v>
      </c>
      <c r="E148" s="169">
        <f>E140-SUM(E141:E147)</f>
        <v>5604</v>
      </c>
      <c r="F148" s="169">
        <f>F140-SUM(F141:F147)</f>
        <v>5650</v>
      </c>
      <c r="G148" s="169">
        <f>G140-SUM(G141:G147)</f>
        <v>6740</v>
      </c>
      <c r="H148" s="170">
        <f t="shared" si="30"/>
        <v>0.19292035398230079</v>
      </c>
      <c r="I148" s="171">
        <f t="shared" si="31"/>
        <v>0.39863042124922177</v>
      </c>
      <c r="J148" s="170">
        <f t="shared" si="32"/>
        <v>1.2998759910590131E-2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9128</v>
      </c>
      <c r="D150" s="176">
        <v>8589</v>
      </c>
      <c r="E150" s="176">
        <v>10300</v>
      </c>
      <c r="F150" s="176">
        <v>11494</v>
      </c>
      <c r="G150" s="176">
        <v>12467</v>
      </c>
      <c r="H150" s="177">
        <f t="shared" ref="H150:H162" si="33">IFERROR(G150/F150-1,"-")</f>
        <v>8.4652862362972092E-2</v>
      </c>
      <c r="I150" s="177">
        <f t="shared" ref="I150:I162" si="34">IFERROR(G150/C150-1,"-")</f>
        <v>0.36579754601226999</v>
      </c>
      <c r="J150" s="177">
        <f t="shared" ref="J150:J162" si="35">G150/G$10</f>
        <v>2.4043848635805221E-2</v>
      </c>
    </row>
    <row r="151" spans="2:10" x14ac:dyDescent="0.25">
      <c r="B151" s="157" t="s">
        <v>97</v>
      </c>
      <c r="C151" s="158">
        <v>3146</v>
      </c>
      <c r="D151" s="158">
        <v>4764</v>
      </c>
      <c r="E151" s="158">
        <v>5825</v>
      </c>
      <c r="F151" s="158">
        <v>5944</v>
      </c>
      <c r="G151" s="158">
        <v>5979</v>
      </c>
      <c r="H151" s="159">
        <f t="shared" si="33"/>
        <v>5.8882907133244178E-3</v>
      </c>
      <c r="I151" s="160">
        <f t="shared" si="34"/>
        <v>0.90050858232676423</v>
      </c>
      <c r="J151" s="159">
        <f t="shared" si="35"/>
        <v>1.1531095772317271E-2</v>
      </c>
    </row>
    <row r="152" spans="2:10" x14ac:dyDescent="0.25">
      <c r="B152" s="162" t="s">
        <v>103</v>
      </c>
      <c r="C152" s="163">
        <v>1159</v>
      </c>
      <c r="D152" s="163">
        <v>3633</v>
      </c>
      <c r="E152" s="163">
        <v>4633</v>
      </c>
      <c r="F152" s="163">
        <v>4708</v>
      </c>
      <c r="G152" s="163">
        <v>4154</v>
      </c>
      <c r="H152" s="164">
        <f t="shared" si="33"/>
        <v>-0.11767204757858962</v>
      </c>
      <c r="I152" s="165">
        <f t="shared" si="34"/>
        <v>2.5841242450388267</v>
      </c>
      <c r="J152" s="164">
        <f t="shared" si="35"/>
        <v>8.0114018796129689E-3</v>
      </c>
    </row>
    <row r="153" spans="2:10" x14ac:dyDescent="0.25">
      <c r="B153" s="162" t="s">
        <v>100</v>
      </c>
      <c r="C153" s="163">
        <v>1987</v>
      </c>
      <c r="D153" s="163">
        <v>1131</v>
      </c>
      <c r="E153" s="163">
        <v>1192</v>
      </c>
      <c r="F153" s="163">
        <v>1236</v>
      </c>
      <c r="G153" s="163">
        <v>1825</v>
      </c>
      <c r="H153" s="164">
        <f t="shared" si="33"/>
        <v>0.47653721682847894</v>
      </c>
      <c r="I153" s="165">
        <f t="shared" si="34"/>
        <v>-8.1529944640161056E-2</v>
      </c>
      <c r="J153" s="164">
        <f t="shared" si="35"/>
        <v>3.5196938927043015E-3</v>
      </c>
    </row>
    <row r="154" spans="2:10" x14ac:dyDescent="0.25">
      <c r="B154" s="157" t="s">
        <v>107</v>
      </c>
      <c r="C154" s="158">
        <v>5982</v>
      </c>
      <c r="D154" s="158">
        <v>3825</v>
      </c>
      <c r="E154" s="158">
        <v>4475</v>
      </c>
      <c r="F154" s="158">
        <v>5550</v>
      </c>
      <c r="G154" s="158">
        <v>6488</v>
      </c>
      <c r="H154" s="159">
        <f t="shared" si="33"/>
        <v>0.16900900900900906</v>
      </c>
      <c r="I154" s="160">
        <f t="shared" si="34"/>
        <v>8.4587094617184944E-2</v>
      </c>
      <c r="J154" s="159">
        <f t="shared" si="35"/>
        <v>1.251275286348795E-2</v>
      </c>
    </row>
    <row r="155" spans="2:10" x14ac:dyDescent="0.25">
      <c r="B155" s="162" t="s">
        <v>110</v>
      </c>
      <c r="C155" s="163">
        <v>1622</v>
      </c>
      <c r="D155" s="163">
        <v>766</v>
      </c>
      <c r="E155" s="163">
        <v>1725</v>
      </c>
      <c r="F155" s="163">
        <v>1527</v>
      </c>
      <c r="G155" s="163">
        <v>1789</v>
      </c>
      <c r="H155" s="164">
        <f t="shared" si="33"/>
        <v>0.17157825802226578</v>
      </c>
      <c r="I155" s="165">
        <f t="shared" si="34"/>
        <v>0.1029593094944512</v>
      </c>
      <c r="J155" s="164">
        <f t="shared" si="35"/>
        <v>3.4502643145468467E-3</v>
      </c>
    </row>
    <row r="156" spans="2:10" x14ac:dyDescent="0.25">
      <c r="B156" s="162" t="s">
        <v>113</v>
      </c>
      <c r="C156" s="163">
        <v>1568</v>
      </c>
      <c r="D156" s="163">
        <v>931</v>
      </c>
      <c r="E156" s="163">
        <v>786</v>
      </c>
      <c r="F156" s="163">
        <v>987</v>
      </c>
      <c r="G156" s="163">
        <v>875</v>
      </c>
      <c r="H156" s="164">
        <f t="shared" si="33"/>
        <v>-0.11347517730496459</v>
      </c>
      <c r="I156" s="165">
        <f t="shared" si="34"/>
        <v>-0.4419642857142857</v>
      </c>
      <c r="J156" s="164">
        <f t="shared" si="35"/>
        <v>1.687524469104802E-3</v>
      </c>
    </row>
    <row r="157" spans="2:10" x14ac:dyDescent="0.25">
      <c r="B157" s="162" t="s">
        <v>116</v>
      </c>
      <c r="C157" s="163">
        <v>886</v>
      </c>
      <c r="D157" s="163">
        <v>542</v>
      </c>
      <c r="E157" s="163">
        <v>630</v>
      </c>
      <c r="F157" s="163">
        <v>1092</v>
      </c>
      <c r="G157" s="163">
        <v>1312</v>
      </c>
      <c r="H157" s="164">
        <f t="shared" si="33"/>
        <v>0.20146520146520142</v>
      </c>
      <c r="I157" s="165">
        <f t="shared" si="34"/>
        <v>0.4808126410835214</v>
      </c>
      <c r="J157" s="164">
        <f t="shared" si="35"/>
        <v>2.5303224039605718E-3</v>
      </c>
    </row>
    <row r="158" spans="2:10" x14ac:dyDescent="0.25">
      <c r="B158" s="162" t="s">
        <v>123</v>
      </c>
      <c r="C158" s="163">
        <v>101</v>
      </c>
      <c r="D158" s="163">
        <v>90</v>
      </c>
      <c r="E158" s="163">
        <v>111</v>
      </c>
      <c r="F158" s="163">
        <v>168</v>
      </c>
      <c r="G158" s="163">
        <v>245</v>
      </c>
      <c r="H158" s="164">
        <f t="shared" si="33"/>
        <v>0.45833333333333326</v>
      </c>
      <c r="I158" s="165">
        <f t="shared" si="34"/>
        <v>1.4257425742574257</v>
      </c>
      <c r="J158" s="164">
        <f t="shared" si="35"/>
        <v>4.7250685134934457E-4</v>
      </c>
    </row>
    <row r="159" spans="2:10" x14ac:dyDescent="0.25">
      <c r="B159" s="162" t="s">
        <v>119</v>
      </c>
      <c r="C159" s="163">
        <v>426</v>
      </c>
      <c r="D159" s="163">
        <v>217</v>
      </c>
      <c r="E159" s="163">
        <v>302</v>
      </c>
      <c r="F159" s="163">
        <v>285</v>
      </c>
      <c r="G159" s="163">
        <v>452</v>
      </c>
      <c r="H159" s="164">
        <f t="shared" si="33"/>
        <v>0.5859649122807018</v>
      </c>
      <c r="I159" s="165">
        <f t="shared" si="34"/>
        <v>6.1032863849765251E-2</v>
      </c>
      <c r="J159" s="164">
        <f t="shared" si="35"/>
        <v>8.7172692575470919E-4</v>
      </c>
    </row>
    <row r="160" spans="2:10" x14ac:dyDescent="0.25">
      <c r="B160" s="162" t="s">
        <v>128</v>
      </c>
      <c r="C160" s="163">
        <v>14</v>
      </c>
      <c r="D160" s="163">
        <v>7</v>
      </c>
      <c r="E160" s="163">
        <v>11</v>
      </c>
      <c r="F160" s="163">
        <v>13</v>
      </c>
      <c r="G160" s="163">
        <v>15</v>
      </c>
      <c r="H160" s="164">
        <f t="shared" si="33"/>
        <v>0.15384615384615374</v>
      </c>
      <c r="I160" s="165">
        <f t="shared" si="34"/>
        <v>7.1428571428571397E-2</v>
      </c>
      <c r="J160" s="164">
        <f t="shared" si="35"/>
        <v>2.8928990898939465E-5</v>
      </c>
    </row>
    <row r="161" spans="2:10" x14ac:dyDescent="0.25">
      <c r="B161" s="162" t="s">
        <v>131</v>
      </c>
      <c r="C161" s="163">
        <v>10</v>
      </c>
      <c r="D161" s="163">
        <v>10</v>
      </c>
      <c r="E161" s="163">
        <v>6</v>
      </c>
      <c r="F161" s="163">
        <v>23</v>
      </c>
      <c r="G161" s="163">
        <v>7</v>
      </c>
      <c r="H161" s="164">
        <f t="shared" si="33"/>
        <v>-0.69565217391304346</v>
      </c>
      <c r="I161" s="165">
        <f t="shared" si="34"/>
        <v>-0.30000000000000004</v>
      </c>
      <c r="J161" s="164">
        <f t="shared" si="35"/>
        <v>1.3500195752838416E-5</v>
      </c>
    </row>
    <row r="162" spans="2:10" x14ac:dyDescent="0.25">
      <c r="B162" s="168" t="s">
        <v>145</v>
      </c>
      <c r="C162" s="169">
        <f>C154-SUM(C155:C161)</f>
        <v>1355</v>
      </c>
      <c r="D162" s="169">
        <f>D154-SUM(D155:D161)</f>
        <v>1262</v>
      </c>
      <c r="E162" s="169">
        <f>E154-SUM(E155:E161)</f>
        <v>904</v>
      </c>
      <c r="F162" s="169">
        <f>F154-SUM(F155:F161)</f>
        <v>1455</v>
      </c>
      <c r="G162" s="169">
        <f>G154-SUM(G155:G161)</f>
        <v>1793</v>
      </c>
      <c r="H162" s="170">
        <f t="shared" si="33"/>
        <v>0.23230240549828185</v>
      </c>
      <c r="I162" s="171">
        <f t="shared" si="34"/>
        <v>0.32324723247232479</v>
      </c>
      <c r="J162" s="170">
        <f t="shared" si="35"/>
        <v>3.4579787121198973E-3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0D5D7-9126-4BD7-8E6F-71288A7007F2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45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4363832</v>
      </c>
      <c r="D9" s="176">
        <v>4330865</v>
      </c>
      <c r="E9" s="176">
        <v>1593725</v>
      </c>
      <c r="F9" s="176">
        <v>4116712</v>
      </c>
      <c r="G9" s="176">
        <v>4116712</v>
      </c>
      <c r="H9" s="176">
        <v>4555390</v>
      </c>
      <c r="I9" s="176">
        <v>4846999</v>
      </c>
      <c r="J9" s="177">
        <f>IFERROR(I9/H9-1,"-")</f>
        <v>6.4014058071866442E-2</v>
      </c>
      <c r="K9" s="177">
        <f>IFERROR(I9/D9-1,"-")</f>
        <v>0.11917573048340224</v>
      </c>
      <c r="L9" s="176">
        <f>I9-H9</f>
        <v>291609</v>
      </c>
      <c r="M9" s="176">
        <f>I9-D9</f>
        <v>516134</v>
      </c>
      <c r="N9" s="177">
        <f t="shared" ref="N9:N21" si="0">I9/I$9</f>
        <v>1</v>
      </c>
      <c r="Q9" s="154" t="s">
        <v>68</v>
      </c>
      <c r="R9" s="176">
        <v>1200232</v>
      </c>
      <c r="S9" s="176">
        <v>1188723</v>
      </c>
      <c r="T9" s="176">
        <v>382043</v>
      </c>
      <c r="U9" s="176">
        <v>1092077</v>
      </c>
      <c r="V9" s="176">
        <v>1177799</v>
      </c>
      <c r="W9" s="176">
        <v>1245078</v>
      </c>
      <c r="X9" s="177">
        <f>IFERROR(W9/V9-1,"-")</f>
        <v>5.7122649959797878E-2</v>
      </c>
      <c r="Y9" s="177">
        <f>IFERROR(W9/S9-1,"-")</f>
        <v>4.7408016838237366E-2</v>
      </c>
      <c r="Z9" s="176">
        <f>W9-V9</f>
        <v>67279</v>
      </c>
      <c r="AA9" s="176">
        <f>W9-S9</f>
        <v>56355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909221</v>
      </c>
      <c r="D10" s="158">
        <v>909501</v>
      </c>
      <c r="E10" s="158">
        <v>389776</v>
      </c>
      <c r="F10" s="158">
        <v>873118</v>
      </c>
      <c r="G10" s="158">
        <v>873118</v>
      </c>
      <c r="H10" s="158">
        <v>913236</v>
      </c>
      <c r="I10" s="158">
        <v>912897</v>
      </c>
      <c r="J10" s="160">
        <f>IFERROR(I10/H10-1,"-")</f>
        <v>-3.7120744254492966E-4</v>
      </c>
      <c r="K10" s="159">
        <f t="shared" ref="K10:K21" si="2">IFERROR(I10/D10-1,"-")</f>
        <v>3.7339156306590571E-3</v>
      </c>
      <c r="L10" s="157">
        <f t="shared" ref="L10:L20" si="3">I10-H10</f>
        <v>-339</v>
      </c>
      <c r="M10" s="158">
        <f t="shared" ref="M10:M21" si="4">I10-D10</f>
        <v>3396</v>
      </c>
      <c r="N10" s="159">
        <f t="shared" si="0"/>
        <v>0.18834272505523522</v>
      </c>
      <c r="Q10" s="157" t="s">
        <v>97</v>
      </c>
      <c r="R10" s="158">
        <v>120104</v>
      </c>
      <c r="S10" s="158">
        <v>111701</v>
      </c>
      <c r="T10" s="158">
        <v>39466</v>
      </c>
      <c r="U10" s="158">
        <v>108654</v>
      </c>
      <c r="V10" s="158">
        <v>105007</v>
      </c>
      <c r="W10" s="158">
        <v>102258</v>
      </c>
      <c r="X10" s="160">
        <f>IFERROR(W10/V10-1,"-")</f>
        <v>-2.6179207100479052E-2</v>
      </c>
      <c r="Y10" s="159">
        <f t="shared" ref="Y10:Y21" si="5">IFERROR(W10/S10-1,"-")</f>
        <v>-8.4538186766456858E-2</v>
      </c>
      <c r="Z10" s="157">
        <f t="shared" ref="Z10:Z20" si="6">W10-V10</f>
        <v>-2749</v>
      </c>
      <c r="AA10" s="158">
        <f t="shared" ref="AA10:AA21" si="7">W10-S10</f>
        <v>-9443</v>
      </c>
      <c r="AB10" s="159">
        <f t="shared" si="1"/>
        <v>8.212979427794885E-2</v>
      </c>
    </row>
    <row r="11" spans="1:28" x14ac:dyDescent="0.25">
      <c r="A11" s="161" t="s">
        <v>103</v>
      </c>
      <c r="B11" s="162" t="s">
        <v>103</v>
      </c>
      <c r="C11" s="163">
        <v>364420</v>
      </c>
      <c r="D11" s="163">
        <v>349280</v>
      </c>
      <c r="E11" s="163">
        <v>160831</v>
      </c>
      <c r="F11" s="163">
        <v>357801</v>
      </c>
      <c r="G11" s="163">
        <v>357801</v>
      </c>
      <c r="H11" s="163">
        <v>371583</v>
      </c>
      <c r="I11" s="163">
        <v>360702</v>
      </c>
      <c r="J11" s="165">
        <f>IFERROR(I11/H11-1,"-")</f>
        <v>-2.9282825102332488E-2</v>
      </c>
      <c r="K11" s="164">
        <f t="shared" si="2"/>
        <v>3.2701557489693167E-2</v>
      </c>
      <c r="L11" s="162">
        <f t="shared" si="3"/>
        <v>-10881</v>
      </c>
      <c r="M11" s="163">
        <f t="shared" si="4"/>
        <v>11422</v>
      </c>
      <c r="N11" s="164">
        <f t="shared" si="0"/>
        <v>7.4417593236557306E-2</v>
      </c>
      <c r="Q11" s="162" t="s">
        <v>103</v>
      </c>
      <c r="R11" s="163">
        <v>38835</v>
      </c>
      <c r="S11" s="163">
        <v>44390</v>
      </c>
      <c r="T11" s="163">
        <v>17920</v>
      </c>
      <c r="U11" s="163">
        <v>43342</v>
      </c>
      <c r="V11" s="163">
        <v>45406</v>
      </c>
      <c r="W11" s="163">
        <v>46459</v>
      </c>
      <c r="X11" s="165">
        <f>IFERROR(W11/V11-1,"-")</f>
        <v>2.3190767739946327E-2</v>
      </c>
      <c r="Y11" s="164">
        <f t="shared" si="5"/>
        <v>4.660959675602605E-2</v>
      </c>
      <c r="Z11" s="162">
        <f t="shared" si="6"/>
        <v>1053</v>
      </c>
      <c r="AA11" s="163">
        <f t="shared" si="7"/>
        <v>2069</v>
      </c>
      <c r="AB11" s="164">
        <f t="shared" si="1"/>
        <v>3.7314128110849283E-2</v>
      </c>
    </row>
    <row r="12" spans="1:28" x14ac:dyDescent="0.25">
      <c r="A12" s="161" t="s">
        <v>100</v>
      </c>
      <c r="B12" s="162" t="s">
        <v>100</v>
      </c>
      <c r="C12" s="163">
        <v>544801</v>
      </c>
      <c r="D12" s="163">
        <v>560221</v>
      </c>
      <c r="E12" s="163">
        <v>228945</v>
      </c>
      <c r="F12" s="163">
        <v>515317</v>
      </c>
      <c r="G12" s="163">
        <v>515317</v>
      </c>
      <c r="H12" s="163">
        <v>541653</v>
      </c>
      <c r="I12" s="163">
        <v>552195</v>
      </c>
      <c r="J12" s="165">
        <f>IFERROR(I12/H12-1,"-")</f>
        <v>1.9462644903656123E-2</v>
      </c>
      <c r="K12" s="164">
        <f t="shared" si="2"/>
        <v>-1.4326489010586863E-2</v>
      </c>
      <c r="L12" s="162">
        <f t="shared" si="3"/>
        <v>10542</v>
      </c>
      <c r="M12" s="163">
        <f t="shared" si="4"/>
        <v>-8026</v>
      </c>
      <c r="N12" s="164">
        <f t="shared" si="0"/>
        <v>0.1139251318186779</v>
      </c>
      <c r="Q12" s="162" t="s">
        <v>100</v>
      </c>
      <c r="R12" s="163">
        <v>81269</v>
      </c>
      <c r="S12" s="163">
        <v>67311</v>
      </c>
      <c r="T12" s="163">
        <v>21546</v>
      </c>
      <c r="U12" s="163">
        <v>65312</v>
      </c>
      <c r="V12" s="163">
        <v>59601</v>
      </c>
      <c r="W12" s="163">
        <v>55799</v>
      </c>
      <c r="X12" s="165">
        <f>IFERROR(W12/V12-1,"-")</f>
        <v>-6.3790875992013607E-2</v>
      </c>
      <c r="Y12" s="164">
        <f t="shared" si="5"/>
        <v>-0.1710270238148297</v>
      </c>
      <c r="Z12" s="162">
        <f t="shared" si="6"/>
        <v>-3802</v>
      </c>
      <c r="AA12" s="163">
        <f t="shared" si="7"/>
        <v>-11512</v>
      </c>
      <c r="AB12" s="164">
        <f t="shared" si="1"/>
        <v>4.4815666167099574E-2</v>
      </c>
    </row>
    <row r="13" spans="1:28" x14ac:dyDescent="0.25">
      <c r="A13" s="1"/>
      <c r="B13" s="157" t="s">
        <v>107</v>
      </c>
      <c r="C13" s="158">
        <v>3454611</v>
      </c>
      <c r="D13" s="158">
        <v>3421364</v>
      </c>
      <c r="E13" s="158">
        <v>1203949</v>
      </c>
      <c r="F13" s="158">
        <v>3243594</v>
      </c>
      <c r="G13" s="158">
        <v>3243594</v>
      </c>
      <c r="H13" s="158">
        <v>3642154</v>
      </c>
      <c r="I13" s="158">
        <v>3934102</v>
      </c>
      <c r="J13" s="160">
        <f>IFERROR(I13/H13-1,"-")</f>
        <v>8.0158060312661039E-2</v>
      </c>
      <c r="K13" s="159">
        <f t="shared" si="2"/>
        <v>0.14986362164329781</v>
      </c>
      <c r="L13" s="157">
        <f t="shared" si="3"/>
        <v>291948</v>
      </c>
      <c r="M13" s="158">
        <f t="shared" si="4"/>
        <v>512738</v>
      </c>
      <c r="N13" s="159">
        <f t="shared" si="0"/>
        <v>0.81165727494476481</v>
      </c>
      <c r="Q13" s="157" t="s">
        <v>107</v>
      </c>
      <c r="R13" s="158">
        <v>1080128</v>
      </c>
      <c r="S13" s="158">
        <v>1077022</v>
      </c>
      <c r="T13" s="158">
        <v>342577</v>
      </c>
      <c r="U13" s="158">
        <v>983423</v>
      </c>
      <c r="V13" s="158">
        <v>1072792</v>
      </c>
      <c r="W13" s="158">
        <v>1142820</v>
      </c>
      <c r="X13" s="160">
        <f>IFERROR(W13/V13-1,"-")</f>
        <v>6.5276400271441215E-2</v>
      </c>
      <c r="Y13" s="159">
        <f t="shared" si="5"/>
        <v>6.1092531071788692E-2</v>
      </c>
      <c r="Z13" s="157">
        <f t="shared" si="6"/>
        <v>70028</v>
      </c>
      <c r="AA13" s="158">
        <f t="shared" si="7"/>
        <v>65798</v>
      </c>
      <c r="AB13" s="159">
        <f t="shared" si="1"/>
        <v>0.91787020572205114</v>
      </c>
    </row>
    <row r="14" spans="1:28" s="56" customFormat="1" x14ac:dyDescent="0.25">
      <c r="B14" s="162" t="s">
        <v>110</v>
      </c>
      <c r="C14" s="163">
        <v>1536069</v>
      </c>
      <c r="D14" s="163">
        <v>1590514</v>
      </c>
      <c r="E14" s="163">
        <v>470686</v>
      </c>
      <c r="F14" s="163">
        <v>1521014</v>
      </c>
      <c r="G14" s="163">
        <v>1521014</v>
      </c>
      <c r="H14" s="163">
        <v>1730415</v>
      </c>
      <c r="I14" s="163">
        <v>1875633</v>
      </c>
      <c r="J14" s="165">
        <f t="shared" ref="J14:J21" si="8">IFERROR(I14/H14-1,"-")</f>
        <v>8.3920909146071976E-2</v>
      </c>
      <c r="K14" s="164">
        <f t="shared" si="2"/>
        <v>0.17926217562372915</v>
      </c>
      <c r="L14" s="162">
        <f t="shared" si="3"/>
        <v>145218</v>
      </c>
      <c r="M14" s="163">
        <f t="shared" si="4"/>
        <v>285119</v>
      </c>
      <c r="N14" s="164">
        <f t="shared" si="0"/>
        <v>0.38696789497996598</v>
      </c>
      <c r="Q14" s="162" t="s">
        <v>110</v>
      </c>
      <c r="R14" s="163">
        <v>568133</v>
      </c>
      <c r="S14" s="163">
        <v>605142</v>
      </c>
      <c r="T14" s="163">
        <v>153858</v>
      </c>
      <c r="U14" s="163">
        <v>514059</v>
      </c>
      <c r="V14" s="163">
        <v>574197</v>
      </c>
      <c r="W14" s="163">
        <v>622655</v>
      </c>
      <c r="X14" s="165">
        <f t="shared" ref="X14:X21" si="9">IFERROR(W14/V14-1,"-")</f>
        <v>8.4392638763351346E-2</v>
      </c>
      <c r="Y14" s="164">
        <f t="shared" si="5"/>
        <v>2.8940314835195657E-2</v>
      </c>
      <c r="Z14" s="162">
        <f t="shared" si="6"/>
        <v>48458</v>
      </c>
      <c r="AA14" s="163">
        <f t="shared" si="7"/>
        <v>17513</v>
      </c>
      <c r="AB14" s="164">
        <f t="shared" si="1"/>
        <v>0.50009316685380356</v>
      </c>
    </row>
    <row r="15" spans="1:28" s="56" customFormat="1" x14ac:dyDescent="0.25">
      <c r="B15" s="162" t="s">
        <v>113</v>
      </c>
      <c r="C15" s="163">
        <v>532853</v>
      </c>
      <c r="D15" s="163">
        <v>455691</v>
      </c>
      <c r="E15" s="163">
        <v>159243</v>
      </c>
      <c r="F15" s="163">
        <v>329839</v>
      </c>
      <c r="G15" s="163">
        <v>329839</v>
      </c>
      <c r="H15" s="163">
        <v>374298</v>
      </c>
      <c r="I15" s="163">
        <v>391353</v>
      </c>
      <c r="J15" s="165">
        <f t="shared" si="8"/>
        <v>4.5565298238302132E-2</v>
      </c>
      <c r="K15" s="164">
        <f t="shared" si="2"/>
        <v>-0.14118777856047193</v>
      </c>
      <c r="L15" s="162">
        <f t="shared" si="3"/>
        <v>17055</v>
      </c>
      <c r="M15" s="163">
        <f t="shared" si="4"/>
        <v>-64338</v>
      </c>
      <c r="N15" s="164">
        <f t="shared" si="0"/>
        <v>8.0741299925995449E-2</v>
      </c>
      <c r="Q15" s="162" t="s">
        <v>113</v>
      </c>
      <c r="R15" s="163">
        <v>67273</v>
      </c>
      <c r="S15" s="163">
        <v>48943</v>
      </c>
      <c r="T15" s="163">
        <v>16868</v>
      </c>
      <c r="U15" s="163">
        <v>32483</v>
      </c>
      <c r="V15" s="163">
        <v>38538</v>
      </c>
      <c r="W15" s="163">
        <v>37501</v>
      </c>
      <c r="X15" s="165">
        <f t="shared" si="9"/>
        <v>-2.6908505890290146E-2</v>
      </c>
      <c r="Y15" s="164">
        <f t="shared" si="5"/>
        <v>-0.23378215475144559</v>
      </c>
      <c r="Z15" s="162">
        <f t="shared" si="6"/>
        <v>-1037</v>
      </c>
      <c r="AA15" s="163">
        <f t="shared" si="7"/>
        <v>-11442</v>
      </c>
      <c r="AB15" s="164">
        <f t="shared" si="1"/>
        <v>3.0119398142124429E-2</v>
      </c>
    </row>
    <row r="16" spans="1:28" x14ac:dyDescent="0.25">
      <c r="A16" s="1"/>
      <c r="B16" s="162" t="s">
        <v>116</v>
      </c>
      <c r="C16" s="163">
        <v>150445</v>
      </c>
      <c r="D16" s="163">
        <v>151730</v>
      </c>
      <c r="E16" s="163">
        <v>55054</v>
      </c>
      <c r="F16" s="163">
        <v>166671</v>
      </c>
      <c r="G16" s="163">
        <v>166671</v>
      </c>
      <c r="H16" s="163">
        <v>188864</v>
      </c>
      <c r="I16" s="163">
        <v>207728</v>
      </c>
      <c r="J16" s="165">
        <f t="shared" si="8"/>
        <v>9.9881396136902723E-2</v>
      </c>
      <c r="K16" s="164">
        <f t="shared" si="2"/>
        <v>0.36906346800237255</v>
      </c>
      <c r="L16" s="162">
        <f t="shared" si="3"/>
        <v>18864</v>
      </c>
      <c r="M16" s="163">
        <f t="shared" si="4"/>
        <v>55998</v>
      </c>
      <c r="N16" s="164">
        <f t="shared" si="0"/>
        <v>4.2857033805866272E-2</v>
      </c>
      <c r="Q16" s="162" t="s">
        <v>116</v>
      </c>
      <c r="R16" s="163">
        <v>22300</v>
      </c>
      <c r="S16" s="163">
        <v>22209</v>
      </c>
      <c r="T16" s="163">
        <v>8537</v>
      </c>
      <c r="U16" s="163">
        <v>23461</v>
      </c>
      <c r="V16" s="163">
        <v>26431</v>
      </c>
      <c r="W16" s="163">
        <v>27080</v>
      </c>
      <c r="X16" s="165">
        <f t="shared" si="9"/>
        <v>2.4554500397260703E-2</v>
      </c>
      <c r="Y16" s="164">
        <f t="shared" si="5"/>
        <v>0.2193254986717097</v>
      </c>
      <c r="Z16" s="162">
        <f t="shared" si="6"/>
        <v>649</v>
      </c>
      <c r="AA16" s="163">
        <f t="shared" si="7"/>
        <v>4871</v>
      </c>
      <c r="AB16" s="164">
        <f t="shared" si="1"/>
        <v>2.1749641387929109E-2</v>
      </c>
    </row>
    <row r="17" spans="1:28" x14ac:dyDescent="0.25">
      <c r="A17" s="1"/>
      <c r="B17" s="162" t="s">
        <v>123</v>
      </c>
      <c r="C17" s="163">
        <v>140017</v>
      </c>
      <c r="D17" s="163">
        <v>130840</v>
      </c>
      <c r="E17" s="163">
        <v>43938</v>
      </c>
      <c r="F17" s="163">
        <v>164373</v>
      </c>
      <c r="G17" s="163">
        <v>164373</v>
      </c>
      <c r="H17" s="163">
        <v>153800</v>
      </c>
      <c r="I17" s="163">
        <v>158736</v>
      </c>
      <c r="J17" s="165">
        <f t="shared" si="8"/>
        <v>3.2093628088426529E-2</v>
      </c>
      <c r="K17" s="164">
        <f t="shared" si="2"/>
        <v>0.21320697034546021</v>
      </c>
      <c r="L17" s="162">
        <f t="shared" si="3"/>
        <v>4936</v>
      </c>
      <c r="M17" s="163">
        <f t="shared" si="4"/>
        <v>27896</v>
      </c>
      <c r="N17" s="164">
        <f t="shared" si="0"/>
        <v>3.2749336238773727E-2</v>
      </c>
      <c r="Q17" s="162" t="s">
        <v>123</v>
      </c>
      <c r="R17" s="163">
        <v>53930</v>
      </c>
      <c r="S17" s="163">
        <v>52093</v>
      </c>
      <c r="T17" s="163">
        <v>15231</v>
      </c>
      <c r="U17" s="163">
        <v>56761</v>
      </c>
      <c r="V17" s="163">
        <v>53124</v>
      </c>
      <c r="W17" s="163">
        <v>54019</v>
      </c>
      <c r="X17" s="165">
        <f t="shared" si="9"/>
        <v>1.6847375950606036E-2</v>
      </c>
      <c r="Y17" s="164">
        <f t="shared" si="5"/>
        <v>3.6972337934079391E-2</v>
      </c>
      <c r="Z17" s="162">
        <f t="shared" si="6"/>
        <v>895</v>
      </c>
      <c r="AA17" s="163">
        <f t="shared" si="7"/>
        <v>1926</v>
      </c>
      <c r="AB17" s="164">
        <f t="shared" si="1"/>
        <v>4.3386036858734954E-2</v>
      </c>
    </row>
    <row r="18" spans="1:28" x14ac:dyDescent="0.25">
      <c r="A18" s="1"/>
      <c r="B18" s="162" t="s">
        <v>119</v>
      </c>
      <c r="C18" s="163">
        <v>123590</v>
      </c>
      <c r="D18" s="163">
        <v>120803</v>
      </c>
      <c r="E18" s="163">
        <v>58400</v>
      </c>
      <c r="F18" s="163">
        <v>131106</v>
      </c>
      <c r="G18" s="163">
        <v>131106</v>
      </c>
      <c r="H18" s="163">
        <v>132154</v>
      </c>
      <c r="I18" s="163">
        <v>141055</v>
      </c>
      <c r="J18" s="165">
        <f t="shared" si="8"/>
        <v>6.7353239402515142E-2</v>
      </c>
      <c r="K18" s="164">
        <f t="shared" si="2"/>
        <v>0.16764484325720397</v>
      </c>
      <c r="L18" s="162">
        <f t="shared" si="3"/>
        <v>8901</v>
      </c>
      <c r="M18" s="163">
        <f t="shared" si="4"/>
        <v>20252</v>
      </c>
      <c r="N18" s="164">
        <f t="shared" si="0"/>
        <v>2.9101512090264511E-2</v>
      </c>
      <c r="Q18" s="162" t="s">
        <v>119</v>
      </c>
      <c r="R18" s="163">
        <v>38765</v>
      </c>
      <c r="S18" s="163">
        <v>36621</v>
      </c>
      <c r="T18" s="163">
        <v>16055</v>
      </c>
      <c r="U18" s="163">
        <v>33710</v>
      </c>
      <c r="V18" s="163">
        <v>39211</v>
      </c>
      <c r="W18" s="163">
        <v>41026</v>
      </c>
      <c r="X18" s="165">
        <f t="shared" si="9"/>
        <v>4.6288031419754683E-2</v>
      </c>
      <c r="Y18" s="164">
        <f t="shared" si="5"/>
        <v>0.1202861745992736</v>
      </c>
      <c r="Z18" s="162">
        <f t="shared" si="6"/>
        <v>1815</v>
      </c>
      <c r="AA18" s="163">
        <f t="shared" si="7"/>
        <v>4405</v>
      </c>
      <c r="AB18" s="164">
        <f t="shared" si="1"/>
        <v>3.2950546070206047E-2</v>
      </c>
    </row>
    <row r="19" spans="1:28" x14ac:dyDescent="0.25">
      <c r="A19" s="1"/>
      <c r="B19" s="162" t="s">
        <v>128</v>
      </c>
      <c r="C19" s="163">
        <v>57088</v>
      </c>
      <c r="D19" s="163">
        <v>63996</v>
      </c>
      <c r="E19" s="163">
        <v>35659</v>
      </c>
      <c r="F19" s="163">
        <v>46950</v>
      </c>
      <c r="G19" s="163">
        <v>46950</v>
      </c>
      <c r="H19" s="163">
        <v>56688</v>
      </c>
      <c r="I19" s="163">
        <v>53832</v>
      </c>
      <c r="J19" s="165">
        <f t="shared" si="8"/>
        <v>-5.038103302286201E-2</v>
      </c>
      <c r="K19" s="164">
        <f t="shared" si="2"/>
        <v>-0.15882242640165012</v>
      </c>
      <c r="L19" s="162">
        <f t="shared" si="3"/>
        <v>-2856</v>
      </c>
      <c r="M19" s="163">
        <f t="shared" si="4"/>
        <v>-10164</v>
      </c>
      <c r="N19" s="164">
        <f t="shared" si="0"/>
        <v>1.1106253580823929E-2</v>
      </c>
      <c r="Q19" s="162" t="s">
        <v>128</v>
      </c>
      <c r="R19" s="163">
        <v>22473</v>
      </c>
      <c r="S19" s="163">
        <v>23435</v>
      </c>
      <c r="T19" s="163">
        <v>12205</v>
      </c>
      <c r="U19" s="163">
        <v>17977</v>
      </c>
      <c r="V19" s="163">
        <v>19532</v>
      </c>
      <c r="W19" s="163">
        <v>18549</v>
      </c>
      <c r="X19" s="165">
        <f t="shared" si="9"/>
        <v>-5.032766741757122E-2</v>
      </c>
      <c r="Y19" s="164">
        <f t="shared" si="5"/>
        <v>-0.20849157243439298</v>
      </c>
      <c r="Z19" s="162">
        <f t="shared" si="6"/>
        <v>-983</v>
      </c>
      <c r="AA19" s="163">
        <f t="shared" si="7"/>
        <v>-4886</v>
      </c>
      <c r="AB19" s="164">
        <f t="shared" si="1"/>
        <v>1.4897861820705209E-2</v>
      </c>
    </row>
    <row r="20" spans="1:28" x14ac:dyDescent="0.25">
      <c r="A20" s="161" t="s">
        <v>144</v>
      </c>
      <c r="B20" s="162" t="s">
        <v>131</v>
      </c>
      <c r="C20" s="163">
        <v>93423</v>
      </c>
      <c r="D20" s="163">
        <v>79997</v>
      </c>
      <c r="E20" s="163">
        <v>51838</v>
      </c>
      <c r="F20" s="163">
        <v>35491</v>
      </c>
      <c r="G20" s="163">
        <v>35491</v>
      </c>
      <c r="H20" s="163">
        <v>51425</v>
      </c>
      <c r="I20" s="163">
        <v>54282</v>
      </c>
      <c r="J20" s="165">
        <f t="shared" si="8"/>
        <v>5.5556635877491489E-2</v>
      </c>
      <c r="K20" s="164">
        <f t="shared" si="2"/>
        <v>-0.32144955435828848</v>
      </c>
      <c r="L20" s="162">
        <f t="shared" si="3"/>
        <v>2857</v>
      </c>
      <c r="M20" s="163">
        <f t="shared" si="4"/>
        <v>-25715</v>
      </c>
      <c r="N20" s="164">
        <f t="shared" si="0"/>
        <v>1.119909453251383E-2</v>
      </c>
      <c r="Q20" s="162" t="s">
        <v>131</v>
      </c>
      <c r="R20" s="163">
        <v>37575</v>
      </c>
      <c r="S20" s="163">
        <v>33102</v>
      </c>
      <c r="T20" s="163">
        <v>20242</v>
      </c>
      <c r="U20" s="163">
        <v>15210</v>
      </c>
      <c r="V20" s="163">
        <v>19214</v>
      </c>
      <c r="W20" s="163">
        <v>20101</v>
      </c>
      <c r="X20" s="165">
        <f t="shared" si="9"/>
        <v>4.6164255230561002E-2</v>
      </c>
      <c r="Y20" s="164">
        <f t="shared" si="5"/>
        <v>-0.39275572472962361</v>
      </c>
      <c r="Z20" s="162">
        <f t="shared" si="6"/>
        <v>887</v>
      </c>
      <c r="AA20" s="163">
        <f t="shared" si="7"/>
        <v>-13001</v>
      </c>
      <c r="AB20" s="164">
        <f t="shared" si="1"/>
        <v>1.614437007159391E-2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821126</v>
      </c>
      <c r="D21" s="169">
        <f t="shared" si="10"/>
        <v>827793</v>
      </c>
      <c r="E21" s="169">
        <f t="shared" si="10"/>
        <v>329131</v>
      </c>
      <c r="F21" s="169">
        <f t="shared" ref="F21" si="11">F13-SUM(F14:F20)</f>
        <v>848150</v>
      </c>
      <c r="G21" s="169">
        <f t="shared" si="10"/>
        <v>848150</v>
      </c>
      <c r="H21" s="169">
        <f t="shared" si="10"/>
        <v>954510</v>
      </c>
      <c r="I21" s="169">
        <f t="shared" si="10"/>
        <v>1051483</v>
      </c>
      <c r="J21" s="171">
        <f t="shared" si="8"/>
        <v>0.10159453541607744</v>
      </c>
      <c r="K21" s="170">
        <f t="shared" si="2"/>
        <v>0.27022456097116065</v>
      </c>
      <c r="L21" s="168">
        <f>I21-H21</f>
        <v>96973</v>
      </c>
      <c r="M21" s="169">
        <f t="shared" si="4"/>
        <v>223690</v>
      </c>
      <c r="N21" s="170">
        <f t="shared" si="0"/>
        <v>0.21693484979056113</v>
      </c>
      <c r="Q21" s="168" t="s">
        <v>145</v>
      </c>
      <c r="R21" s="169">
        <f t="shared" ref="R21:W21" si="12">R13-SUM(R14:R20)</f>
        <v>269679</v>
      </c>
      <c r="S21" s="169">
        <f t="shared" si="12"/>
        <v>255477</v>
      </c>
      <c r="T21" s="169">
        <f t="shared" si="12"/>
        <v>99581</v>
      </c>
      <c r="U21" s="169">
        <f t="shared" si="12"/>
        <v>289762</v>
      </c>
      <c r="V21" s="169">
        <f t="shared" si="12"/>
        <v>302545</v>
      </c>
      <c r="W21" s="169">
        <f t="shared" si="12"/>
        <v>321889</v>
      </c>
      <c r="X21" s="171">
        <f t="shared" si="9"/>
        <v>6.3937596060090307E-2</v>
      </c>
      <c r="Y21" s="170">
        <f t="shared" si="5"/>
        <v>0.25995295075486258</v>
      </c>
      <c r="Z21" s="168">
        <f>W21-V21</f>
        <v>19344</v>
      </c>
      <c r="AA21" s="169">
        <f t="shared" si="7"/>
        <v>66412</v>
      </c>
      <c r="AB21" s="170">
        <f t="shared" si="1"/>
        <v>0.25852918451695395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1545340</v>
      </c>
      <c r="D23" s="176">
        <v>1604718</v>
      </c>
      <c r="E23" s="176">
        <v>541906</v>
      </c>
      <c r="F23" s="176">
        <v>1558686</v>
      </c>
      <c r="G23" s="176">
        <v>1558686</v>
      </c>
      <c r="H23" s="176">
        <v>1686480</v>
      </c>
      <c r="I23" s="176">
        <v>1747927</v>
      </c>
      <c r="J23" s="177">
        <f>IFERROR(I23/H23-1,"-")</f>
        <v>3.6435060006640985E-2</v>
      </c>
      <c r="K23" s="177">
        <f>IFERROR(I23/D23-1,"-")</f>
        <v>8.9242471262863665E-2</v>
      </c>
      <c r="L23" s="176">
        <f>I23-H23</f>
        <v>61447</v>
      </c>
      <c r="M23" s="176">
        <f>I23-D23</f>
        <v>143209</v>
      </c>
      <c r="N23" s="177">
        <f t="shared" ref="N23:N35" si="13">I23/I$9</f>
        <v>0.36062045814327587</v>
      </c>
    </row>
    <row r="24" spans="1:28" x14ac:dyDescent="0.25">
      <c r="A24" s="1" t="s">
        <v>96</v>
      </c>
      <c r="B24" s="157" t="s">
        <v>97</v>
      </c>
      <c r="C24" s="158">
        <v>169509</v>
      </c>
      <c r="D24" s="158">
        <v>203129</v>
      </c>
      <c r="E24" s="158">
        <v>84333</v>
      </c>
      <c r="F24" s="158">
        <v>189098</v>
      </c>
      <c r="G24" s="158">
        <v>189098</v>
      </c>
      <c r="H24" s="158">
        <v>165418</v>
      </c>
      <c r="I24" s="158">
        <v>148493</v>
      </c>
      <c r="J24" s="160">
        <f>IFERROR(I24/H24-1,"-")</f>
        <v>-0.10231655563481601</v>
      </c>
      <c r="K24" s="159">
        <f t="shared" ref="K24:K35" si="14">IFERROR(I24/D24-1,"-")</f>
        <v>-0.26897193409114406</v>
      </c>
      <c r="L24" s="157">
        <f t="shared" ref="L24:L34" si="15">I24-H24</f>
        <v>-16925</v>
      </c>
      <c r="M24" s="158">
        <f t="shared" ref="M24:M35" si="16">I24-D24</f>
        <v>-54636</v>
      </c>
      <c r="N24" s="159">
        <f t="shared" si="13"/>
        <v>3.0636069865085592E-2</v>
      </c>
    </row>
    <row r="25" spans="1:28" x14ac:dyDescent="0.25">
      <c r="A25" s="161" t="s">
        <v>103</v>
      </c>
      <c r="B25" s="162" t="s">
        <v>103</v>
      </c>
      <c r="C25" s="163">
        <v>78465</v>
      </c>
      <c r="D25" s="163">
        <v>102461</v>
      </c>
      <c r="E25" s="163">
        <v>45984</v>
      </c>
      <c r="F25" s="163">
        <v>78369</v>
      </c>
      <c r="G25" s="163">
        <v>78369</v>
      </c>
      <c r="H25" s="163">
        <v>68127</v>
      </c>
      <c r="I25" s="163">
        <v>55552</v>
      </c>
      <c r="J25" s="165">
        <f>IFERROR(I25/H25-1,"-")</f>
        <v>-0.18458173704992142</v>
      </c>
      <c r="K25" s="164">
        <f t="shared" si="14"/>
        <v>-0.45782297654717408</v>
      </c>
      <c r="L25" s="162">
        <f t="shared" si="15"/>
        <v>-12575</v>
      </c>
      <c r="M25" s="163">
        <f t="shared" si="16"/>
        <v>-46909</v>
      </c>
      <c r="N25" s="164">
        <f t="shared" si="13"/>
        <v>1.1461112329505328E-2</v>
      </c>
    </row>
    <row r="26" spans="1:28" x14ac:dyDescent="0.25">
      <c r="A26" s="161" t="s">
        <v>100</v>
      </c>
      <c r="B26" s="162" t="s">
        <v>100</v>
      </c>
      <c r="C26" s="163">
        <v>91044</v>
      </c>
      <c r="D26" s="163">
        <v>100668</v>
      </c>
      <c r="E26" s="163">
        <v>38349</v>
      </c>
      <c r="F26" s="163">
        <v>110729</v>
      </c>
      <c r="G26" s="163">
        <v>110729</v>
      </c>
      <c r="H26" s="163">
        <v>97291</v>
      </c>
      <c r="I26" s="163">
        <v>92941</v>
      </c>
      <c r="J26" s="165">
        <f>IFERROR(I26/H26-1,"-")</f>
        <v>-4.4711227143312327E-2</v>
      </c>
      <c r="K26" s="164">
        <f t="shared" si="14"/>
        <v>-7.6757261493225259E-2</v>
      </c>
      <c r="L26" s="162">
        <f t="shared" si="15"/>
        <v>-4350</v>
      </c>
      <c r="M26" s="163">
        <f t="shared" si="16"/>
        <v>-7727</v>
      </c>
      <c r="N26" s="164">
        <f t="shared" si="13"/>
        <v>1.9174957535580264E-2</v>
      </c>
    </row>
    <row r="27" spans="1:28" x14ac:dyDescent="0.25">
      <c r="A27" s="1"/>
      <c r="B27" s="157" t="s">
        <v>107</v>
      </c>
      <c r="C27" s="158">
        <v>1375831</v>
      </c>
      <c r="D27" s="158">
        <v>1401589</v>
      </c>
      <c r="E27" s="158">
        <v>457573</v>
      </c>
      <c r="F27" s="158">
        <v>1369588</v>
      </c>
      <c r="G27" s="158">
        <v>1369588</v>
      </c>
      <c r="H27" s="158">
        <v>1521062</v>
      </c>
      <c r="I27" s="158">
        <v>1599434</v>
      </c>
      <c r="J27" s="160">
        <f>IFERROR(I27/H27-1,"-")</f>
        <v>5.1524526942360094E-2</v>
      </c>
      <c r="K27" s="159">
        <f t="shared" si="14"/>
        <v>0.141157643217805</v>
      </c>
      <c r="L27" s="157">
        <f t="shared" si="15"/>
        <v>78372</v>
      </c>
      <c r="M27" s="158">
        <f t="shared" si="16"/>
        <v>197845</v>
      </c>
      <c r="N27" s="159">
        <f t="shared" si="13"/>
        <v>0.32998438827819027</v>
      </c>
    </row>
    <row r="28" spans="1:28" s="56" customFormat="1" x14ac:dyDescent="0.25">
      <c r="B28" s="162" t="s">
        <v>110</v>
      </c>
      <c r="C28" s="163">
        <v>662692</v>
      </c>
      <c r="D28" s="163">
        <v>696493</v>
      </c>
      <c r="E28" s="163">
        <v>200687</v>
      </c>
      <c r="F28" s="163">
        <v>695780</v>
      </c>
      <c r="G28" s="163">
        <v>695780</v>
      </c>
      <c r="H28" s="163">
        <v>795063</v>
      </c>
      <c r="I28" s="163">
        <v>841957</v>
      </c>
      <c r="J28" s="165">
        <f t="shared" ref="J28:J35" si="17">IFERROR(I28/H28-1,"-")</f>
        <v>5.8981489517182961E-2</v>
      </c>
      <c r="K28" s="164">
        <f t="shared" si="14"/>
        <v>0.20885206312195526</v>
      </c>
      <c r="L28" s="162">
        <f t="shared" si="15"/>
        <v>46894</v>
      </c>
      <c r="M28" s="163">
        <f t="shared" si="16"/>
        <v>145464</v>
      </c>
      <c r="N28" s="164">
        <f t="shared" si="13"/>
        <v>0.17370686480438721</v>
      </c>
    </row>
    <row r="29" spans="1:28" s="56" customFormat="1" x14ac:dyDescent="0.25">
      <c r="B29" s="162" t="s">
        <v>113</v>
      </c>
      <c r="C29" s="163">
        <v>204735</v>
      </c>
      <c r="D29" s="163">
        <v>188741</v>
      </c>
      <c r="E29" s="163">
        <v>58756</v>
      </c>
      <c r="F29" s="163">
        <v>149604</v>
      </c>
      <c r="G29" s="163">
        <v>149604</v>
      </c>
      <c r="H29" s="163">
        <v>161991</v>
      </c>
      <c r="I29" s="163">
        <v>162623</v>
      </c>
      <c r="J29" s="165">
        <f t="shared" si="17"/>
        <v>3.9014513151964803E-3</v>
      </c>
      <c r="K29" s="164">
        <f t="shared" si="14"/>
        <v>-0.13838010819058921</v>
      </c>
      <c r="L29" s="162">
        <f t="shared" si="15"/>
        <v>632</v>
      </c>
      <c r="M29" s="163">
        <f t="shared" si="16"/>
        <v>-26118</v>
      </c>
      <c r="N29" s="164">
        <f t="shared" si="13"/>
        <v>3.3551275748148493E-2</v>
      </c>
    </row>
    <row r="30" spans="1:28" x14ac:dyDescent="0.25">
      <c r="A30" s="1"/>
      <c r="B30" s="162" t="s">
        <v>116</v>
      </c>
      <c r="C30" s="163">
        <v>45281</v>
      </c>
      <c r="D30" s="163">
        <v>48834</v>
      </c>
      <c r="E30" s="163">
        <v>19382</v>
      </c>
      <c r="F30" s="163">
        <v>55841</v>
      </c>
      <c r="G30" s="163">
        <v>55841</v>
      </c>
      <c r="H30" s="163">
        <v>59248</v>
      </c>
      <c r="I30" s="163">
        <v>55398</v>
      </c>
      <c r="J30" s="165">
        <f t="shared" si="17"/>
        <v>-6.4981096408317618E-2</v>
      </c>
      <c r="K30" s="164">
        <f t="shared" si="14"/>
        <v>0.13441454724167579</v>
      </c>
      <c r="L30" s="162">
        <f t="shared" si="15"/>
        <v>-3850</v>
      </c>
      <c r="M30" s="163">
        <f t="shared" si="16"/>
        <v>6564</v>
      </c>
      <c r="N30" s="164">
        <f t="shared" si="13"/>
        <v>1.1429340092704784E-2</v>
      </c>
    </row>
    <row r="31" spans="1:28" x14ac:dyDescent="0.25">
      <c r="A31" s="1"/>
      <c r="B31" s="162" t="s">
        <v>123</v>
      </c>
      <c r="C31" s="163">
        <v>62640</v>
      </c>
      <c r="D31" s="163">
        <v>58080</v>
      </c>
      <c r="E31" s="163">
        <v>18863</v>
      </c>
      <c r="F31" s="163">
        <v>75459</v>
      </c>
      <c r="G31" s="163">
        <v>75459</v>
      </c>
      <c r="H31" s="163">
        <v>67581</v>
      </c>
      <c r="I31" s="163">
        <v>65766</v>
      </c>
      <c r="J31" s="165">
        <f t="shared" si="17"/>
        <v>-2.6856660895813955E-2</v>
      </c>
      <c r="K31" s="164">
        <f t="shared" si="14"/>
        <v>0.13233471074380154</v>
      </c>
      <c r="L31" s="162">
        <f t="shared" si="15"/>
        <v>-1815</v>
      </c>
      <c r="M31" s="163">
        <f t="shared" si="16"/>
        <v>7686</v>
      </c>
      <c r="N31" s="164">
        <f t="shared" si="13"/>
        <v>1.3568395619640111E-2</v>
      </c>
    </row>
    <row r="32" spans="1:28" x14ac:dyDescent="0.25">
      <c r="A32" s="1"/>
      <c r="B32" s="162" t="s">
        <v>119</v>
      </c>
      <c r="C32" s="163">
        <v>64492</v>
      </c>
      <c r="D32" s="163">
        <v>63720</v>
      </c>
      <c r="E32" s="163">
        <v>28388</v>
      </c>
      <c r="F32" s="163">
        <v>74967</v>
      </c>
      <c r="G32" s="163">
        <v>74967</v>
      </c>
      <c r="H32" s="163">
        <v>69996</v>
      </c>
      <c r="I32" s="163">
        <v>73042</v>
      </c>
      <c r="J32" s="165">
        <f t="shared" si="17"/>
        <v>4.3516772386993585E-2</v>
      </c>
      <c r="K32" s="164">
        <f t="shared" si="14"/>
        <v>0.14629629629629637</v>
      </c>
      <c r="L32" s="162">
        <f t="shared" si="15"/>
        <v>3046</v>
      </c>
      <c r="M32" s="163">
        <f t="shared" si="16"/>
        <v>9322</v>
      </c>
      <c r="N32" s="164">
        <f t="shared" si="13"/>
        <v>1.5069530651852826E-2</v>
      </c>
    </row>
    <row r="33" spans="1:14" x14ac:dyDescent="0.25">
      <c r="A33" s="1"/>
      <c r="B33" s="162" t="s">
        <v>128</v>
      </c>
      <c r="C33" s="163">
        <v>23368</v>
      </c>
      <c r="D33" s="163">
        <v>27317</v>
      </c>
      <c r="E33" s="163">
        <v>14172</v>
      </c>
      <c r="F33" s="163">
        <v>17870</v>
      </c>
      <c r="G33" s="163">
        <v>17870</v>
      </c>
      <c r="H33" s="163">
        <v>20459</v>
      </c>
      <c r="I33" s="163">
        <v>20390</v>
      </c>
      <c r="J33" s="165">
        <f t="shared" si="17"/>
        <v>-3.3725988562490761E-3</v>
      </c>
      <c r="K33" s="164">
        <f t="shared" si="14"/>
        <v>-0.2535783577991727</v>
      </c>
      <c r="L33" s="162">
        <f t="shared" si="15"/>
        <v>-69</v>
      </c>
      <c r="M33" s="163">
        <f t="shared" si="16"/>
        <v>-6927</v>
      </c>
      <c r="N33" s="164">
        <f t="shared" si="13"/>
        <v>4.2067266776824172E-3</v>
      </c>
    </row>
    <row r="34" spans="1:14" x14ac:dyDescent="0.25">
      <c r="A34" s="161" t="s">
        <v>144</v>
      </c>
      <c r="B34" s="162" t="s">
        <v>131</v>
      </c>
      <c r="C34" s="163">
        <v>28820</v>
      </c>
      <c r="D34" s="163">
        <v>25915</v>
      </c>
      <c r="E34" s="163">
        <v>16095</v>
      </c>
      <c r="F34" s="163">
        <v>11287</v>
      </c>
      <c r="G34" s="163">
        <v>11287</v>
      </c>
      <c r="H34" s="163">
        <v>18231</v>
      </c>
      <c r="I34" s="163">
        <v>18052</v>
      </c>
      <c r="J34" s="165">
        <f t="shared" si="17"/>
        <v>-9.8184411167790975E-3</v>
      </c>
      <c r="K34" s="164">
        <f t="shared" si="14"/>
        <v>-0.30341501061161491</v>
      </c>
      <c r="L34" s="162">
        <f t="shared" si="15"/>
        <v>-179</v>
      </c>
      <c r="M34" s="163">
        <f t="shared" si="16"/>
        <v>-7863</v>
      </c>
      <c r="N34" s="164">
        <f t="shared" si="13"/>
        <v>3.7243663553468858E-3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283803</v>
      </c>
      <c r="D35" s="169">
        <f t="shared" si="18"/>
        <v>292489</v>
      </c>
      <c r="E35" s="169">
        <f t="shared" si="18"/>
        <v>101230</v>
      </c>
      <c r="F35" s="169">
        <f t="shared" ref="F35" si="19">F27-SUM(F28:F34)</f>
        <v>288780</v>
      </c>
      <c r="G35" s="169">
        <f t="shared" si="18"/>
        <v>288780</v>
      </c>
      <c r="H35" s="169">
        <f t="shared" si="18"/>
        <v>328493</v>
      </c>
      <c r="I35" s="169">
        <f t="shared" si="18"/>
        <v>362206</v>
      </c>
      <c r="J35" s="171">
        <f t="shared" si="17"/>
        <v>0.10262927977156289</v>
      </c>
      <c r="K35" s="170">
        <f t="shared" si="14"/>
        <v>0.23835768182735073</v>
      </c>
      <c r="L35" s="168">
        <f>I35-H35</f>
        <v>33713</v>
      </c>
      <c r="M35" s="169">
        <f t="shared" si="16"/>
        <v>69717</v>
      </c>
      <c r="N35" s="170">
        <f t="shared" si="13"/>
        <v>7.4727888328427555E-2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1200232</v>
      </c>
      <c r="D37" s="176">
        <v>1188723</v>
      </c>
      <c r="E37" s="176">
        <v>382043</v>
      </c>
      <c r="F37" s="176">
        <v>1092077</v>
      </c>
      <c r="G37" s="176">
        <v>1092077</v>
      </c>
      <c r="H37" s="176">
        <v>1177799</v>
      </c>
      <c r="I37" s="176">
        <v>1245078</v>
      </c>
      <c r="J37" s="177">
        <f>IFERROR(I37/H37-1,"-")</f>
        <v>5.7122649959797878E-2</v>
      </c>
      <c r="K37" s="177">
        <f>IFERROR(I37/D37-1,"-")</f>
        <v>4.7408016838237366E-2</v>
      </c>
      <c r="L37" s="176">
        <f>I37-H37</f>
        <v>67279</v>
      </c>
      <c r="M37" s="176">
        <f>I37-D37</f>
        <v>56355</v>
      </c>
      <c r="N37" s="177">
        <f t="shared" ref="N37:N49" si="20">I37/I$9</f>
        <v>0.25687605877368658</v>
      </c>
    </row>
    <row r="38" spans="1:14" x14ac:dyDescent="0.25">
      <c r="A38" s="1" t="s">
        <v>96</v>
      </c>
      <c r="B38" s="157" t="s">
        <v>97</v>
      </c>
      <c r="C38" s="158">
        <v>120104</v>
      </c>
      <c r="D38" s="158">
        <v>111701</v>
      </c>
      <c r="E38" s="158">
        <v>39466</v>
      </c>
      <c r="F38" s="158">
        <v>108654</v>
      </c>
      <c r="G38" s="158">
        <v>108654</v>
      </c>
      <c r="H38" s="158">
        <v>105007</v>
      </c>
      <c r="I38" s="158">
        <v>102258</v>
      </c>
      <c r="J38" s="160">
        <f>IFERROR(I38/H38-1,"-")</f>
        <v>-2.6179207100479052E-2</v>
      </c>
      <c r="K38" s="159">
        <f t="shared" ref="K38:K49" si="21">IFERROR(I38/D38-1,"-")</f>
        <v>-8.4538186766456858E-2</v>
      </c>
      <c r="L38" s="157">
        <f t="shared" ref="L38:L48" si="22">I38-H38</f>
        <v>-2749</v>
      </c>
      <c r="M38" s="158">
        <f t="shared" ref="M38:M49" si="23">I38-D38</f>
        <v>-9443</v>
      </c>
      <c r="N38" s="159">
        <f t="shared" si="20"/>
        <v>2.1097177862013174E-2</v>
      </c>
    </row>
    <row r="39" spans="1:14" x14ac:dyDescent="0.25">
      <c r="A39" s="161" t="s">
        <v>103</v>
      </c>
      <c r="B39" s="162" t="s">
        <v>103</v>
      </c>
      <c r="C39" s="163">
        <v>38835</v>
      </c>
      <c r="D39" s="163">
        <v>44390</v>
      </c>
      <c r="E39" s="163">
        <v>17920</v>
      </c>
      <c r="F39" s="163">
        <v>43342</v>
      </c>
      <c r="G39" s="163">
        <v>43342</v>
      </c>
      <c r="H39" s="163">
        <v>45406</v>
      </c>
      <c r="I39" s="163">
        <v>46459</v>
      </c>
      <c r="J39" s="165">
        <f>IFERROR(I39/H39-1,"-")</f>
        <v>2.3190767739946327E-2</v>
      </c>
      <c r="K39" s="164">
        <f t="shared" si="21"/>
        <v>4.660959675602605E-2</v>
      </c>
      <c r="L39" s="162">
        <f t="shared" si="22"/>
        <v>1053</v>
      </c>
      <c r="M39" s="163">
        <f t="shared" si="23"/>
        <v>2069</v>
      </c>
      <c r="N39" s="164">
        <f t="shared" si="20"/>
        <v>9.5851061656913889E-3</v>
      </c>
    </row>
    <row r="40" spans="1:14" x14ac:dyDescent="0.25">
      <c r="A40" s="161" t="s">
        <v>100</v>
      </c>
      <c r="B40" s="162" t="s">
        <v>100</v>
      </c>
      <c r="C40" s="163">
        <v>81269</v>
      </c>
      <c r="D40" s="163">
        <v>67311</v>
      </c>
      <c r="E40" s="163">
        <v>21546</v>
      </c>
      <c r="F40" s="163">
        <v>65312</v>
      </c>
      <c r="G40" s="163">
        <v>65312</v>
      </c>
      <c r="H40" s="163">
        <v>59601</v>
      </c>
      <c r="I40" s="163">
        <v>55799</v>
      </c>
      <c r="J40" s="165">
        <f>IFERROR(I40/H40-1,"-")</f>
        <v>-6.3790875992013607E-2</v>
      </c>
      <c r="K40" s="164">
        <f t="shared" si="21"/>
        <v>-0.1710270238148297</v>
      </c>
      <c r="L40" s="162">
        <f t="shared" si="22"/>
        <v>-3802</v>
      </c>
      <c r="M40" s="163">
        <f t="shared" si="23"/>
        <v>-11512</v>
      </c>
      <c r="N40" s="164">
        <f t="shared" si="20"/>
        <v>1.1512071696321785E-2</v>
      </c>
    </row>
    <row r="41" spans="1:14" x14ac:dyDescent="0.25">
      <c r="A41" s="1"/>
      <c r="B41" s="157" t="s">
        <v>107</v>
      </c>
      <c r="C41" s="158">
        <v>1080128</v>
      </c>
      <c r="D41" s="158">
        <v>1077022</v>
      </c>
      <c r="E41" s="158">
        <v>342577</v>
      </c>
      <c r="F41" s="158">
        <v>983423</v>
      </c>
      <c r="G41" s="158">
        <v>983423</v>
      </c>
      <c r="H41" s="158">
        <v>1072792</v>
      </c>
      <c r="I41" s="158">
        <v>1142820</v>
      </c>
      <c r="J41" s="160">
        <f>IFERROR(I41/H41-1,"-")</f>
        <v>6.5276400271441215E-2</v>
      </c>
      <c r="K41" s="159">
        <f t="shared" si="21"/>
        <v>6.1092531071788692E-2</v>
      </c>
      <c r="L41" s="157">
        <f t="shared" si="22"/>
        <v>70028</v>
      </c>
      <c r="M41" s="158">
        <f t="shared" si="23"/>
        <v>65798</v>
      </c>
      <c r="N41" s="159">
        <f t="shared" si="20"/>
        <v>0.2357788809116734</v>
      </c>
    </row>
    <row r="42" spans="1:14" s="56" customFormat="1" x14ac:dyDescent="0.25">
      <c r="B42" s="162" t="s">
        <v>110</v>
      </c>
      <c r="C42" s="163">
        <v>568133</v>
      </c>
      <c r="D42" s="163">
        <v>605142</v>
      </c>
      <c r="E42" s="163">
        <v>153858</v>
      </c>
      <c r="F42" s="163">
        <v>514059</v>
      </c>
      <c r="G42" s="163">
        <v>514059</v>
      </c>
      <c r="H42" s="163">
        <v>574197</v>
      </c>
      <c r="I42" s="163">
        <v>622655</v>
      </c>
      <c r="J42" s="165">
        <f t="shared" ref="J42:J49" si="24">IFERROR(I42/H42-1,"-")</f>
        <v>8.4392638763351346E-2</v>
      </c>
      <c r="K42" s="164">
        <f t="shared" si="21"/>
        <v>2.8940314835195657E-2</v>
      </c>
      <c r="L42" s="162">
        <f t="shared" si="22"/>
        <v>48458</v>
      </c>
      <c r="M42" s="163">
        <f t="shared" si="23"/>
        <v>17513</v>
      </c>
      <c r="N42" s="164">
        <f t="shared" si="20"/>
        <v>0.12846196172105667</v>
      </c>
    </row>
    <row r="43" spans="1:14" s="56" customFormat="1" x14ac:dyDescent="0.25">
      <c r="B43" s="162" t="s">
        <v>113</v>
      </c>
      <c r="C43" s="163">
        <v>67273</v>
      </c>
      <c r="D43" s="163">
        <v>48943</v>
      </c>
      <c r="E43" s="163">
        <v>16868</v>
      </c>
      <c r="F43" s="163">
        <v>32483</v>
      </c>
      <c r="G43" s="163">
        <v>32483</v>
      </c>
      <c r="H43" s="163">
        <v>38538</v>
      </c>
      <c r="I43" s="163">
        <v>37501</v>
      </c>
      <c r="J43" s="165">
        <f t="shared" si="24"/>
        <v>-2.6908505890290146E-2</v>
      </c>
      <c r="K43" s="164">
        <f t="shared" si="21"/>
        <v>-0.23378215475144559</v>
      </c>
      <c r="L43" s="162">
        <f t="shared" si="22"/>
        <v>-1037</v>
      </c>
      <c r="M43" s="163">
        <f t="shared" si="23"/>
        <v>-11442</v>
      </c>
      <c r="N43" s="164">
        <f t="shared" si="20"/>
        <v>7.736952287384421E-3</v>
      </c>
    </row>
    <row r="44" spans="1:14" x14ac:dyDescent="0.25">
      <c r="A44" s="1"/>
      <c r="B44" s="162" t="s">
        <v>116</v>
      </c>
      <c r="C44" s="163">
        <v>22300</v>
      </c>
      <c r="D44" s="163">
        <v>22209</v>
      </c>
      <c r="E44" s="163">
        <v>8537</v>
      </c>
      <c r="F44" s="163">
        <v>23461</v>
      </c>
      <c r="G44" s="163">
        <v>23461</v>
      </c>
      <c r="H44" s="163">
        <v>26431</v>
      </c>
      <c r="I44" s="163">
        <v>27080</v>
      </c>
      <c r="J44" s="165">
        <f t="shared" si="24"/>
        <v>2.4554500397260703E-2</v>
      </c>
      <c r="K44" s="164">
        <f t="shared" si="21"/>
        <v>0.2193254986717097</v>
      </c>
      <c r="L44" s="162">
        <f t="shared" si="22"/>
        <v>649</v>
      </c>
      <c r="M44" s="163">
        <f t="shared" si="23"/>
        <v>4871</v>
      </c>
      <c r="N44" s="164">
        <f t="shared" si="20"/>
        <v>5.5869621594722835E-3</v>
      </c>
    </row>
    <row r="45" spans="1:14" x14ac:dyDescent="0.25">
      <c r="A45" s="1"/>
      <c r="B45" s="162" t="s">
        <v>123</v>
      </c>
      <c r="C45" s="163">
        <v>53930</v>
      </c>
      <c r="D45" s="163">
        <v>52093</v>
      </c>
      <c r="E45" s="163">
        <v>15231</v>
      </c>
      <c r="F45" s="163">
        <v>56761</v>
      </c>
      <c r="G45" s="163">
        <v>56761</v>
      </c>
      <c r="H45" s="163">
        <v>53124</v>
      </c>
      <c r="I45" s="163">
        <v>54019</v>
      </c>
      <c r="J45" s="165">
        <f t="shared" si="24"/>
        <v>1.6847375950606036E-2</v>
      </c>
      <c r="K45" s="164">
        <f t="shared" si="21"/>
        <v>3.6972337934079391E-2</v>
      </c>
      <c r="L45" s="162">
        <f t="shared" si="22"/>
        <v>895</v>
      </c>
      <c r="M45" s="163">
        <f t="shared" si="23"/>
        <v>1926</v>
      </c>
      <c r="N45" s="164">
        <f t="shared" si="20"/>
        <v>1.1144834154081731E-2</v>
      </c>
    </row>
    <row r="46" spans="1:14" x14ac:dyDescent="0.25">
      <c r="A46" s="1"/>
      <c r="B46" s="162" t="s">
        <v>119</v>
      </c>
      <c r="C46" s="163">
        <v>38765</v>
      </c>
      <c r="D46" s="163">
        <v>36621</v>
      </c>
      <c r="E46" s="163">
        <v>16055</v>
      </c>
      <c r="F46" s="163">
        <v>33710</v>
      </c>
      <c r="G46" s="163">
        <v>33710</v>
      </c>
      <c r="H46" s="163">
        <v>39211</v>
      </c>
      <c r="I46" s="163">
        <v>41026</v>
      </c>
      <c r="J46" s="165">
        <f t="shared" si="24"/>
        <v>4.6288031419754683E-2</v>
      </c>
      <c r="K46" s="164">
        <f t="shared" si="21"/>
        <v>0.1202861745992736</v>
      </c>
      <c r="L46" s="162">
        <f t="shared" si="22"/>
        <v>1815</v>
      </c>
      <c r="M46" s="163">
        <f t="shared" si="23"/>
        <v>4405</v>
      </c>
      <c r="N46" s="164">
        <f t="shared" si="20"/>
        <v>8.4642064089553142E-3</v>
      </c>
    </row>
    <row r="47" spans="1:14" x14ac:dyDescent="0.25">
      <c r="A47" s="1"/>
      <c r="B47" s="162" t="s">
        <v>128</v>
      </c>
      <c r="C47" s="163">
        <v>22473</v>
      </c>
      <c r="D47" s="163">
        <v>23435</v>
      </c>
      <c r="E47" s="163">
        <v>12205</v>
      </c>
      <c r="F47" s="163">
        <v>17977</v>
      </c>
      <c r="G47" s="163">
        <v>17977</v>
      </c>
      <c r="H47" s="163">
        <v>19532</v>
      </c>
      <c r="I47" s="163">
        <v>18549</v>
      </c>
      <c r="J47" s="165">
        <f t="shared" si="24"/>
        <v>-5.032766741757122E-2</v>
      </c>
      <c r="K47" s="164">
        <f t="shared" si="21"/>
        <v>-0.20849157243439298</v>
      </c>
      <c r="L47" s="162">
        <f t="shared" si="22"/>
        <v>-983</v>
      </c>
      <c r="M47" s="163">
        <f t="shared" si="23"/>
        <v>-4886</v>
      </c>
      <c r="N47" s="164">
        <f t="shared" si="20"/>
        <v>3.8269040286577323E-3</v>
      </c>
    </row>
    <row r="48" spans="1:14" x14ac:dyDescent="0.25">
      <c r="A48" s="161" t="s">
        <v>144</v>
      </c>
      <c r="B48" s="162" t="s">
        <v>131</v>
      </c>
      <c r="C48" s="163">
        <v>37575</v>
      </c>
      <c r="D48" s="163">
        <v>33102</v>
      </c>
      <c r="E48" s="163">
        <v>20242</v>
      </c>
      <c r="F48" s="163">
        <v>15210</v>
      </c>
      <c r="G48" s="163">
        <v>15210</v>
      </c>
      <c r="H48" s="163">
        <v>19214</v>
      </c>
      <c r="I48" s="163">
        <v>20101</v>
      </c>
      <c r="J48" s="165">
        <f t="shared" si="24"/>
        <v>4.6164255230561002E-2</v>
      </c>
      <c r="K48" s="164">
        <f t="shared" si="21"/>
        <v>-0.39275572472962361</v>
      </c>
      <c r="L48" s="162">
        <f t="shared" si="22"/>
        <v>887</v>
      </c>
      <c r="M48" s="163">
        <f t="shared" si="23"/>
        <v>-13001</v>
      </c>
      <c r="N48" s="164">
        <f t="shared" si="20"/>
        <v>4.1471021553749028E-3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269679</v>
      </c>
      <c r="D49" s="169">
        <f t="shared" si="25"/>
        <v>255477</v>
      </c>
      <c r="E49" s="169">
        <f t="shared" si="25"/>
        <v>99581</v>
      </c>
      <c r="F49" s="169">
        <f t="shared" ref="F49" si="26">F41-SUM(F42:F48)</f>
        <v>289762</v>
      </c>
      <c r="G49" s="169">
        <f t="shared" si="25"/>
        <v>289762</v>
      </c>
      <c r="H49" s="169">
        <f t="shared" si="25"/>
        <v>302545</v>
      </c>
      <c r="I49" s="169">
        <f t="shared" si="25"/>
        <v>321889</v>
      </c>
      <c r="J49" s="171">
        <f t="shared" si="24"/>
        <v>6.3937596060090307E-2</v>
      </c>
      <c r="K49" s="170">
        <f t="shared" si="21"/>
        <v>0.25995295075486258</v>
      </c>
      <c r="L49" s="168">
        <f>I49-H49</f>
        <v>19344</v>
      </c>
      <c r="M49" s="169">
        <f t="shared" si="23"/>
        <v>66412</v>
      </c>
      <c r="N49" s="170">
        <f t="shared" si="20"/>
        <v>6.6409957996690319E-2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39103</v>
      </c>
      <c r="D51" s="176">
        <v>37865</v>
      </c>
      <c r="E51" s="176">
        <v>13314</v>
      </c>
      <c r="F51" s="176">
        <v>28629</v>
      </c>
      <c r="G51" s="176">
        <v>28629</v>
      </c>
      <c r="H51" s="176">
        <v>39892</v>
      </c>
      <c r="I51" s="176">
        <v>35375</v>
      </c>
      <c r="J51" s="177">
        <f>IFERROR(I51/H51-1,"-")</f>
        <v>-0.11323072295197034</v>
      </c>
      <c r="K51" s="177">
        <f>IFERROR(I51/D51-1,"-")</f>
        <v>-6.5759936616928583E-2</v>
      </c>
      <c r="L51" s="176">
        <f>I51-H51</f>
        <v>-4517</v>
      </c>
      <c r="M51" s="176">
        <f>I51-D51</f>
        <v>-2490</v>
      </c>
      <c r="N51" s="177">
        <f t="shared" ref="N51:N63" si="27">I51/I$9</f>
        <v>7.2983303689561317E-3</v>
      </c>
    </row>
    <row r="52" spans="1:14" x14ac:dyDescent="0.25">
      <c r="A52" s="1" t="s">
        <v>96</v>
      </c>
      <c r="B52" s="157" t="s">
        <v>97</v>
      </c>
      <c r="C52" s="158">
        <v>9713</v>
      </c>
      <c r="D52" s="158">
        <v>8966</v>
      </c>
      <c r="E52" s="158">
        <v>2278</v>
      </c>
      <c r="F52" s="158">
        <v>4513</v>
      </c>
      <c r="G52" s="158">
        <v>4513</v>
      </c>
      <c r="H52" s="158">
        <v>16849</v>
      </c>
      <c r="I52" s="158">
        <v>9052</v>
      </c>
      <c r="J52" s="160">
        <f>IFERROR(I52/H52-1,"-")</f>
        <v>-0.46275743367558908</v>
      </c>
      <c r="K52" s="159">
        <f t="shared" ref="K52:K63" si="28">IFERROR(I52/D52-1,"-")</f>
        <v>9.5917912112424286E-3</v>
      </c>
      <c r="L52" s="157">
        <f t="shared" ref="L52:L62" si="29">I52-H52</f>
        <v>-7797</v>
      </c>
      <c r="M52" s="158">
        <f t="shared" ref="M52:M63" si="30">I52-D52</f>
        <v>86</v>
      </c>
      <c r="N52" s="159">
        <f t="shared" si="27"/>
        <v>1.8675473215488594E-3</v>
      </c>
    </row>
    <row r="53" spans="1:14" x14ac:dyDescent="0.25">
      <c r="A53" s="161" t="s">
        <v>103</v>
      </c>
      <c r="B53" s="162" t="s">
        <v>103</v>
      </c>
      <c r="C53" s="163">
        <v>6164</v>
      </c>
      <c r="D53" s="163">
        <v>5174</v>
      </c>
      <c r="E53" s="163">
        <v>1633</v>
      </c>
      <c r="F53" s="163">
        <v>2216</v>
      </c>
      <c r="G53" s="163">
        <v>2216</v>
      </c>
      <c r="H53" s="163">
        <v>12509</v>
      </c>
      <c r="I53" s="163">
        <v>6046</v>
      </c>
      <c r="J53" s="165">
        <f>IFERROR(I53/H53-1,"-")</f>
        <v>-0.51666799904069072</v>
      </c>
      <c r="K53" s="164">
        <f t="shared" si="28"/>
        <v>0.16853498260533439</v>
      </c>
      <c r="L53" s="162">
        <f t="shared" si="29"/>
        <v>-6463</v>
      </c>
      <c r="M53" s="163">
        <f t="shared" si="30"/>
        <v>872</v>
      </c>
      <c r="N53" s="164">
        <f t="shared" si="27"/>
        <v>1.2473697642603186E-3</v>
      </c>
    </row>
    <row r="54" spans="1:14" x14ac:dyDescent="0.25">
      <c r="A54" s="161" t="s">
        <v>100</v>
      </c>
      <c r="B54" s="162" t="s">
        <v>100</v>
      </c>
      <c r="C54" s="163">
        <v>3549</v>
      </c>
      <c r="D54" s="163">
        <v>3792</v>
      </c>
      <c r="E54" s="163">
        <v>645</v>
      </c>
      <c r="F54" s="163">
        <v>2297</v>
      </c>
      <c r="G54" s="163">
        <v>2297</v>
      </c>
      <c r="H54" s="163">
        <v>4340</v>
      </c>
      <c r="I54" s="163">
        <v>3006</v>
      </c>
      <c r="J54" s="165">
        <f>IFERROR(I54/H54-1,"-")</f>
        <v>-0.30737327188940089</v>
      </c>
      <c r="K54" s="164">
        <f t="shared" si="28"/>
        <v>-0.20727848101265822</v>
      </c>
      <c r="L54" s="162">
        <f t="shared" si="29"/>
        <v>-1334</v>
      </c>
      <c r="M54" s="163">
        <f t="shared" si="30"/>
        <v>-786</v>
      </c>
      <c r="N54" s="164">
        <f t="shared" si="27"/>
        <v>6.201775572885408E-4</v>
      </c>
    </row>
    <row r="55" spans="1:14" x14ac:dyDescent="0.25">
      <c r="A55" s="1"/>
      <c r="B55" s="157" t="s">
        <v>107</v>
      </c>
      <c r="C55" s="158">
        <v>29390</v>
      </c>
      <c r="D55" s="158">
        <v>28899</v>
      </c>
      <c r="E55" s="158">
        <v>11036</v>
      </c>
      <c r="F55" s="158">
        <v>24116</v>
      </c>
      <c r="G55" s="158">
        <v>24116</v>
      </c>
      <c r="H55" s="158">
        <v>23043</v>
      </c>
      <c r="I55" s="158">
        <v>26323</v>
      </c>
      <c r="J55" s="160">
        <f>IFERROR(I55/H55-1,"-")</f>
        <v>0.14234257692140773</v>
      </c>
      <c r="K55" s="159">
        <f t="shared" si="28"/>
        <v>-8.9138032457870553E-2</v>
      </c>
      <c r="L55" s="157">
        <f t="shared" si="29"/>
        <v>3280</v>
      </c>
      <c r="M55" s="158">
        <f t="shared" si="30"/>
        <v>-2576</v>
      </c>
      <c r="N55" s="159">
        <f t="shared" si="27"/>
        <v>5.4307830474072723E-3</v>
      </c>
    </row>
    <row r="56" spans="1:14" s="56" customFormat="1" x14ac:dyDescent="0.25">
      <c r="B56" s="162" t="s">
        <v>110</v>
      </c>
      <c r="C56" s="163">
        <v>8634</v>
      </c>
      <c r="D56" s="163">
        <v>9134</v>
      </c>
      <c r="E56" s="163">
        <v>3687</v>
      </c>
      <c r="F56" s="163">
        <v>8924</v>
      </c>
      <c r="G56" s="163">
        <v>8924</v>
      </c>
      <c r="H56" s="163">
        <v>7779</v>
      </c>
      <c r="I56" s="163">
        <v>9591</v>
      </c>
      <c r="J56" s="165">
        <f t="shared" ref="J56:J63" si="31">IFERROR(I56/H56-1,"-")</f>
        <v>0.23293482452757419</v>
      </c>
      <c r="K56" s="164">
        <f t="shared" si="28"/>
        <v>5.0032844317932978E-2</v>
      </c>
      <c r="L56" s="162">
        <f t="shared" si="29"/>
        <v>1812</v>
      </c>
      <c r="M56" s="163">
        <f t="shared" si="30"/>
        <v>457</v>
      </c>
      <c r="N56" s="164">
        <f t="shared" si="27"/>
        <v>1.9787501503507636E-3</v>
      </c>
    </row>
    <row r="57" spans="1:14" s="56" customFormat="1" x14ac:dyDescent="0.25">
      <c r="B57" s="162" t="s">
        <v>113</v>
      </c>
      <c r="C57" s="163">
        <v>9797</v>
      </c>
      <c r="D57" s="163">
        <v>7776</v>
      </c>
      <c r="E57" s="163">
        <v>2846</v>
      </c>
      <c r="F57" s="163">
        <v>5361</v>
      </c>
      <c r="G57" s="163">
        <v>5361</v>
      </c>
      <c r="H57" s="163">
        <v>4085</v>
      </c>
      <c r="I57" s="163">
        <v>5197</v>
      </c>
      <c r="J57" s="165">
        <f t="shared" si="31"/>
        <v>0.27221542227662177</v>
      </c>
      <c r="K57" s="164">
        <f t="shared" si="28"/>
        <v>-0.33166152263374482</v>
      </c>
      <c r="L57" s="162">
        <f t="shared" si="29"/>
        <v>1112</v>
      </c>
      <c r="M57" s="163">
        <f t="shared" si="30"/>
        <v>-2579</v>
      </c>
      <c r="N57" s="164">
        <f t="shared" si="27"/>
        <v>1.0722098354053714E-3</v>
      </c>
    </row>
    <row r="58" spans="1:14" x14ac:dyDescent="0.25">
      <c r="A58" s="1"/>
      <c r="B58" s="162" t="s">
        <v>116</v>
      </c>
      <c r="C58" s="163">
        <v>1724</v>
      </c>
      <c r="D58" s="163">
        <v>1942</v>
      </c>
      <c r="E58" s="163">
        <v>528</v>
      </c>
      <c r="F58" s="163">
        <v>1901</v>
      </c>
      <c r="G58" s="163">
        <v>1901</v>
      </c>
      <c r="H58" s="163">
        <v>2208</v>
      </c>
      <c r="I58" s="163">
        <v>1788</v>
      </c>
      <c r="J58" s="165">
        <f t="shared" si="31"/>
        <v>-0.19021739130434778</v>
      </c>
      <c r="K58" s="164">
        <f t="shared" si="28"/>
        <v>-7.9299691040164766E-2</v>
      </c>
      <c r="L58" s="162">
        <f t="shared" si="29"/>
        <v>-420</v>
      </c>
      <c r="M58" s="163">
        <f t="shared" si="30"/>
        <v>-154</v>
      </c>
      <c r="N58" s="164">
        <f t="shared" si="27"/>
        <v>3.6888804804787459E-4</v>
      </c>
    </row>
    <row r="59" spans="1:14" x14ac:dyDescent="0.25">
      <c r="A59" s="1"/>
      <c r="B59" s="162" t="s">
        <v>123</v>
      </c>
      <c r="C59" s="163">
        <v>520</v>
      </c>
      <c r="D59" s="163">
        <v>686</v>
      </c>
      <c r="E59" s="163">
        <v>258</v>
      </c>
      <c r="F59" s="163">
        <v>649</v>
      </c>
      <c r="G59" s="163">
        <v>649</v>
      </c>
      <c r="H59" s="163">
        <v>489</v>
      </c>
      <c r="I59" s="163">
        <v>873</v>
      </c>
      <c r="J59" s="165">
        <f t="shared" si="31"/>
        <v>0.78527607361963181</v>
      </c>
      <c r="K59" s="164">
        <f t="shared" si="28"/>
        <v>0.27259475218658902</v>
      </c>
      <c r="L59" s="162">
        <f t="shared" si="29"/>
        <v>384</v>
      </c>
      <c r="M59" s="163">
        <f t="shared" si="30"/>
        <v>187</v>
      </c>
      <c r="N59" s="164">
        <f t="shared" si="27"/>
        <v>1.8011144627840857E-4</v>
      </c>
    </row>
    <row r="60" spans="1:14" x14ac:dyDescent="0.25">
      <c r="A60" s="1"/>
      <c r="B60" s="162" t="s">
        <v>119</v>
      </c>
      <c r="C60" s="163">
        <v>554</v>
      </c>
      <c r="D60" s="163">
        <v>668</v>
      </c>
      <c r="E60" s="163">
        <v>239</v>
      </c>
      <c r="F60" s="163">
        <v>583</v>
      </c>
      <c r="G60" s="163">
        <v>583</v>
      </c>
      <c r="H60" s="163">
        <v>511</v>
      </c>
      <c r="I60" s="163">
        <v>569</v>
      </c>
      <c r="J60" s="165">
        <f t="shared" si="31"/>
        <v>0.11350293542074374</v>
      </c>
      <c r="K60" s="164">
        <f t="shared" si="28"/>
        <v>-0.14820359281437123</v>
      </c>
      <c r="L60" s="162">
        <f t="shared" si="29"/>
        <v>58</v>
      </c>
      <c r="M60" s="163">
        <f t="shared" si="30"/>
        <v>-99</v>
      </c>
      <c r="N60" s="164">
        <f t="shared" si="27"/>
        <v>1.1739222558123078E-4</v>
      </c>
    </row>
    <row r="61" spans="1:14" x14ac:dyDescent="0.25">
      <c r="A61" s="1"/>
      <c r="B61" s="162" t="s">
        <v>128</v>
      </c>
      <c r="C61" s="163">
        <v>279</v>
      </c>
      <c r="D61" s="163">
        <v>203</v>
      </c>
      <c r="E61" s="163">
        <v>147</v>
      </c>
      <c r="F61" s="163">
        <v>76</v>
      </c>
      <c r="G61" s="163">
        <v>76</v>
      </c>
      <c r="H61" s="163">
        <v>182</v>
      </c>
      <c r="I61" s="163">
        <v>111</v>
      </c>
      <c r="J61" s="165">
        <f t="shared" si="31"/>
        <v>-0.39010989010989006</v>
      </c>
      <c r="K61" s="164">
        <f t="shared" si="28"/>
        <v>-0.45320197044334976</v>
      </c>
      <c r="L61" s="162">
        <f t="shared" si="29"/>
        <v>-71</v>
      </c>
      <c r="M61" s="163">
        <f t="shared" si="30"/>
        <v>-92</v>
      </c>
      <c r="N61" s="164">
        <f t="shared" si="27"/>
        <v>2.290076808350899E-5</v>
      </c>
    </row>
    <row r="62" spans="1:14" x14ac:dyDescent="0.25">
      <c r="A62" s="161" t="s">
        <v>144</v>
      </c>
      <c r="B62" s="162" t="s">
        <v>131</v>
      </c>
      <c r="C62" s="163">
        <v>332</v>
      </c>
      <c r="D62" s="163">
        <v>347</v>
      </c>
      <c r="E62" s="163">
        <v>253</v>
      </c>
      <c r="F62" s="163">
        <v>103</v>
      </c>
      <c r="G62" s="163">
        <v>103</v>
      </c>
      <c r="H62" s="163">
        <v>161</v>
      </c>
      <c r="I62" s="163">
        <v>107</v>
      </c>
      <c r="J62" s="165">
        <f t="shared" si="31"/>
        <v>-0.3354037267080745</v>
      </c>
      <c r="K62" s="164">
        <f t="shared" si="28"/>
        <v>-0.69164265129682989</v>
      </c>
      <c r="L62" s="162">
        <f t="shared" si="29"/>
        <v>-54</v>
      </c>
      <c r="M62" s="163">
        <f t="shared" si="30"/>
        <v>-240</v>
      </c>
      <c r="N62" s="164">
        <f t="shared" si="27"/>
        <v>2.2075515179598757E-5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7550</v>
      </c>
      <c r="D63" s="169">
        <f t="shared" si="32"/>
        <v>8143</v>
      </c>
      <c r="E63" s="169">
        <f t="shared" si="32"/>
        <v>3078</v>
      </c>
      <c r="F63" s="169">
        <f t="shared" ref="F63" si="33">F55-SUM(F56:F62)</f>
        <v>6519</v>
      </c>
      <c r="G63" s="169">
        <f t="shared" si="32"/>
        <v>6519</v>
      </c>
      <c r="H63" s="169">
        <f t="shared" si="32"/>
        <v>7628</v>
      </c>
      <c r="I63" s="169">
        <f t="shared" si="32"/>
        <v>8087</v>
      </c>
      <c r="J63" s="171">
        <f t="shared" si="31"/>
        <v>6.0173046670162655E-2</v>
      </c>
      <c r="K63" s="170">
        <f t="shared" si="28"/>
        <v>-6.8770723320643601E-3</v>
      </c>
      <c r="L63" s="168">
        <f>I63-H63</f>
        <v>459</v>
      </c>
      <c r="M63" s="169">
        <f t="shared" si="30"/>
        <v>-56</v>
      </c>
      <c r="N63" s="170">
        <f t="shared" si="27"/>
        <v>1.6684550584805155E-3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123139</v>
      </c>
      <c r="D65" s="176">
        <v>120888</v>
      </c>
      <c r="E65" s="176">
        <v>43485</v>
      </c>
      <c r="F65" s="176">
        <v>138765</v>
      </c>
      <c r="G65" s="176">
        <v>138765</v>
      </c>
      <c r="H65" s="176">
        <v>159652</v>
      </c>
      <c r="I65" s="176">
        <v>203839</v>
      </c>
      <c r="J65" s="177">
        <f>IFERROR(I65/H65-1,"-")</f>
        <v>0.27677072632976718</v>
      </c>
      <c r="K65" s="177">
        <f>IFERROR(I65/D65-1,"-")</f>
        <v>0.68618059691615385</v>
      </c>
      <c r="L65" s="176">
        <f>I65-H65</f>
        <v>44187</v>
      </c>
      <c r="M65" s="176">
        <f>I65-D65</f>
        <v>82951</v>
      </c>
      <c r="N65" s="177">
        <f t="shared" ref="N65:N77" si="34">I65/I$9</f>
        <v>4.2054681670039541E-2</v>
      </c>
    </row>
    <row r="66" spans="1:14" x14ac:dyDescent="0.25">
      <c r="A66" s="1" t="s">
        <v>96</v>
      </c>
      <c r="B66" s="157" t="s">
        <v>97</v>
      </c>
      <c r="C66" s="158">
        <v>31963</v>
      </c>
      <c r="D66" s="158">
        <v>37171</v>
      </c>
      <c r="E66" s="158">
        <v>18691</v>
      </c>
      <c r="F66" s="158">
        <v>31895</v>
      </c>
      <c r="G66" s="158">
        <v>31895</v>
      </c>
      <c r="H66" s="158">
        <v>43184</v>
      </c>
      <c r="I66" s="158">
        <v>54270</v>
      </c>
      <c r="J66" s="160">
        <f>IFERROR(I66/H66-1,"-")</f>
        <v>0.25671545016672837</v>
      </c>
      <c r="K66" s="159">
        <f t="shared" ref="K66:K77" si="35">IFERROR(I66/D66-1,"-")</f>
        <v>0.46000914691560624</v>
      </c>
      <c r="L66" s="157">
        <f t="shared" ref="L66:L76" si="36">I66-H66</f>
        <v>11086</v>
      </c>
      <c r="M66" s="158">
        <f t="shared" ref="M66:M77" si="37">I66-D66</f>
        <v>17099</v>
      </c>
      <c r="N66" s="159">
        <f t="shared" si="34"/>
        <v>1.1196618773802099E-2</v>
      </c>
    </row>
    <row r="67" spans="1:14" x14ac:dyDescent="0.25">
      <c r="A67" s="161" t="s">
        <v>103</v>
      </c>
      <c r="B67" s="162" t="s">
        <v>103</v>
      </c>
      <c r="C67" s="163">
        <v>17869</v>
      </c>
      <c r="D67" s="163">
        <v>19872</v>
      </c>
      <c r="E67" s="163">
        <v>6598</v>
      </c>
      <c r="F67" s="163">
        <v>24228</v>
      </c>
      <c r="G67" s="163">
        <v>24228</v>
      </c>
      <c r="H67" s="163">
        <v>30399</v>
      </c>
      <c r="I67" s="163">
        <v>32812</v>
      </c>
      <c r="J67" s="165">
        <f>IFERROR(I67/H67-1,"-")</f>
        <v>7.9377611105628576E-2</v>
      </c>
      <c r="K67" s="164">
        <f t="shared" si="35"/>
        <v>0.65116747181964563</v>
      </c>
      <c r="L67" s="162">
        <f t="shared" si="36"/>
        <v>2413</v>
      </c>
      <c r="M67" s="163">
        <f t="shared" si="37"/>
        <v>12940</v>
      </c>
      <c r="N67" s="164">
        <f t="shared" si="34"/>
        <v>6.7695495707756487E-3</v>
      </c>
    </row>
    <row r="68" spans="1:14" x14ac:dyDescent="0.25">
      <c r="A68" s="161" t="s">
        <v>100</v>
      </c>
      <c r="B68" s="162" t="s">
        <v>100</v>
      </c>
      <c r="C68" s="163">
        <v>14094</v>
      </c>
      <c r="D68" s="163">
        <v>17299</v>
      </c>
      <c r="E68" s="163">
        <v>12093</v>
      </c>
      <c r="F68" s="163">
        <v>7667</v>
      </c>
      <c r="G68" s="163">
        <v>7667</v>
      </c>
      <c r="H68" s="163">
        <v>12785</v>
      </c>
      <c r="I68" s="163">
        <v>21458</v>
      </c>
      <c r="J68" s="165">
        <f>IFERROR(I68/H68-1,"-")</f>
        <v>0.67837309346890895</v>
      </c>
      <c r="K68" s="164">
        <f t="shared" si="35"/>
        <v>0.2404185213018093</v>
      </c>
      <c r="L68" s="162">
        <f t="shared" si="36"/>
        <v>8673</v>
      </c>
      <c r="M68" s="163">
        <f t="shared" si="37"/>
        <v>4159</v>
      </c>
      <c r="N68" s="164">
        <f t="shared" si="34"/>
        <v>4.4270692030264503E-3</v>
      </c>
    </row>
    <row r="69" spans="1:14" x14ac:dyDescent="0.25">
      <c r="A69" s="1"/>
      <c r="B69" s="157" t="s">
        <v>107</v>
      </c>
      <c r="C69" s="158">
        <v>91176</v>
      </c>
      <c r="D69" s="158">
        <v>83717</v>
      </c>
      <c r="E69" s="158">
        <v>24794</v>
      </c>
      <c r="F69" s="158">
        <v>106870</v>
      </c>
      <c r="G69" s="158">
        <v>106870</v>
      </c>
      <c r="H69" s="158">
        <v>116468</v>
      </c>
      <c r="I69" s="158">
        <v>149569</v>
      </c>
      <c r="J69" s="160">
        <f>IFERROR(I69/H69-1,"-")</f>
        <v>0.28420682075763293</v>
      </c>
      <c r="K69" s="159">
        <f t="shared" si="35"/>
        <v>0.78660248217207984</v>
      </c>
      <c r="L69" s="157">
        <f t="shared" si="36"/>
        <v>33101</v>
      </c>
      <c r="M69" s="158">
        <f t="shared" si="37"/>
        <v>65852</v>
      </c>
      <c r="N69" s="159">
        <f t="shared" si="34"/>
        <v>3.0858062896237444E-2</v>
      </c>
    </row>
    <row r="70" spans="1:14" s="56" customFormat="1" x14ac:dyDescent="0.25">
      <c r="B70" s="162" t="s">
        <v>110</v>
      </c>
      <c r="C70" s="163">
        <v>41976</v>
      </c>
      <c r="D70" s="163">
        <v>36607</v>
      </c>
      <c r="E70" s="163">
        <v>9459</v>
      </c>
      <c r="F70" s="163">
        <v>51047</v>
      </c>
      <c r="G70" s="163">
        <v>51047</v>
      </c>
      <c r="H70" s="163">
        <v>43634</v>
      </c>
      <c r="I70" s="163">
        <v>65010</v>
      </c>
      <c r="J70" s="165">
        <f t="shared" ref="J70:J77" si="38">IFERROR(I70/H70-1,"-")</f>
        <v>0.48989320254847146</v>
      </c>
      <c r="K70" s="164">
        <f t="shared" si="35"/>
        <v>0.77588985713114988</v>
      </c>
      <c r="L70" s="162">
        <f t="shared" si="36"/>
        <v>21376</v>
      </c>
      <c r="M70" s="163">
        <f t="shared" si="37"/>
        <v>28403</v>
      </c>
      <c r="N70" s="164">
        <f t="shared" si="34"/>
        <v>1.3412422820801077E-2</v>
      </c>
    </row>
    <row r="71" spans="1:14" s="56" customFormat="1" x14ac:dyDescent="0.25">
      <c r="B71" s="162" t="s">
        <v>113</v>
      </c>
      <c r="C71" s="163">
        <v>11957</v>
      </c>
      <c r="D71" s="163">
        <v>10194</v>
      </c>
      <c r="E71" s="163">
        <v>3155</v>
      </c>
      <c r="F71" s="163">
        <v>7183</v>
      </c>
      <c r="G71" s="163">
        <v>7183</v>
      </c>
      <c r="H71" s="163">
        <v>8579</v>
      </c>
      <c r="I71" s="163">
        <v>8544</v>
      </c>
      <c r="J71" s="165">
        <f t="shared" si="38"/>
        <v>-4.0797295722112548E-3</v>
      </c>
      <c r="K71" s="164">
        <f t="shared" si="35"/>
        <v>-0.16185991759858742</v>
      </c>
      <c r="L71" s="162">
        <f t="shared" si="36"/>
        <v>-35</v>
      </c>
      <c r="M71" s="163">
        <f t="shared" si="37"/>
        <v>-1650</v>
      </c>
      <c r="N71" s="164">
        <f t="shared" si="34"/>
        <v>1.7627402027522597E-3</v>
      </c>
    </row>
    <row r="72" spans="1:14" x14ac:dyDescent="0.25">
      <c r="A72" s="1"/>
      <c r="B72" s="162" t="s">
        <v>116</v>
      </c>
      <c r="C72" s="163">
        <v>5883</v>
      </c>
      <c r="D72" s="163">
        <v>9314</v>
      </c>
      <c r="E72" s="163">
        <v>3087</v>
      </c>
      <c r="F72" s="163">
        <v>13414</v>
      </c>
      <c r="G72" s="163">
        <v>13414</v>
      </c>
      <c r="H72" s="163">
        <v>12962</v>
      </c>
      <c r="I72" s="163">
        <v>16959</v>
      </c>
      <c r="J72" s="165">
        <f t="shared" si="38"/>
        <v>0.30836290695880275</v>
      </c>
      <c r="K72" s="164">
        <f t="shared" si="35"/>
        <v>0.82080738672965436</v>
      </c>
      <c r="L72" s="162">
        <f t="shared" si="36"/>
        <v>3997</v>
      </c>
      <c r="M72" s="163">
        <f t="shared" si="37"/>
        <v>7645</v>
      </c>
      <c r="N72" s="164">
        <f t="shared" si="34"/>
        <v>3.4988659993534146E-3</v>
      </c>
    </row>
    <row r="73" spans="1:14" x14ac:dyDescent="0.25">
      <c r="A73" s="1"/>
      <c r="B73" s="162" t="s">
        <v>123</v>
      </c>
      <c r="C73" s="163">
        <v>1998</v>
      </c>
      <c r="D73" s="163">
        <v>1607</v>
      </c>
      <c r="E73" s="163">
        <v>294</v>
      </c>
      <c r="F73" s="163">
        <v>2967</v>
      </c>
      <c r="G73" s="163">
        <v>2967</v>
      </c>
      <c r="H73" s="163">
        <v>3590</v>
      </c>
      <c r="I73" s="163">
        <v>5602</v>
      </c>
      <c r="J73" s="165">
        <f t="shared" si="38"/>
        <v>0.56044568245125359</v>
      </c>
      <c r="K73" s="164">
        <f t="shared" si="35"/>
        <v>2.4859987554449283</v>
      </c>
      <c r="L73" s="162">
        <f t="shared" si="36"/>
        <v>2012</v>
      </c>
      <c r="M73" s="163">
        <f t="shared" si="37"/>
        <v>3995</v>
      </c>
      <c r="N73" s="164">
        <f t="shared" si="34"/>
        <v>1.1557666919262827E-3</v>
      </c>
    </row>
    <row r="74" spans="1:14" x14ac:dyDescent="0.25">
      <c r="A74" s="1"/>
      <c r="B74" s="162" t="s">
        <v>119</v>
      </c>
      <c r="C74" s="163">
        <v>2478</v>
      </c>
      <c r="D74" s="163">
        <v>1869</v>
      </c>
      <c r="E74" s="163">
        <v>900</v>
      </c>
      <c r="F74" s="163">
        <v>3041</v>
      </c>
      <c r="G74" s="163">
        <v>3041</v>
      </c>
      <c r="H74" s="163">
        <v>2518</v>
      </c>
      <c r="I74" s="163">
        <v>3677</v>
      </c>
      <c r="J74" s="165">
        <f t="shared" si="38"/>
        <v>0.460285941223193</v>
      </c>
      <c r="K74" s="164">
        <f t="shared" si="35"/>
        <v>0.96736222578919207</v>
      </c>
      <c r="L74" s="162">
        <f t="shared" si="36"/>
        <v>1159</v>
      </c>
      <c r="M74" s="163">
        <f t="shared" si="37"/>
        <v>1808</v>
      </c>
      <c r="N74" s="164">
        <f t="shared" si="34"/>
        <v>7.5861373191948259E-4</v>
      </c>
    </row>
    <row r="75" spans="1:14" x14ac:dyDescent="0.25">
      <c r="A75" s="1"/>
      <c r="B75" s="162" t="s">
        <v>128</v>
      </c>
      <c r="C75" s="163">
        <v>1094</v>
      </c>
      <c r="D75" s="163">
        <v>1437</v>
      </c>
      <c r="E75" s="163">
        <v>833</v>
      </c>
      <c r="F75" s="163">
        <v>1467</v>
      </c>
      <c r="G75" s="163">
        <v>1467</v>
      </c>
      <c r="H75" s="163">
        <v>3950</v>
      </c>
      <c r="I75" s="163">
        <v>2868</v>
      </c>
      <c r="J75" s="165">
        <f t="shared" si="38"/>
        <v>-0.27392405063291136</v>
      </c>
      <c r="K75" s="164">
        <f t="shared" si="35"/>
        <v>0.99582463465553239</v>
      </c>
      <c r="L75" s="162">
        <f t="shared" si="36"/>
        <v>-1082</v>
      </c>
      <c r="M75" s="163">
        <f t="shared" si="37"/>
        <v>1431</v>
      </c>
      <c r="N75" s="164">
        <f t="shared" si="34"/>
        <v>5.9170633210363778E-4</v>
      </c>
    </row>
    <row r="76" spans="1:14" x14ac:dyDescent="0.25">
      <c r="A76" s="161" t="s">
        <v>144</v>
      </c>
      <c r="B76" s="162" t="s">
        <v>131</v>
      </c>
      <c r="C76" s="163">
        <v>2083</v>
      </c>
      <c r="D76" s="163">
        <v>1580</v>
      </c>
      <c r="E76" s="163">
        <v>970</v>
      </c>
      <c r="F76" s="163">
        <v>509</v>
      </c>
      <c r="G76" s="163">
        <v>509</v>
      </c>
      <c r="H76" s="163">
        <v>1105</v>
      </c>
      <c r="I76" s="163">
        <v>2118</v>
      </c>
      <c r="J76" s="165">
        <f t="shared" si="38"/>
        <v>0.91674208144796387</v>
      </c>
      <c r="K76" s="164">
        <f t="shared" si="35"/>
        <v>0.34050632911392409</v>
      </c>
      <c r="L76" s="162">
        <f t="shared" si="36"/>
        <v>1013</v>
      </c>
      <c r="M76" s="163">
        <f t="shared" si="37"/>
        <v>538</v>
      </c>
      <c r="N76" s="164">
        <f t="shared" si="34"/>
        <v>4.3697141262046885E-4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23707</v>
      </c>
      <c r="D77" s="169">
        <f t="shared" si="39"/>
        <v>21109</v>
      </c>
      <c r="E77" s="169">
        <f t="shared" si="39"/>
        <v>6096</v>
      </c>
      <c r="F77" s="169">
        <f t="shared" ref="F77" si="40">F69-SUM(F70:F76)</f>
        <v>27242</v>
      </c>
      <c r="G77" s="169">
        <f t="shared" si="39"/>
        <v>27242</v>
      </c>
      <c r="H77" s="169">
        <f t="shared" si="39"/>
        <v>40130</v>
      </c>
      <c r="I77" s="169">
        <f t="shared" si="39"/>
        <v>44791</v>
      </c>
      <c r="J77" s="171">
        <f t="shared" si="38"/>
        <v>0.11614752055818589</v>
      </c>
      <c r="K77" s="170">
        <f t="shared" si="35"/>
        <v>1.1218911364820694</v>
      </c>
      <c r="L77" s="168">
        <f>I77-H77</f>
        <v>4661</v>
      </c>
      <c r="M77" s="169">
        <f t="shared" si="37"/>
        <v>23682</v>
      </c>
      <c r="N77" s="170">
        <f t="shared" si="34"/>
        <v>9.2409757047608228E-3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742696</v>
      </c>
      <c r="D79" s="176">
        <v>708591</v>
      </c>
      <c r="E79" s="176">
        <v>226604</v>
      </c>
      <c r="F79" s="176">
        <v>604155</v>
      </c>
      <c r="G79" s="176">
        <v>604155</v>
      </c>
      <c r="H79" s="176">
        <v>699601</v>
      </c>
      <c r="I79" s="176">
        <v>804878</v>
      </c>
      <c r="J79" s="177">
        <f>IFERROR(I79/H79-1,"-")</f>
        <v>0.1504814887342929</v>
      </c>
      <c r="K79" s="177">
        <f>IFERROR(I79/D79-1,"-")</f>
        <v>0.13588515801075651</v>
      </c>
      <c r="L79" s="176">
        <f>I79-H79</f>
        <v>105277</v>
      </c>
      <c r="M79" s="176">
        <f>I79-D79</f>
        <v>96287</v>
      </c>
      <c r="N79" s="177">
        <f t="shared" ref="N79:N91" si="41">I79/I$9</f>
        <v>0.16605697669836531</v>
      </c>
    </row>
    <row r="80" spans="1:14" x14ac:dyDescent="0.25">
      <c r="A80" s="1" t="s">
        <v>96</v>
      </c>
      <c r="B80" s="157" t="s">
        <v>97</v>
      </c>
      <c r="C80" s="158">
        <v>327420</v>
      </c>
      <c r="D80" s="158">
        <v>317076</v>
      </c>
      <c r="E80" s="158">
        <v>86191</v>
      </c>
      <c r="F80" s="158">
        <v>297509</v>
      </c>
      <c r="G80" s="158">
        <v>297509</v>
      </c>
      <c r="H80" s="158">
        <v>311175</v>
      </c>
      <c r="I80" s="158">
        <v>335415</v>
      </c>
      <c r="J80" s="160">
        <f>IFERROR(I80/H80-1,"-")</f>
        <v>7.7898288744275623E-2</v>
      </c>
      <c r="K80" s="159">
        <f t="shared" ref="K80:K91" si="42">IFERROR(I80/D80-1,"-")</f>
        <v>5.7837868523634706E-2</v>
      </c>
      <c r="L80" s="157">
        <f t="shared" ref="L80:L90" si="43">I80-H80</f>
        <v>24240</v>
      </c>
      <c r="M80" s="158">
        <f t="shared" ref="M80:M91" si="44">I80-D80</f>
        <v>18339</v>
      </c>
      <c r="N80" s="159">
        <f t="shared" si="41"/>
        <v>6.9200550691262783E-2</v>
      </c>
    </row>
    <row r="81" spans="1:14" x14ac:dyDescent="0.25">
      <c r="A81" s="161" t="s">
        <v>103</v>
      </c>
      <c r="B81" s="162" t="s">
        <v>103</v>
      </c>
      <c r="C81" s="163">
        <v>79041</v>
      </c>
      <c r="D81" s="163">
        <v>59152</v>
      </c>
      <c r="E81" s="163">
        <v>17366</v>
      </c>
      <c r="F81" s="163">
        <v>79015</v>
      </c>
      <c r="G81" s="163">
        <v>79015</v>
      </c>
      <c r="H81" s="163">
        <v>81010</v>
      </c>
      <c r="I81" s="163">
        <v>90770</v>
      </c>
      <c r="J81" s="165">
        <f>IFERROR(I81/H81-1,"-")</f>
        <v>0.1204789532156525</v>
      </c>
      <c r="K81" s="164">
        <f t="shared" si="42"/>
        <v>0.5345212334325129</v>
      </c>
      <c r="L81" s="162">
        <f t="shared" si="43"/>
        <v>9760</v>
      </c>
      <c r="M81" s="163">
        <f t="shared" si="44"/>
        <v>31618</v>
      </c>
      <c r="N81" s="164">
        <f t="shared" si="41"/>
        <v>1.8727051521982983E-2</v>
      </c>
    </row>
    <row r="82" spans="1:14" x14ac:dyDescent="0.25">
      <c r="A82" s="161" t="s">
        <v>100</v>
      </c>
      <c r="B82" s="162" t="s">
        <v>100</v>
      </c>
      <c r="C82" s="163">
        <v>248379</v>
      </c>
      <c r="D82" s="163">
        <v>257924</v>
      </c>
      <c r="E82" s="163">
        <v>68825</v>
      </c>
      <c r="F82" s="163">
        <v>218494</v>
      </c>
      <c r="G82" s="163">
        <v>218494</v>
      </c>
      <c r="H82" s="163">
        <v>230165</v>
      </c>
      <c r="I82" s="163">
        <v>244645</v>
      </c>
      <c r="J82" s="165">
        <f>IFERROR(I82/H82-1,"-")</f>
        <v>6.2911389655247341E-2</v>
      </c>
      <c r="K82" s="164">
        <f t="shared" si="42"/>
        <v>-5.1484158124098567E-2</v>
      </c>
      <c r="L82" s="162">
        <f t="shared" si="43"/>
        <v>14480</v>
      </c>
      <c r="M82" s="163">
        <f t="shared" si="44"/>
        <v>-13279</v>
      </c>
      <c r="N82" s="164">
        <f t="shared" si="41"/>
        <v>5.0473499169279797E-2</v>
      </c>
    </row>
    <row r="83" spans="1:14" x14ac:dyDescent="0.25">
      <c r="A83" s="1"/>
      <c r="B83" s="157" t="s">
        <v>107</v>
      </c>
      <c r="C83" s="158">
        <v>415276</v>
      </c>
      <c r="D83" s="158">
        <v>391515</v>
      </c>
      <c r="E83" s="158">
        <v>140413</v>
      </c>
      <c r="F83" s="158">
        <v>306646</v>
      </c>
      <c r="G83" s="158">
        <v>306646</v>
      </c>
      <c r="H83" s="158">
        <v>388426</v>
      </c>
      <c r="I83" s="158">
        <v>469463</v>
      </c>
      <c r="J83" s="160">
        <f>IFERROR(I83/H83-1,"-")</f>
        <v>0.20862918548191933</v>
      </c>
      <c r="K83" s="159">
        <f t="shared" si="42"/>
        <v>0.19909326590296672</v>
      </c>
      <c r="L83" s="157">
        <f t="shared" si="43"/>
        <v>81037</v>
      </c>
      <c r="M83" s="158">
        <f t="shared" si="44"/>
        <v>77948</v>
      </c>
      <c r="N83" s="159">
        <f t="shared" si="41"/>
        <v>9.6856426007102536E-2</v>
      </c>
    </row>
    <row r="84" spans="1:14" s="56" customFormat="1" x14ac:dyDescent="0.25">
      <c r="B84" s="162" t="s">
        <v>110</v>
      </c>
      <c r="C84" s="163">
        <v>59793</v>
      </c>
      <c r="D84" s="163">
        <v>66844</v>
      </c>
      <c r="E84" s="163">
        <v>22902</v>
      </c>
      <c r="F84" s="163">
        <v>60499</v>
      </c>
      <c r="G84" s="163">
        <v>60499</v>
      </c>
      <c r="H84" s="163">
        <v>80527</v>
      </c>
      <c r="I84" s="163">
        <v>98327</v>
      </c>
      <c r="J84" s="165">
        <f t="shared" ref="J84:J91" si="45">IFERROR(I84/H84-1,"-")</f>
        <v>0.22104387348342791</v>
      </c>
      <c r="K84" s="164">
        <f t="shared" si="42"/>
        <v>0.47099216085213325</v>
      </c>
      <c r="L84" s="162">
        <f t="shared" si="43"/>
        <v>17800</v>
      </c>
      <c r="M84" s="163">
        <f t="shared" si="44"/>
        <v>31483</v>
      </c>
      <c r="N84" s="164">
        <f t="shared" si="41"/>
        <v>2.0286160570695395E-2</v>
      </c>
    </row>
    <row r="85" spans="1:14" s="56" customFormat="1" x14ac:dyDescent="0.25">
      <c r="B85" s="162" t="s">
        <v>113</v>
      </c>
      <c r="C85" s="163">
        <v>181213</v>
      </c>
      <c r="D85" s="163">
        <v>151446</v>
      </c>
      <c r="E85" s="163">
        <v>50127</v>
      </c>
      <c r="F85" s="163">
        <v>96964</v>
      </c>
      <c r="G85" s="163">
        <v>96964</v>
      </c>
      <c r="H85" s="163">
        <v>112053</v>
      </c>
      <c r="I85" s="163">
        <v>127397</v>
      </c>
      <c r="J85" s="165">
        <f t="shared" si="45"/>
        <v>0.13693520030699768</v>
      </c>
      <c r="K85" s="164">
        <f t="shared" si="42"/>
        <v>-0.15879587443709309</v>
      </c>
      <c r="L85" s="162">
        <f t="shared" si="43"/>
        <v>15344</v>
      </c>
      <c r="M85" s="163">
        <f t="shared" si="44"/>
        <v>-24049</v>
      </c>
      <c r="N85" s="164">
        <f t="shared" si="41"/>
        <v>2.6283686049863017E-2</v>
      </c>
    </row>
    <row r="86" spans="1:14" x14ac:dyDescent="0.25">
      <c r="A86" s="1"/>
      <c r="B86" s="162" t="s">
        <v>116</v>
      </c>
      <c r="C86" s="163">
        <v>21512</v>
      </c>
      <c r="D86" s="163">
        <v>22436</v>
      </c>
      <c r="E86" s="163">
        <v>7727</v>
      </c>
      <c r="F86" s="163">
        <v>25848</v>
      </c>
      <c r="G86" s="163">
        <v>25848</v>
      </c>
      <c r="H86" s="163">
        <v>35482</v>
      </c>
      <c r="I86" s="163">
        <v>52069</v>
      </c>
      <c r="J86" s="165">
        <f t="shared" si="45"/>
        <v>0.4674764669409841</v>
      </c>
      <c r="K86" s="164">
        <f t="shared" si="42"/>
        <v>1.3207791050098057</v>
      </c>
      <c r="L86" s="162">
        <f t="shared" si="43"/>
        <v>16587</v>
      </c>
      <c r="M86" s="163">
        <f t="shared" si="44"/>
        <v>29633</v>
      </c>
      <c r="N86" s="164">
        <f t="shared" si="41"/>
        <v>1.0742523363425493E-2</v>
      </c>
    </row>
    <row r="87" spans="1:14" x14ac:dyDescent="0.25">
      <c r="A87" s="1"/>
      <c r="B87" s="162" t="s">
        <v>123</v>
      </c>
      <c r="C87" s="163">
        <v>11713</v>
      </c>
      <c r="D87" s="163">
        <v>9070</v>
      </c>
      <c r="E87" s="163">
        <v>2183</v>
      </c>
      <c r="F87" s="163">
        <v>9458</v>
      </c>
      <c r="G87" s="163">
        <v>9458</v>
      </c>
      <c r="H87" s="163">
        <v>10607</v>
      </c>
      <c r="I87" s="163">
        <v>16176</v>
      </c>
      <c r="J87" s="165">
        <f t="shared" si="45"/>
        <v>0.52503064014330159</v>
      </c>
      <c r="K87" s="164">
        <f t="shared" si="42"/>
        <v>0.78346196251378175</v>
      </c>
      <c r="L87" s="162">
        <f t="shared" si="43"/>
        <v>5569</v>
      </c>
      <c r="M87" s="163">
        <f t="shared" si="44"/>
        <v>7106</v>
      </c>
      <c r="N87" s="164">
        <f t="shared" si="41"/>
        <v>3.3373227434129859E-3</v>
      </c>
    </row>
    <row r="88" spans="1:14" x14ac:dyDescent="0.25">
      <c r="A88" s="1"/>
      <c r="B88" s="162" t="s">
        <v>119</v>
      </c>
      <c r="C88" s="163">
        <v>6391</v>
      </c>
      <c r="D88" s="163">
        <v>6144</v>
      </c>
      <c r="E88" s="163">
        <v>2091</v>
      </c>
      <c r="F88" s="163">
        <v>4903</v>
      </c>
      <c r="G88" s="163">
        <v>4903</v>
      </c>
      <c r="H88" s="163">
        <v>5833</v>
      </c>
      <c r="I88" s="163">
        <v>7727</v>
      </c>
      <c r="J88" s="165">
        <f t="shared" si="45"/>
        <v>0.32470426881536096</v>
      </c>
      <c r="K88" s="164">
        <f t="shared" si="42"/>
        <v>0.25764973958333326</v>
      </c>
      <c r="L88" s="162">
        <f t="shared" si="43"/>
        <v>1894</v>
      </c>
      <c r="M88" s="163">
        <f t="shared" si="44"/>
        <v>1583</v>
      </c>
      <c r="N88" s="164">
        <f t="shared" si="41"/>
        <v>1.5941822971285945E-3</v>
      </c>
    </row>
    <row r="89" spans="1:14" x14ac:dyDescent="0.25">
      <c r="A89" s="1"/>
      <c r="B89" s="162" t="s">
        <v>128</v>
      </c>
      <c r="C89" s="163">
        <v>5956</v>
      </c>
      <c r="D89" s="163">
        <v>7267</v>
      </c>
      <c r="E89" s="163">
        <v>4124</v>
      </c>
      <c r="F89" s="163">
        <v>5186</v>
      </c>
      <c r="G89" s="163">
        <v>5186</v>
      </c>
      <c r="H89" s="163">
        <v>7187</v>
      </c>
      <c r="I89" s="163">
        <v>6508</v>
      </c>
      <c r="J89" s="165">
        <f t="shared" si="45"/>
        <v>-9.4476137470432708E-2</v>
      </c>
      <c r="K89" s="164">
        <f t="shared" si="42"/>
        <v>-0.10444475024081468</v>
      </c>
      <c r="L89" s="162">
        <f t="shared" si="43"/>
        <v>-679</v>
      </c>
      <c r="M89" s="163">
        <f t="shared" si="44"/>
        <v>-759</v>
      </c>
      <c r="N89" s="164">
        <f t="shared" si="41"/>
        <v>1.3426864746619506E-3</v>
      </c>
    </row>
    <row r="90" spans="1:14" x14ac:dyDescent="0.25">
      <c r="A90" s="161" t="s">
        <v>144</v>
      </c>
      <c r="B90" s="162" t="s">
        <v>131</v>
      </c>
      <c r="C90" s="163">
        <v>11261</v>
      </c>
      <c r="D90" s="163">
        <v>9587</v>
      </c>
      <c r="E90" s="163">
        <v>6595</v>
      </c>
      <c r="F90" s="163">
        <v>4552</v>
      </c>
      <c r="G90" s="163">
        <v>4552</v>
      </c>
      <c r="H90" s="163">
        <v>7433</v>
      </c>
      <c r="I90" s="163">
        <v>8077</v>
      </c>
      <c r="J90" s="165">
        <f t="shared" si="45"/>
        <v>8.6640656531683069E-2</v>
      </c>
      <c r="K90" s="164">
        <f t="shared" si="42"/>
        <v>-0.15750495462605607</v>
      </c>
      <c r="L90" s="162">
        <f t="shared" si="43"/>
        <v>644</v>
      </c>
      <c r="M90" s="163">
        <f t="shared" si="44"/>
        <v>-1510</v>
      </c>
      <c r="N90" s="164">
        <f t="shared" si="41"/>
        <v>1.6663919262207398E-3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117437</v>
      </c>
      <c r="D91" s="169">
        <f t="shared" si="46"/>
        <v>118721</v>
      </c>
      <c r="E91" s="169">
        <f t="shared" si="46"/>
        <v>44664</v>
      </c>
      <c r="F91" s="169">
        <f t="shared" ref="F91" si="47">F83-SUM(F84:F90)</f>
        <v>99236</v>
      </c>
      <c r="G91" s="169">
        <f t="shared" si="46"/>
        <v>99236</v>
      </c>
      <c r="H91" s="169">
        <f t="shared" si="46"/>
        <v>129304</v>
      </c>
      <c r="I91" s="169">
        <f t="shared" si="46"/>
        <v>153182</v>
      </c>
      <c r="J91" s="171">
        <f t="shared" si="45"/>
        <v>0.18466559425849161</v>
      </c>
      <c r="K91" s="170">
        <f t="shared" si="42"/>
        <v>0.29026878142872792</v>
      </c>
      <c r="L91" s="168">
        <f>I91-H91</f>
        <v>23878</v>
      </c>
      <c r="M91" s="169">
        <f t="shared" si="44"/>
        <v>34461</v>
      </c>
      <c r="N91" s="170">
        <f t="shared" si="41"/>
        <v>3.1603472581694367E-2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40573</v>
      </c>
      <c r="D93" s="176">
        <v>41336</v>
      </c>
      <c r="E93" s="176">
        <v>18240</v>
      </c>
      <c r="F93" s="176">
        <v>39143</v>
      </c>
      <c r="G93" s="176">
        <v>39143</v>
      </c>
      <c r="H93" s="176">
        <v>46340</v>
      </c>
      <c r="I93" s="176">
        <v>43855</v>
      </c>
      <c r="J93" s="177">
        <f>IFERROR(I93/H93-1,"-")</f>
        <v>-5.3625377643504502E-2</v>
      </c>
      <c r="K93" s="177">
        <f>IFERROR(I93/D93-1,"-")</f>
        <v>6.0939616798916241E-2</v>
      </c>
      <c r="L93" s="176">
        <f>I93-H93</f>
        <v>-2485</v>
      </c>
      <c r="M93" s="176">
        <f>I93-D93</f>
        <v>2519</v>
      </c>
      <c r="N93" s="177">
        <f t="shared" ref="N93:N105" si="48">I93/I$9</f>
        <v>9.0478665252458276E-3</v>
      </c>
    </row>
    <row r="94" spans="1:14" x14ac:dyDescent="0.25">
      <c r="A94" s="1" t="s">
        <v>96</v>
      </c>
      <c r="B94" s="157" t="s">
        <v>97</v>
      </c>
      <c r="C94" s="158">
        <v>25429</v>
      </c>
      <c r="D94" s="158">
        <v>26994</v>
      </c>
      <c r="E94" s="158">
        <v>11388</v>
      </c>
      <c r="F94" s="158">
        <v>25280</v>
      </c>
      <c r="G94" s="158">
        <v>25280</v>
      </c>
      <c r="H94" s="158">
        <v>30693</v>
      </c>
      <c r="I94" s="158">
        <v>26797</v>
      </c>
      <c r="J94" s="160">
        <f>IFERROR(I94/H94-1,"-")</f>
        <v>-0.1269344801746326</v>
      </c>
      <c r="K94" s="159">
        <f t="shared" ref="K94:K105" si="49">IFERROR(I94/D94-1,"-")</f>
        <v>-7.2979180558642165E-3</v>
      </c>
      <c r="L94" s="157">
        <f t="shared" ref="L94:L104" si="50">I94-H94</f>
        <v>-3896</v>
      </c>
      <c r="M94" s="158">
        <f t="shared" ref="M94:M105" si="51">I94-D94</f>
        <v>-197</v>
      </c>
      <c r="N94" s="159">
        <f t="shared" si="48"/>
        <v>5.5285755165206344E-3</v>
      </c>
    </row>
    <row r="95" spans="1:14" x14ac:dyDescent="0.25">
      <c r="A95" s="161" t="s">
        <v>103</v>
      </c>
      <c r="B95" s="162" t="s">
        <v>103</v>
      </c>
      <c r="C95" s="163">
        <v>12321</v>
      </c>
      <c r="D95" s="163">
        <v>13150</v>
      </c>
      <c r="E95" s="163">
        <v>6091</v>
      </c>
      <c r="F95" s="163">
        <v>11813</v>
      </c>
      <c r="G95" s="163">
        <v>11813</v>
      </c>
      <c r="H95" s="163">
        <v>9708</v>
      </c>
      <c r="I95" s="163">
        <v>8305</v>
      </c>
      <c r="J95" s="165">
        <f>IFERROR(I95/H95-1,"-")</f>
        <v>-0.1445199835187474</v>
      </c>
      <c r="K95" s="164">
        <f t="shared" si="49"/>
        <v>-0.36844106463878323</v>
      </c>
      <c r="L95" s="162">
        <f t="shared" si="50"/>
        <v>-1403</v>
      </c>
      <c r="M95" s="163">
        <f t="shared" si="51"/>
        <v>-4845</v>
      </c>
      <c r="N95" s="164">
        <f t="shared" si="48"/>
        <v>1.7134313417436233E-3</v>
      </c>
    </row>
    <row r="96" spans="1:14" x14ac:dyDescent="0.25">
      <c r="A96" s="161" t="s">
        <v>100</v>
      </c>
      <c r="B96" s="162" t="s">
        <v>100</v>
      </c>
      <c r="C96" s="163">
        <v>13108</v>
      </c>
      <c r="D96" s="163">
        <v>13844</v>
      </c>
      <c r="E96" s="163">
        <v>5297</v>
      </c>
      <c r="F96" s="163">
        <v>13467</v>
      </c>
      <c r="G96" s="163">
        <v>13467</v>
      </c>
      <c r="H96" s="163">
        <v>20985</v>
      </c>
      <c r="I96" s="163">
        <v>18492</v>
      </c>
      <c r="J96" s="165">
        <f>IFERROR(I96/H96-1,"-")</f>
        <v>-0.11879914224446031</v>
      </c>
      <c r="K96" s="164">
        <f t="shared" si="49"/>
        <v>0.33574111528459993</v>
      </c>
      <c r="L96" s="162">
        <f t="shared" si="50"/>
        <v>-2493</v>
      </c>
      <c r="M96" s="163">
        <f t="shared" si="51"/>
        <v>4648</v>
      </c>
      <c r="N96" s="164">
        <f t="shared" si="48"/>
        <v>3.8151441747770114E-3</v>
      </c>
    </row>
    <row r="97" spans="1:14" x14ac:dyDescent="0.25">
      <c r="A97" s="1"/>
      <c r="B97" s="157" t="s">
        <v>107</v>
      </c>
      <c r="C97" s="158">
        <v>15144</v>
      </c>
      <c r="D97" s="158">
        <v>14342</v>
      </c>
      <c r="E97" s="158">
        <v>6852</v>
      </c>
      <c r="F97" s="158">
        <v>13863</v>
      </c>
      <c r="G97" s="158">
        <v>13863</v>
      </c>
      <c r="H97" s="158">
        <v>15647</v>
      </c>
      <c r="I97" s="158">
        <v>17058</v>
      </c>
      <c r="J97" s="160">
        <f>IFERROR(I97/H97-1,"-")</f>
        <v>9.0177030740717035E-2</v>
      </c>
      <c r="K97" s="159">
        <f t="shared" si="49"/>
        <v>0.18937386696416114</v>
      </c>
      <c r="L97" s="157">
        <f t="shared" si="50"/>
        <v>1411</v>
      </c>
      <c r="M97" s="158">
        <f t="shared" si="51"/>
        <v>2716</v>
      </c>
      <c r="N97" s="159">
        <f t="shared" si="48"/>
        <v>3.5192910087251928E-3</v>
      </c>
    </row>
    <row r="98" spans="1:14" s="56" customFormat="1" x14ac:dyDescent="0.25">
      <c r="B98" s="162" t="s">
        <v>110</v>
      </c>
      <c r="C98" s="163">
        <v>1747</v>
      </c>
      <c r="D98" s="163">
        <v>1905</v>
      </c>
      <c r="E98" s="163">
        <v>1144</v>
      </c>
      <c r="F98" s="163">
        <v>1860</v>
      </c>
      <c r="G98" s="163">
        <v>1860</v>
      </c>
      <c r="H98" s="163">
        <v>2264</v>
      </c>
      <c r="I98" s="163">
        <v>2464</v>
      </c>
      <c r="J98" s="165">
        <f t="shared" ref="J98:J105" si="52">IFERROR(I98/H98-1,"-")</f>
        <v>8.8339222614840951E-2</v>
      </c>
      <c r="K98" s="164">
        <f t="shared" si="49"/>
        <v>0.29343832020997374</v>
      </c>
      <c r="L98" s="162">
        <f t="shared" si="50"/>
        <v>200</v>
      </c>
      <c r="M98" s="163">
        <f t="shared" si="51"/>
        <v>559</v>
      </c>
      <c r="N98" s="164">
        <f t="shared" si="48"/>
        <v>5.0835578880870406E-4</v>
      </c>
    </row>
    <row r="99" spans="1:14" s="56" customFormat="1" x14ac:dyDescent="0.25">
      <c r="B99" s="162" t="s">
        <v>113</v>
      </c>
      <c r="C99" s="163">
        <v>3613</v>
      </c>
      <c r="D99" s="163">
        <v>3059</v>
      </c>
      <c r="E99" s="163">
        <v>1439</v>
      </c>
      <c r="F99" s="163">
        <v>2833</v>
      </c>
      <c r="G99" s="163">
        <v>2833</v>
      </c>
      <c r="H99" s="163">
        <v>3049</v>
      </c>
      <c r="I99" s="163">
        <v>3490</v>
      </c>
      <c r="J99" s="165">
        <f t="shared" si="52"/>
        <v>0.14463758609380117</v>
      </c>
      <c r="K99" s="164">
        <f t="shared" si="49"/>
        <v>0.14089571755475649</v>
      </c>
      <c r="L99" s="162">
        <f t="shared" si="50"/>
        <v>441</v>
      </c>
      <c r="M99" s="163">
        <f t="shared" si="51"/>
        <v>431</v>
      </c>
      <c r="N99" s="164">
        <f t="shared" si="48"/>
        <v>7.2003315866167909E-4</v>
      </c>
    </row>
    <row r="100" spans="1:14" x14ac:dyDescent="0.25">
      <c r="A100" s="1"/>
      <c r="B100" s="162" t="s">
        <v>116</v>
      </c>
      <c r="C100" s="163">
        <v>3218</v>
      </c>
      <c r="D100" s="163">
        <v>2951</v>
      </c>
      <c r="E100" s="163">
        <v>1565</v>
      </c>
      <c r="F100" s="163">
        <v>2677</v>
      </c>
      <c r="G100" s="163">
        <v>2677</v>
      </c>
      <c r="H100" s="163">
        <v>2921</v>
      </c>
      <c r="I100" s="163">
        <v>2887</v>
      </c>
      <c r="J100" s="165">
        <f t="shared" si="52"/>
        <v>-1.1639849366655297E-2</v>
      </c>
      <c r="K100" s="164">
        <f t="shared" si="49"/>
        <v>-2.1687563537783783E-2</v>
      </c>
      <c r="L100" s="162">
        <f t="shared" si="50"/>
        <v>-34</v>
      </c>
      <c r="M100" s="163">
        <f t="shared" si="51"/>
        <v>-64</v>
      </c>
      <c r="N100" s="164">
        <f t="shared" si="48"/>
        <v>5.9562628339721133E-4</v>
      </c>
    </row>
    <row r="101" spans="1:14" x14ac:dyDescent="0.25">
      <c r="A101" s="1"/>
      <c r="B101" s="162" t="s">
        <v>123</v>
      </c>
      <c r="C101" s="163">
        <v>449</v>
      </c>
      <c r="D101" s="163">
        <v>491</v>
      </c>
      <c r="E101" s="163">
        <v>297</v>
      </c>
      <c r="F101" s="163">
        <v>970</v>
      </c>
      <c r="G101" s="163">
        <v>970</v>
      </c>
      <c r="H101" s="163">
        <v>724</v>
      </c>
      <c r="I101" s="163">
        <v>784</v>
      </c>
      <c r="J101" s="165">
        <f t="shared" si="52"/>
        <v>8.287292817679548E-2</v>
      </c>
      <c r="K101" s="164">
        <f t="shared" si="49"/>
        <v>0.59674134419551939</v>
      </c>
      <c r="L101" s="162">
        <f t="shared" si="50"/>
        <v>60</v>
      </c>
      <c r="M101" s="163">
        <f t="shared" si="51"/>
        <v>293</v>
      </c>
      <c r="N101" s="164">
        <f t="shared" si="48"/>
        <v>1.6174956916640586E-4</v>
      </c>
    </row>
    <row r="102" spans="1:14" x14ac:dyDescent="0.25">
      <c r="A102" s="1"/>
      <c r="B102" s="162" t="s">
        <v>119</v>
      </c>
      <c r="C102" s="163">
        <v>346</v>
      </c>
      <c r="D102" s="163">
        <v>392</v>
      </c>
      <c r="E102" s="163">
        <v>228</v>
      </c>
      <c r="F102" s="163">
        <v>560</v>
      </c>
      <c r="G102" s="163">
        <v>560</v>
      </c>
      <c r="H102" s="163">
        <v>451</v>
      </c>
      <c r="I102" s="163">
        <v>685</v>
      </c>
      <c r="J102" s="165">
        <f t="shared" si="52"/>
        <v>0.51884700665188466</v>
      </c>
      <c r="K102" s="164">
        <f t="shared" si="49"/>
        <v>0.74744897959183665</v>
      </c>
      <c r="L102" s="162">
        <f t="shared" si="50"/>
        <v>234</v>
      </c>
      <c r="M102" s="163">
        <f t="shared" si="51"/>
        <v>293</v>
      </c>
      <c r="N102" s="164">
        <f t="shared" si="48"/>
        <v>1.4132455979462755E-4</v>
      </c>
    </row>
    <row r="103" spans="1:14" x14ac:dyDescent="0.25">
      <c r="A103" s="1"/>
      <c r="B103" s="162" t="s">
        <v>128</v>
      </c>
      <c r="C103" s="163">
        <v>99</v>
      </c>
      <c r="D103" s="163">
        <v>126</v>
      </c>
      <c r="E103" s="163">
        <v>127</v>
      </c>
      <c r="F103" s="163">
        <v>226</v>
      </c>
      <c r="G103" s="163">
        <v>226</v>
      </c>
      <c r="H103" s="163">
        <v>109</v>
      </c>
      <c r="I103" s="163">
        <v>192</v>
      </c>
      <c r="J103" s="165">
        <f t="shared" si="52"/>
        <v>0.76146788990825698</v>
      </c>
      <c r="K103" s="164">
        <f t="shared" si="49"/>
        <v>0.52380952380952372</v>
      </c>
      <c r="L103" s="162">
        <f t="shared" si="50"/>
        <v>83</v>
      </c>
      <c r="M103" s="163">
        <f t="shared" si="51"/>
        <v>66</v>
      </c>
      <c r="N103" s="164">
        <f t="shared" si="48"/>
        <v>3.9612139387691228E-5</v>
      </c>
    </row>
    <row r="104" spans="1:14" x14ac:dyDescent="0.25">
      <c r="A104" s="161" t="s">
        <v>144</v>
      </c>
      <c r="B104" s="162" t="s">
        <v>131</v>
      </c>
      <c r="C104" s="163">
        <v>268</v>
      </c>
      <c r="D104" s="163">
        <v>153</v>
      </c>
      <c r="E104" s="163">
        <v>75</v>
      </c>
      <c r="F104" s="163">
        <v>116</v>
      </c>
      <c r="G104" s="163">
        <v>116</v>
      </c>
      <c r="H104" s="163">
        <v>203</v>
      </c>
      <c r="I104" s="163">
        <v>323</v>
      </c>
      <c r="J104" s="165">
        <f t="shared" si="52"/>
        <v>0.59113300492610832</v>
      </c>
      <c r="K104" s="164">
        <f t="shared" si="49"/>
        <v>1.1111111111111112</v>
      </c>
      <c r="L104" s="162">
        <f t="shared" si="50"/>
        <v>120</v>
      </c>
      <c r="M104" s="163">
        <f t="shared" si="51"/>
        <v>170</v>
      </c>
      <c r="N104" s="164">
        <f t="shared" si="48"/>
        <v>6.663917199075139E-5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5404</v>
      </c>
      <c r="D105" s="169">
        <f t="shared" si="53"/>
        <v>5265</v>
      </c>
      <c r="E105" s="169">
        <f t="shared" si="53"/>
        <v>1977</v>
      </c>
      <c r="F105" s="169">
        <f t="shared" ref="F105" si="54">F97-SUM(F98:F104)</f>
        <v>4621</v>
      </c>
      <c r="G105" s="169">
        <f t="shared" si="53"/>
        <v>4621</v>
      </c>
      <c r="H105" s="169">
        <f t="shared" si="53"/>
        <v>5926</v>
      </c>
      <c r="I105" s="169">
        <f t="shared" si="53"/>
        <v>6233</v>
      </c>
      <c r="J105" s="171">
        <f t="shared" si="52"/>
        <v>5.1805602429969566E-2</v>
      </c>
      <c r="K105" s="170">
        <f t="shared" si="49"/>
        <v>0.18385565052231723</v>
      </c>
      <c r="L105" s="168">
        <f>I105-H105</f>
        <v>307</v>
      </c>
      <c r="M105" s="169">
        <f t="shared" si="51"/>
        <v>968</v>
      </c>
      <c r="N105" s="170">
        <f t="shared" si="48"/>
        <v>1.2859503375181221E-3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131533</v>
      </c>
      <c r="D107" s="176">
        <v>129126</v>
      </c>
      <c r="E107" s="176">
        <v>69618</v>
      </c>
      <c r="F107" s="176">
        <v>171217</v>
      </c>
      <c r="G107" s="176">
        <v>171217</v>
      </c>
      <c r="H107" s="176">
        <v>213329</v>
      </c>
      <c r="I107" s="176">
        <v>211792</v>
      </c>
      <c r="J107" s="177">
        <f>IFERROR(I107/H107-1,"-")</f>
        <v>-7.2048338481874863E-3</v>
      </c>
      <c r="K107" s="177">
        <f>IFERROR(I107/D107-1,"-")</f>
        <v>0.64019639731734901</v>
      </c>
      <c r="L107" s="176">
        <f>I107-H107</f>
        <v>-1537</v>
      </c>
      <c r="M107" s="176">
        <f>I107-D107</f>
        <v>82666</v>
      </c>
      <c r="N107" s="177">
        <f t="shared" ref="N107:N119" si="55">I107/I$9</f>
        <v>4.3695490756239068E-2</v>
      </c>
    </row>
    <row r="108" spans="1:14" x14ac:dyDescent="0.25">
      <c r="A108" s="1" t="s">
        <v>96</v>
      </c>
      <c r="B108" s="157" t="s">
        <v>97</v>
      </c>
      <c r="C108" s="158">
        <v>27512</v>
      </c>
      <c r="D108" s="158">
        <v>26451</v>
      </c>
      <c r="E108" s="158">
        <v>27028</v>
      </c>
      <c r="F108" s="158">
        <v>41286</v>
      </c>
      <c r="G108" s="158">
        <v>41286</v>
      </c>
      <c r="H108" s="158">
        <v>47351</v>
      </c>
      <c r="I108" s="158">
        <v>44919</v>
      </c>
      <c r="J108" s="160">
        <f>IFERROR(I108/H108-1,"-")</f>
        <v>-5.1361111697746598E-2</v>
      </c>
      <c r="K108" s="159">
        <f t="shared" ref="K108:K119" si="56">IFERROR(I108/D108-1,"-")</f>
        <v>0.69819666553249404</v>
      </c>
      <c r="L108" s="157">
        <f t="shared" ref="L108:L118" si="57">I108-H108</f>
        <v>-2432</v>
      </c>
      <c r="M108" s="158">
        <f t="shared" ref="M108:M119" si="58">I108-D108</f>
        <v>18468</v>
      </c>
      <c r="N108" s="159">
        <f t="shared" si="55"/>
        <v>9.2673837976859491E-3</v>
      </c>
    </row>
    <row r="109" spans="1:14" x14ac:dyDescent="0.25">
      <c r="A109" s="161" t="s">
        <v>103</v>
      </c>
      <c r="B109" s="162" t="s">
        <v>103</v>
      </c>
      <c r="C109" s="163">
        <v>12264</v>
      </c>
      <c r="D109" s="163">
        <v>10047</v>
      </c>
      <c r="E109" s="163">
        <v>2272</v>
      </c>
      <c r="F109" s="163">
        <v>14625</v>
      </c>
      <c r="G109" s="163">
        <v>14625</v>
      </c>
      <c r="H109" s="163">
        <v>17627</v>
      </c>
      <c r="I109" s="163">
        <v>14538</v>
      </c>
      <c r="J109" s="165">
        <f>IFERROR(I109/H109-1,"-")</f>
        <v>-0.17524252567084586</v>
      </c>
      <c r="K109" s="164">
        <f t="shared" si="56"/>
        <v>0.44699910421021194</v>
      </c>
      <c r="L109" s="162">
        <f t="shared" si="57"/>
        <v>-3089</v>
      </c>
      <c r="M109" s="163">
        <f t="shared" si="58"/>
        <v>4491</v>
      </c>
      <c r="N109" s="164">
        <f t="shared" si="55"/>
        <v>2.9993816792617451E-3</v>
      </c>
    </row>
    <row r="110" spans="1:14" x14ac:dyDescent="0.25">
      <c r="A110" s="161" t="s">
        <v>100</v>
      </c>
      <c r="B110" s="162" t="s">
        <v>100</v>
      </c>
      <c r="C110" s="163">
        <v>15248</v>
      </c>
      <c r="D110" s="163">
        <v>16404</v>
      </c>
      <c r="E110" s="163">
        <v>24756</v>
      </c>
      <c r="F110" s="163">
        <v>26661</v>
      </c>
      <c r="G110" s="163">
        <v>26661</v>
      </c>
      <c r="H110" s="163">
        <v>29724</v>
      </c>
      <c r="I110" s="163">
        <v>30381</v>
      </c>
      <c r="J110" s="165">
        <f>IFERROR(I110/H110-1,"-")</f>
        <v>2.2103350827614054E-2</v>
      </c>
      <c r="K110" s="164">
        <f t="shared" si="56"/>
        <v>0.85204828090709572</v>
      </c>
      <c r="L110" s="162">
        <f t="shared" si="57"/>
        <v>657</v>
      </c>
      <c r="M110" s="163">
        <f t="shared" si="58"/>
        <v>13977</v>
      </c>
      <c r="N110" s="164">
        <f t="shared" si="55"/>
        <v>6.2680021184242044E-3</v>
      </c>
    </row>
    <row r="111" spans="1:14" x14ac:dyDescent="0.25">
      <c r="A111" s="1"/>
      <c r="B111" s="157" t="s">
        <v>107</v>
      </c>
      <c r="C111" s="158">
        <v>104021</v>
      </c>
      <c r="D111" s="158">
        <v>102675</v>
      </c>
      <c r="E111" s="158">
        <v>42590</v>
      </c>
      <c r="F111" s="158">
        <v>129931</v>
      </c>
      <c r="G111" s="158">
        <v>129931</v>
      </c>
      <c r="H111" s="158">
        <v>165978</v>
      </c>
      <c r="I111" s="158">
        <v>166873</v>
      </c>
      <c r="J111" s="160">
        <f>IFERROR(I111/H111-1,"-")</f>
        <v>5.3922809046982323E-3</v>
      </c>
      <c r="K111" s="159">
        <f t="shared" si="56"/>
        <v>0.62525444363282201</v>
      </c>
      <c r="L111" s="157">
        <f t="shared" si="57"/>
        <v>895</v>
      </c>
      <c r="M111" s="158">
        <f t="shared" si="58"/>
        <v>64198</v>
      </c>
      <c r="N111" s="159">
        <f t="shared" si="55"/>
        <v>3.4428106958553119E-2</v>
      </c>
    </row>
    <row r="112" spans="1:14" s="56" customFormat="1" x14ac:dyDescent="0.25">
      <c r="B112" s="162" t="s">
        <v>110</v>
      </c>
      <c r="C112" s="163">
        <v>57410</v>
      </c>
      <c r="D112" s="163">
        <v>56409</v>
      </c>
      <c r="E112" s="163">
        <v>21638</v>
      </c>
      <c r="F112" s="163">
        <v>78552</v>
      </c>
      <c r="G112" s="163">
        <v>78552</v>
      </c>
      <c r="H112" s="163">
        <v>107726</v>
      </c>
      <c r="I112" s="163">
        <v>104034</v>
      </c>
      <c r="J112" s="165">
        <f t="shared" ref="J112:J119" si="59">IFERROR(I112/H112-1,"-")</f>
        <v>-3.4272134860665049E-2</v>
      </c>
      <c r="K112" s="164">
        <f t="shared" si="56"/>
        <v>0.84428016805828854</v>
      </c>
      <c r="L112" s="162">
        <f t="shared" si="57"/>
        <v>-3692</v>
      </c>
      <c r="M112" s="163">
        <f t="shared" si="58"/>
        <v>47625</v>
      </c>
      <c r="N112" s="164">
        <f t="shared" si="55"/>
        <v>2.146359015134932E-2</v>
      </c>
    </row>
    <row r="113" spans="1:14" s="56" customFormat="1" x14ac:dyDescent="0.25">
      <c r="B113" s="162" t="s">
        <v>113</v>
      </c>
      <c r="C113" s="163">
        <v>11793</v>
      </c>
      <c r="D113" s="163">
        <v>8841</v>
      </c>
      <c r="E113" s="163">
        <v>2923</v>
      </c>
      <c r="F113" s="163">
        <v>5450</v>
      </c>
      <c r="G113" s="163">
        <v>5450</v>
      </c>
      <c r="H113" s="163">
        <v>7337</v>
      </c>
      <c r="I113" s="163">
        <v>7025</v>
      </c>
      <c r="J113" s="165">
        <f t="shared" si="59"/>
        <v>-4.2524192449229892E-2</v>
      </c>
      <c r="K113" s="164">
        <f t="shared" si="56"/>
        <v>-0.20540662820947853</v>
      </c>
      <c r="L113" s="162">
        <f t="shared" si="57"/>
        <v>-312</v>
      </c>
      <c r="M113" s="163">
        <f t="shared" si="58"/>
        <v>-1816</v>
      </c>
      <c r="N113" s="164">
        <f t="shared" si="55"/>
        <v>1.4493504124923483E-3</v>
      </c>
    </row>
    <row r="114" spans="1:14" x14ac:dyDescent="0.25">
      <c r="A114" s="1"/>
      <c r="B114" s="162" t="s">
        <v>116</v>
      </c>
      <c r="C114" s="163">
        <v>12308</v>
      </c>
      <c r="D114" s="163">
        <v>11990</v>
      </c>
      <c r="E114" s="163">
        <v>2219</v>
      </c>
      <c r="F114" s="163">
        <v>8179</v>
      </c>
      <c r="G114" s="163">
        <v>8179</v>
      </c>
      <c r="H114" s="163">
        <v>12282</v>
      </c>
      <c r="I114" s="163">
        <v>11875</v>
      </c>
      <c r="J114" s="165">
        <f t="shared" si="59"/>
        <v>-3.3137925419312819E-2</v>
      </c>
      <c r="K114" s="164">
        <f t="shared" si="56"/>
        <v>-9.5913261050876164E-3</v>
      </c>
      <c r="L114" s="162">
        <f t="shared" si="57"/>
        <v>-407</v>
      </c>
      <c r="M114" s="163">
        <f t="shared" si="58"/>
        <v>-115</v>
      </c>
      <c r="N114" s="164">
        <f t="shared" si="55"/>
        <v>2.449969558483507E-3</v>
      </c>
    </row>
    <row r="115" spans="1:14" x14ac:dyDescent="0.25">
      <c r="A115" s="1"/>
      <c r="B115" s="162" t="s">
        <v>123</v>
      </c>
      <c r="C115" s="163">
        <v>1979</v>
      </c>
      <c r="D115" s="163">
        <v>2358</v>
      </c>
      <c r="E115" s="163">
        <v>1179</v>
      </c>
      <c r="F115" s="163">
        <v>5406</v>
      </c>
      <c r="G115" s="163">
        <v>5406</v>
      </c>
      <c r="H115" s="163">
        <v>5337</v>
      </c>
      <c r="I115" s="163">
        <v>5277</v>
      </c>
      <c r="J115" s="165">
        <f t="shared" si="59"/>
        <v>-1.1242270938729648E-2</v>
      </c>
      <c r="K115" s="164">
        <f t="shared" si="56"/>
        <v>1.2379134860050889</v>
      </c>
      <c r="L115" s="162">
        <f t="shared" si="57"/>
        <v>-60</v>
      </c>
      <c r="M115" s="163">
        <f t="shared" si="58"/>
        <v>2919</v>
      </c>
      <c r="N115" s="164">
        <f t="shared" si="55"/>
        <v>1.0887148934835761E-3</v>
      </c>
    </row>
    <row r="116" spans="1:14" x14ac:dyDescent="0.25">
      <c r="A116" s="1"/>
      <c r="B116" s="162" t="s">
        <v>119</v>
      </c>
      <c r="C116" s="163">
        <v>3209</v>
      </c>
      <c r="D116" s="163">
        <v>3585</v>
      </c>
      <c r="E116" s="163">
        <v>2779</v>
      </c>
      <c r="F116" s="163">
        <v>4908</v>
      </c>
      <c r="G116" s="163">
        <v>4908</v>
      </c>
      <c r="H116" s="163">
        <v>4707</v>
      </c>
      <c r="I116" s="163">
        <v>4301</v>
      </c>
      <c r="J116" s="165">
        <f t="shared" si="59"/>
        <v>-8.625451455279376E-2</v>
      </c>
      <c r="K116" s="164">
        <f t="shared" si="56"/>
        <v>0.19972105997210599</v>
      </c>
      <c r="L116" s="162">
        <f t="shared" si="57"/>
        <v>-406</v>
      </c>
      <c r="M116" s="163">
        <f t="shared" si="58"/>
        <v>716</v>
      </c>
      <c r="N116" s="164">
        <f t="shared" si="55"/>
        <v>8.8735318492947908E-4</v>
      </c>
    </row>
    <row r="117" spans="1:14" x14ac:dyDescent="0.25">
      <c r="A117" s="1"/>
      <c r="B117" s="162" t="s">
        <v>128</v>
      </c>
      <c r="C117" s="163">
        <v>614</v>
      </c>
      <c r="D117" s="163">
        <v>634</v>
      </c>
      <c r="E117" s="163">
        <v>459</v>
      </c>
      <c r="F117" s="163">
        <v>658</v>
      </c>
      <c r="G117" s="163">
        <v>658</v>
      </c>
      <c r="H117" s="163">
        <v>1050</v>
      </c>
      <c r="I117" s="163">
        <v>1230</v>
      </c>
      <c r="J117" s="165">
        <f t="shared" si="59"/>
        <v>0.17142857142857149</v>
      </c>
      <c r="K117" s="164">
        <f t="shared" si="56"/>
        <v>0.94006309148264977</v>
      </c>
      <c r="L117" s="162">
        <f t="shared" si="57"/>
        <v>180</v>
      </c>
      <c r="M117" s="163">
        <f t="shared" si="58"/>
        <v>596</v>
      </c>
      <c r="N117" s="164">
        <f t="shared" si="55"/>
        <v>2.5376526795239696E-4</v>
      </c>
    </row>
    <row r="118" spans="1:14" x14ac:dyDescent="0.25">
      <c r="A118" s="161" t="s">
        <v>144</v>
      </c>
      <c r="B118" s="162" t="s">
        <v>131</v>
      </c>
      <c r="C118" s="163">
        <v>1460</v>
      </c>
      <c r="D118" s="163">
        <v>1150</v>
      </c>
      <c r="E118" s="163">
        <v>1168</v>
      </c>
      <c r="F118" s="163">
        <v>866</v>
      </c>
      <c r="G118" s="163">
        <v>866</v>
      </c>
      <c r="H118" s="163">
        <v>639</v>
      </c>
      <c r="I118" s="163">
        <v>1448</v>
      </c>
      <c r="J118" s="165">
        <f t="shared" si="59"/>
        <v>1.2660406885758997</v>
      </c>
      <c r="K118" s="164">
        <f t="shared" si="56"/>
        <v>0.25913043478260867</v>
      </c>
      <c r="L118" s="162">
        <f t="shared" si="57"/>
        <v>809</v>
      </c>
      <c r="M118" s="163">
        <f t="shared" si="58"/>
        <v>298</v>
      </c>
      <c r="N118" s="164">
        <f t="shared" si="55"/>
        <v>2.9874155121550471E-4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15248</v>
      </c>
      <c r="D119" s="169">
        <f t="shared" si="60"/>
        <v>17708</v>
      </c>
      <c r="E119" s="169">
        <f t="shared" si="60"/>
        <v>10225</v>
      </c>
      <c r="F119" s="169">
        <f t="shared" ref="F119" si="61">F111-SUM(F112:F118)</f>
        <v>25912</v>
      </c>
      <c r="G119" s="169">
        <f t="shared" si="60"/>
        <v>25912</v>
      </c>
      <c r="H119" s="169">
        <f t="shared" si="60"/>
        <v>26900</v>
      </c>
      <c r="I119" s="169">
        <f t="shared" si="60"/>
        <v>31683</v>
      </c>
      <c r="J119" s="171">
        <f t="shared" si="59"/>
        <v>0.1778066914498142</v>
      </c>
      <c r="K119" s="170">
        <f t="shared" si="56"/>
        <v>0.7891913259543708</v>
      </c>
      <c r="L119" s="168">
        <f>I119-H119</f>
        <v>4783</v>
      </c>
      <c r="M119" s="169">
        <f t="shared" si="58"/>
        <v>13975</v>
      </c>
      <c r="N119" s="170">
        <f t="shared" si="55"/>
        <v>6.5366219386469851E-3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177091</v>
      </c>
      <c r="D121" s="176">
        <v>165875</v>
      </c>
      <c r="E121" s="176">
        <v>70506</v>
      </c>
      <c r="F121" s="176">
        <v>165117</v>
      </c>
      <c r="G121" s="176">
        <v>165117</v>
      </c>
      <c r="H121" s="176">
        <v>182016</v>
      </c>
      <c r="I121" s="176">
        <v>189705</v>
      </c>
      <c r="J121" s="177">
        <f>IFERROR(I121/H121-1,"-")</f>
        <v>4.2243539029535926E-2</v>
      </c>
      <c r="K121" s="177">
        <f>IFERROR(I121/D121-1,"-")</f>
        <v>0.1436623963828183</v>
      </c>
      <c r="L121" s="176">
        <f>I121-H121</f>
        <v>7689</v>
      </c>
      <c r="M121" s="176">
        <f>I121-D121</f>
        <v>23830</v>
      </c>
      <c r="N121" s="177">
        <f t="shared" ref="N121:N133" si="62">I121/I$9</f>
        <v>3.9138650534072734E-2</v>
      </c>
    </row>
    <row r="122" spans="1:14" x14ac:dyDescent="0.25">
      <c r="A122" s="1" t="s">
        <v>96</v>
      </c>
      <c r="B122" s="157" t="s">
        <v>97</v>
      </c>
      <c r="C122" s="158">
        <v>103993</v>
      </c>
      <c r="D122" s="158">
        <v>89920</v>
      </c>
      <c r="E122" s="158">
        <v>37728</v>
      </c>
      <c r="F122" s="158">
        <v>100095</v>
      </c>
      <c r="G122" s="158">
        <v>100095</v>
      </c>
      <c r="H122" s="158">
        <v>111901</v>
      </c>
      <c r="I122" s="158">
        <v>119009</v>
      </c>
      <c r="J122" s="160">
        <f>IFERROR(I122/H122-1,"-")</f>
        <v>6.3520433240096263E-2</v>
      </c>
      <c r="K122" s="159">
        <f t="shared" ref="K122:K133" si="63">IFERROR(I122/D122-1,"-")</f>
        <v>0.32349866548042705</v>
      </c>
      <c r="L122" s="157">
        <f t="shared" ref="L122:L132" si="64">I122-H122</f>
        <v>7108</v>
      </c>
      <c r="M122" s="158">
        <f t="shared" ref="M122:M133" si="65">I122-D122</f>
        <v>29089</v>
      </c>
      <c r="N122" s="159">
        <f t="shared" si="62"/>
        <v>2.4553130710363257E-2</v>
      </c>
    </row>
    <row r="123" spans="1:14" x14ac:dyDescent="0.25">
      <c r="A123" s="161" t="s">
        <v>103</v>
      </c>
      <c r="B123" s="162" t="s">
        <v>103</v>
      </c>
      <c r="C123" s="163">
        <v>57787</v>
      </c>
      <c r="D123" s="163">
        <v>45175</v>
      </c>
      <c r="E123" s="163">
        <v>17203</v>
      </c>
      <c r="F123" s="163">
        <v>51998</v>
      </c>
      <c r="G123" s="163">
        <v>51998</v>
      </c>
      <c r="H123" s="163">
        <v>50226</v>
      </c>
      <c r="I123" s="163">
        <v>58787</v>
      </c>
      <c r="J123" s="165">
        <f>IFERROR(I123/H123-1,"-")</f>
        <v>0.17044956795285304</v>
      </c>
      <c r="K123" s="164">
        <f t="shared" si="63"/>
        <v>0.30131710016602109</v>
      </c>
      <c r="L123" s="162">
        <f t="shared" si="64"/>
        <v>8561</v>
      </c>
      <c r="M123" s="163">
        <f t="shared" si="65"/>
        <v>13612</v>
      </c>
      <c r="N123" s="164">
        <f t="shared" si="62"/>
        <v>1.2128535615542731E-2</v>
      </c>
    </row>
    <row r="124" spans="1:14" x14ac:dyDescent="0.25">
      <c r="A124" s="161" t="s">
        <v>100</v>
      </c>
      <c r="B124" s="162" t="s">
        <v>100</v>
      </c>
      <c r="C124" s="163">
        <v>46206</v>
      </c>
      <c r="D124" s="163">
        <v>44745</v>
      </c>
      <c r="E124" s="163">
        <v>20525</v>
      </c>
      <c r="F124" s="163">
        <v>48097</v>
      </c>
      <c r="G124" s="163">
        <v>48097</v>
      </c>
      <c r="H124" s="163">
        <v>61675</v>
      </c>
      <c r="I124" s="163">
        <v>60222</v>
      </c>
      <c r="J124" s="165">
        <f>IFERROR(I124/H124-1,"-")</f>
        <v>-2.3558978516416751E-2</v>
      </c>
      <c r="K124" s="164">
        <f t="shared" si="63"/>
        <v>0.34589339591015755</v>
      </c>
      <c r="L124" s="162">
        <f t="shared" si="64"/>
        <v>-1453</v>
      </c>
      <c r="M124" s="163">
        <f t="shared" si="65"/>
        <v>15477</v>
      </c>
      <c r="N124" s="164">
        <f t="shared" si="62"/>
        <v>1.2424595094820527E-2</v>
      </c>
    </row>
    <row r="125" spans="1:14" x14ac:dyDescent="0.25">
      <c r="A125" s="1"/>
      <c r="B125" s="157" t="s">
        <v>107</v>
      </c>
      <c r="C125" s="158">
        <v>73098</v>
      </c>
      <c r="D125" s="158">
        <v>75955</v>
      </c>
      <c r="E125" s="158">
        <v>32778</v>
      </c>
      <c r="F125" s="158">
        <v>65022</v>
      </c>
      <c r="G125" s="158">
        <v>65022</v>
      </c>
      <c r="H125" s="158">
        <v>70115</v>
      </c>
      <c r="I125" s="158">
        <v>70696</v>
      </c>
      <c r="J125" s="160">
        <f>IFERROR(I125/H125-1,"-")</f>
        <v>8.2863866505027417E-3</v>
      </c>
      <c r="K125" s="159">
        <f t="shared" si="63"/>
        <v>-6.9238364821275766E-2</v>
      </c>
      <c r="L125" s="157">
        <f t="shared" si="64"/>
        <v>581</v>
      </c>
      <c r="M125" s="158">
        <f t="shared" si="65"/>
        <v>-5259</v>
      </c>
      <c r="N125" s="159">
        <f t="shared" si="62"/>
        <v>1.4585519823709474E-2</v>
      </c>
    </row>
    <row r="126" spans="1:14" s="56" customFormat="1" x14ac:dyDescent="0.25">
      <c r="B126" s="162" t="s">
        <v>110</v>
      </c>
      <c r="C126" s="163">
        <v>9358</v>
      </c>
      <c r="D126" s="163">
        <v>8241</v>
      </c>
      <c r="E126" s="163">
        <v>3292</v>
      </c>
      <c r="F126" s="163">
        <v>7290</v>
      </c>
      <c r="G126" s="163">
        <v>7290</v>
      </c>
      <c r="H126" s="163">
        <v>9274</v>
      </c>
      <c r="I126" s="163">
        <v>8495</v>
      </c>
      <c r="J126" s="165">
        <f t="shared" ref="J126:J133" si="66">IFERROR(I126/H126-1,"-")</f>
        <v>-8.3998274746603374E-2</v>
      </c>
      <c r="K126" s="164">
        <f t="shared" si="63"/>
        <v>3.0821502244873233E-2</v>
      </c>
      <c r="L126" s="162">
        <f t="shared" si="64"/>
        <v>-779</v>
      </c>
      <c r="M126" s="163">
        <f t="shared" si="65"/>
        <v>254</v>
      </c>
      <c r="N126" s="164">
        <f t="shared" si="62"/>
        <v>1.7526308546793594E-3</v>
      </c>
    </row>
    <row r="127" spans="1:14" s="56" customFormat="1" x14ac:dyDescent="0.25">
      <c r="B127" s="162" t="s">
        <v>113</v>
      </c>
      <c r="C127" s="163">
        <v>8336</v>
      </c>
      <c r="D127" s="163">
        <v>7189</v>
      </c>
      <c r="E127" s="163">
        <v>3494</v>
      </c>
      <c r="F127" s="163">
        <v>6988</v>
      </c>
      <c r="G127" s="163">
        <v>6988</v>
      </c>
      <c r="H127" s="163">
        <v>9957</v>
      </c>
      <c r="I127" s="163">
        <v>9595</v>
      </c>
      <c r="J127" s="165">
        <f t="shared" si="66"/>
        <v>-3.6356332228582922E-2</v>
      </c>
      <c r="K127" s="164">
        <f t="shared" si="63"/>
        <v>0.33467798024760054</v>
      </c>
      <c r="L127" s="162">
        <f t="shared" si="64"/>
        <v>-362</v>
      </c>
      <c r="M127" s="163">
        <f t="shared" si="65"/>
        <v>2406</v>
      </c>
      <c r="N127" s="164">
        <f t="shared" si="62"/>
        <v>1.9795754032546735E-3</v>
      </c>
    </row>
    <row r="128" spans="1:14" x14ac:dyDescent="0.25">
      <c r="A128" s="1"/>
      <c r="B128" s="162" t="s">
        <v>116</v>
      </c>
      <c r="C128" s="163">
        <v>5204</v>
      </c>
      <c r="D128" s="163">
        <v>5337</v>
      </c>
      <c r="E128" s="163">
        <v>2351</v>
      </c>
      <c r="F128" s="163">
        <v>6283</v>
      </c>
      <c r="G128" s="163">
        <v>6283</v>
      </c>
      <c r="H128" s="163">
        <v>6766</v>
      </c>
      <c r="I128" s="163">
        <v>6665</v>
      </c>
      <c r="J128" s="165">
        <f t="shared" si="66"/>
        <v>-1.4927579071829733E-2</v>
      </c>
      <c r="K128" s="164">
        <f t="shared" si="63"/>
        <v>0.24882893011054907</v>
      </c>
      <c r="L128" s="162">
        <f t="shared" si="64"/>
        <v>-101</v>
      </c>
      <c r="M128" s="163">
        <f t="shared" si="65"/>
        <v>1328</v>
      </c>
      <c r="N128" s="164">
        <f t="shared" si="62"/>
        <v>1.3750776511404273E-3</v>
      </c>
    </row>
    <row r="129" spans="1:14" x14ac:dyDescent="0.25">
      <c r="A129" s="1"/>
      <c r="B129" s="162" t="s">
        <v>123</v>
      </c>
      <c r="C129" s="163">
        <v>1279</v>
      </c>
      <c r="D129" s="163">
        <v>1294</v>
      </c>
      <c r="E129" s="163">
        <v>628</v>
      </c>
      <c r="F129" s="163">
        <v>1944</v>
      </c>
      <c r="G129" s="163">
        <v>1944</v>
      </c>
      <c r="H129" s="163">
        <v>2010</v>
      </c>
      <c r="I129" s="163">
        <v>1814</v>
      </c>
      <c r="J129" s="165">
        <f t="shared" si="66"/>
        <v>-9.7512437810945318E-2</v>
      </c>
      <c r="K129" s="164">
        <f t="shared" si="63"/>
        <v>0.40185471406491491</v>
      </c>
      <c r="L129" s="162">
        <f t="shared" si="64"/>
        <v>-196</v>
      </c>
      <c r="M129" s="163">
        <f t="shared" si="65"/>
        <v>520</v>
      </c>
      <c r="N129" s="164">
        <f t="shared" si="62"/>
        <v>3.7425219192329111E-4</v>
      </c>
    </row>
    <row r="130" spans="1:14" x14ac:dyDescent="0.25">
      <c r="A130" s="1"/>
      <c r="B130" s="162" t="s">
        <v>119</v>
      </c>
      <c r="C130" s="163">
        <v>1336</v>
      </c>
      <c r="D130" s="163">
        <v>1092</v>
      </c>
      <c r="E130" s="163">
        <v>609</v>
      </c>
      <c r="F130" s="163">
        <v>1358</v>
      </c>
      <c r="G130" s="163">
        <v>1358</v>
      </c>
      <c r="H130" s="163">
        <v>1386</v>
      </c>
      <c r="I130" s="163">
        <v>1471</v>
      </c>
      <c r="J130" s="165">
        <f t="shared" si="66"/>
        <v>6.1327561327561231E-2</v>
      </c>
      <c r="K130" s="164">
        <f t="shared" si="63"/>
        <v>0.34706959706959717</v>
      </c>
      <c r="L130" s="162">
        <f t="shared" si="64"/>
        <v>85</v>
      </c>
      <c r="M130" s="163">
        <f t="shared" si="65"/>
        <v>379</v>
      </c>
      <c r="N130" s="164">
        <f t="shared" si="62"/>
        <v>3.0348675541298851E-4</v>
      </c>
    </row>
    <row r="131" spans="1:14" x14ac:dyDescent="0.25">
      <c r="A131" s="1"/>
      <c r="B131" s="162" t="s">
        <v>128</v>
      </c>
      <c r="C131" s="163">
        <v>1095</v>
      </c>
      <c r="D131" s="163">
        <v>1206</v>
      </c>
      <c r="E131" s="163">
        <v>680</v>
      </c>
      <c r="F131" s="163">
        <v>704</v>
      </c>
      <c r="G131" s="163">
        <v>704</v>
      </c>
      <c r="H131" s="163">
        <v>915</v>
      </c>
      <c r="I131" s="163">
        <v>1028</v>
      </c>
      <c r="J131" s="165">
        <f t="shared" si="66"/>
        <v>0.12349726775956293</v>
      </c>
      <c r="K131" s="164">
        <f t="shared" si="63"/>
        <v>-0.14759535655058043</v>
      </c>
      <c r="L131" s="162">
        <f t="shared" si="64"/>
        <v>113</v>
      </c>
      <c r="M131" s="163">
        <f t="shared" si="65"/>
        <v>-178</v>
      </c>
      <c r="N131" s="164">
        <f t="shared" si="62"/>
        <v>2.1208999630493013E-4</v>
      </c>
    </row>
    <row r="132" spans="1:14" x14ac:dyDescent="0.25">
      <c r="A132" s="161" t="s">
        <v>144</v>
      </c>
      <c r="B132" s="162" t="s">
        <v>131</v>
      </c>
      <c r="C132" s="163">
        <v>2064</v>
      </c>
      <c r="D132" s="163">
        <v>1757</v>
      </c>
      <c r="E132" s="163">
        <v>1063</v>
      </c>
      <c r="F132" s="163">
        <v>1156</v>
      </c>
      <c r="G132" s="163">
        <v>1156</v>
      </c>
      <c r="H132" s="163">
        <v>1637</v>
      </c>
      <c r="I132" s="163">
        <v>1543</v>
      </c>
      <c r="J132" s="165">
        <f t="shared" si="66"/>
        <v>-5.7422113622480175E-2</v>
      </c>
      <c r="K132" s="164">
        <f t="shared" si="63"/>
        <v>-0.12179852020489468</v>
      </c>
      <c r="L132" s="162">
        <f t="shared" si="64"/>
        <v>-94</v>
      </c>
      <c r="M132" s="163">
        <f t="shared" si="65"/>
        <v>-214</v>
      </c>
      <c r="N132" s="164">
        <f t="shared" si="62"/>
        <v>3.1834130768337274E-4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44426</v>
      </c>
      <c r="D133" s="169">
        <f t="shared" si="67"/>
        <v>49839</v>
      </c>
      <c r="E133" s="169">
        <f t="shared" si="67"/>
        <v>20661</v>
      </c>
      <c r="F133" s="169">
        <f t="shared" ref="F133" si="68">F125-SUM(F126:F132)</f>
        <v>39299</v>
      </c>
      <c r="G133" s="169">
        <f t="shared" si="67"/>
        <v>39299</v>
      </c>
      <c r="H133" s="169">
        <f t="shared" si="67"/>
        <v>38170</v>
      </c>
      <c r="I133" s="169">
        <f t="shared" si="67"/>
        <v>40085</v>
      </c>
      <c r="J133" s="171">
        <f t="shared" si="66"/>
        <v>5.0170290804296469E-2</v>
      </c>
      <c r="K133" s="170">
        <f t="shared" si="63"/>
        <v>-0.19571018680150087</v>
      </c>
      <c r="L133" s="168">
        <f>I133-H133</f>
        <v>1915</v>
      </c>
      <c r="M133" s="169">
        <f t="shared" si="65"/>
        <v>-9754</v>
      </c>
      <c r="N133" s="170">
        <f t="shared" si="62"/>
        <v>8.2700656633104327E-3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252815</v>
      </c>
      <c r="D135" s="176">
        <v>224428</v>
      </c>
      <c r="E135" s="176">
        <v>87336</v>
      </c>
      <c r="F135" s="176">
        <v>226073</v>
      </c>
      <c r="G135" s="176">
        <v>226073</v>
      </c>
      <c r="H135" s="176">
        <v>244622</v>
      </c>
      <c r="I135" s="176">
        <v>256066</v>
      </c>
      <c r="J135" s="177">
        <f>IFERROR(I135/H135-1,"-")</f>
        <v>4.6782382614809714E-2</v>
      </c>
      <c r="K135" s="177">
        <f>IFERROR(I135/D135-1,"-")</f>
        <v>0.14097171475929926</v>
      </c>
      <c r="L135" s="176">
        <f>I135-H135</f>
        <v>11444</v>
      </c>
      <c r="M135" s="176">
        <f>I135-D135</f>
        <v>31638</v>
      </c>
      <c r="N135" s="177">
        <f t="shared" ref="N135:N147" si="69">I135/I$9</f>
        <v>5.2829802523169489E-2</v>
      </c>
    </row>
    <row r="136" spans="1:14" x14ac:dyDescent="0.25">
      <c r="A136" s="1" t="s">
        <v>96</v>
      </c>
      <c r="B136" s="157" t="s">
        <v>97</v>
      </c>
      <c r="C136" s="158">
        <v>49146</v>
      </c>
      <c r="D136" s="158">
        <v>40957</v>
      </c>
      <c r="E136" s="158">
        <v>15858</v>
      </c>
      <c r="F136" s="158">
        <v>26334</v>
      </c>
      <c r="G136" s="158">
        <v>26334</v>
      </c>
      <c r="H136" s="158">
        <v>28935</v>
      </c>
      <c r="I136" s="158">
        <v>24980</v>
      </c>
      <c r="J136" s="160">
        <f>IFERROR(I136/H136-1,"-")</f>
        <v>-0.13668567478831861</v>
      </c>
      <c r="K136" s="159">
        <f t="shared" ref="K136:K147" si="70">IFERROR(I136/D136-1,"-")</f>
        <v>-0.39009204775740414</v>
      </c>
      <c r="L136" s="157">
        <f t="shared" ref="L136:L146" si="71">I136-H136</f>
        <v>-3955</v>
      </c>
      <c r="M136" s="158">
        <f t="shared" ref="M136:M147" si="72">I136-D136</f>
        <v>-15977</v>
      </c>
      <c r="N136" s="159">
        <f t="shared" si="69"/>
        <v>5.1537043849194109E-3</v>
      </c>
    </row>
    <row r="137" spans="1:14" x14ac:dyDescent="0.25">
      <c r="A137" s="161" t="s">
        <v>103</v>
      </c>
      <c r="B137" s="162" t="s">
        <v>103</v>
      </c>
      <c r="C137" s="163">
        <v>35831</v>
      </c>
      <c r="D137" s="163">
        <v>22725</v>
      </c>
      <c r="E137" s="163">
        <v>10814</v>
      </c>
      <c r="F137" s="163">
        <v>17960</v>
      </c>
      <c r="G137" s="163">
        <v>17960</v>
      </c>
      <c r="H137" s="163">
        <v>18744</v>
      </c>
      <c r="I137" s="163">
        <v>15731</v>
      </c>
      <c r="J137" s="165">
        <f>IFERROR(I137/H137-1,"-")</f>
        <v>-0.16074477166026457</v>
      </c>
      <c r="K137" s="164">
        <f t="shared" si="70"/>
        <v>-0.30776677667766772</v>
      </c>
      <c r="L137" s="162">
        <f t="shared" si="71"/>
        <v>-3013</v>
      </c>
      <c r="M137" s="163">
        <f t="shared" si="72"/>
        <v>-6994</v>
      </c>
      <c r="N137" s="164">
        <f t="shared" si="69"/>
        <v>3.2455133578529727E-3</v>
      </c>
    </row>
    <row r="138" spans="1:14" x14ac:dyDescent="0.25">
      <c r="A138" s="161" t="s">
        <v>100</v>
      </c>
      <c r="B138" s="162" t="s">
        <v>100</v>
      </c>
      <c r="C138" s="163">
        <v>13315</v>
      </c>
      <c r="D138" s="163">
        <v>18232</v>
      </c>
      <c r="E138" s="163">
        <v>5044</v>
      </c>
      <c r="F138" s="163">
        <v>8374</v>
      </c>
      <c r="G138" s="163">
        <v>8374</v>
      </c>
      <c r="H138" s="163">
        <v>10191</v>
      </c>
      <c r="I138" s="163">
        <v>9249</v>
      </c>
      <c r="J138" s="165">
        <f>IFERROR(I138/H138-1,"-")</f>
        <v>-9.2434501030320915E-2</v>
      </c>
      <c r="K138" s="164">
        <f t="shared" si="70"/>
        <v>-0.49270513383062742</v>
      </c>
      <c r="L138" s="162">
        <f t="shared" si="71"/>
        <v>-942</v>
      </c>
      <c r="M138" s="163">
        <f t="shared" si="72"/>
        <v>-8983</v>
      </c>
      <c r="N138" s="164">
        <f t="shared" si="69"/>
        <v>1.9081910270664383E-3</v>
      </c>
    </row>
    <row r="139" spans="1:14" x14ac:dyDescent="0.25">
      <c r="A139" s="1"/>
      <c r="B139" s="157" t="s">
        <v>107</v>
      </c>
      <c r="C139" s="158">
        <v>203669</v>
      </c>
      <c r="D139" s="158">
        <v>183471</v>
      </c>
      <c r="E139" s="158">
        <v>71478</v>
      </c>
      <c r="F139" s="158">
        <v>199739</v>
      </c>
      <c r="G139" s="158">
        <v>199739</v>
      </c>
      <c r="H139" s="158">
        <v>215687</v>
      </c>
      <c r="I139" s="158">
        <v>231086</v>
      </c>
      <c r="J139" s="160">
        <f>IFERROR(I139/H139-1,"-")</f>
        <v>7.139512348913013E-2</v>
      </c>
      <c r="K139" s="159">
        <f t="shared" si="70"/>
        <v>0.25952330341034813</v>
      </c>
      <c r="L139" s="157">
        <f t="shared" si="71"/>
        <v>15399</v>
      </c>
      <c r="M139" s="158">
        <f t="shared" si="72"/>
        <v>47615</v>
      </c>
      <c r="N139" s="159">
        <f t="shared" si="69"/>
        <v>4.7676098138250078E-2</v>
      </c>
    </row>
    <row r="140" spans="1:14" s="56" customFormat="1" x14ac:dyDescent="0.25">
      <c r="B140" s="162" t="s">
        <v>110</v>
      </c>
      <c r="C140" s="163">
        <v>106209</v>
      </c>
      <c r="D140" s="163">
        <v>91081</v>
      </c>
      <c r="E140" s="163">
        <v>29452</v>
      </c>
      <c r="F140" s="163">
        <v>86847</v>
      </c>
      <c r="G140" s="163">
        <v>86847</v>
      </c>
      <c r="H140" s="163">
        <v>92504</v>
      </c>
      <c r="I140" s="163">
        <v>104620</v>
      </c>
      <c r="J140" s="165">
        <f t="shared" ref="J140:J147" si="73">IFERROR(I140/H140-1,"-")</f>
        <v>0.13097811986508701</v>
      </c>
      <c r="K140" s="164">
        <f t="shared" si="70"/>
        <v>0.14864790680822559</v>
      </c>
      <c r="L140" s="162">
        <f t="shared" si="71"/>
        <v>12116</v>
      </c>
      <c r="M140" s="163">
        <f t="shared" si="72"/>
        <v>13539</v>
      </c>
      <c r="N140" s="164">
        <f t="shared" si="69"/>
        <v>2.158448970177217E-2</v>
      </c>
    </row>
    <row r="141" spans="1:14" s="56" customFormat="1" x14ac:dyDescent="0.25">
      <c r="B141" s="162" t="s">
        <v>113</v>
      </c>
      <c r="C141" s="163">
        <v>13120</v>
      </c>
      <c r="D141" s="163">
        <v>12686</v>
      </c>
      <c r="E141" s="163">
        <v>5377</v>
      </c>
      <c r="F141" s="163">
        <v>13423</v>
      </c>
      <c r="G141" s="163">
        <v>13423</v>
      </c>
      <c r="H141" s="163">
        <v>18417</v>
      </c>
      <c r="I141" s="163">
        <v>19208</v>
      </c>
      <c r="J141" s="165">
        <f t="shared" si="73"/>
        <v>4.2949448878753405E-2</v>
      </c>
      <c r="K141" s="164">
        <f t="shared" si="70"/>
        <v>0.51411004256660875</v>
      </c>
      <c r="L141" s="162">
        <f t="shared" si="71"/>
        <v>791</v>
      </c>
      <c r="M141" s="163">
        <f t="shared" si="72"/>
        <v>6522</v>
      </c>
      <c r="N141" s="164">
        <f t="shared" si="69"/>
        <v>3.9628644445769438E-3</v>
      </c>
    </row>
    <row r="142" spans="1:14" x14ac:dyDescent="0.25">
      <c r="A142" s="1"/>
      <c r="B142" s="162" t="s">
        <v>116</v>
      </c>
      <c r="C142" s="163">
        <v>23343</v>
      </c>
      <c r="D142" s="163">
        <v>17850</v>
      </c>
      <c r="E142" s="163">
        <v>5591</v>
      </c>
      <c r="F142" s="163">
        <v>23794</v>
      </c>
      <c r="G142" s="163">
        <v>23794</v>
      </c>
      <c r="H142" s="163">
        <v>22158</v>
      </c>
      <c r="I142" s="163">
        <v>22877</v>
      </c>
      <c r="J142" s="165">
        <f t="shared" si="73"/>
        <v>3.2448776965430026E-2</v>
      </c>
      <c r="K142" s="164">
        <f t="shared" si="70"/>
        <v>0.28162464985994395</v>
      </c>
      <c r="L142" s="162">
        <f t="shared" si="71"/>
        <v>719</v>
      </c>
      <c r="M142" s="163">
        <f t="shared" si="72"/>
        <v>5027</v>
      </c>
      <c r="N142" s="164">
        <f t="shared" si="69"/>
        <v>4.7198276706886056E-3</v>
      </c>
    </row>
    <row r="143" spans="1:14" x14ac:dyDescent="0.25">
      <c r="A143" s="1"/>
      <c r="B143" s="162" t="s">
        <v>123</v>
      </c>
      <c r="C143" s="163">
        <v>4353</v>
      </c>
      <c r="D143" s="163">
        <v>3928</v>
      </c>
      <c r="E143" s="163">
        <v>1151</v>
      </c>
      <c r="F143" s="163">
        <v>9497</v>
      </c>
      <c r="G143" s="163">
        <v>9497</v>
      </c>
      <c r="H143" s="163">
        <v>8741</v>
      </c>
      <c r="I143" s="163">
        <v>6113</v>
      </c>
      <c r="J143" s="165">
        <f t="shared" si="73"/>
        <v>-0.30065209930213932</v>
      </c>
      <c r="K143" s="164">
        <f t="shared" si="70"/>
        <v>0.55626272912423635</v>
      </c>
      <c r="L143" s="162">
        <f t="shared" si="71"/>
        <v>-2628</v>
      </c>
      <c r="M143" s="163">
        <f t="shared" si="72"/>
        <v>2185</v>
      </c>
      <c r="N143" s="164">
        <f t="shared" si="69"/>
        <v>1.261192750400815E-3</v>
      </c>
    </row>
    <row r="144" spans="1:14" x14ac:dyDescent="0.25">
      <c r="A144" s="1"/>
      <c r="B144" s="162" t="s">
        <v>119</v>
      </c>
      <c r="C144" s="163">
        <v>4007</v>
      </c>
      <c r="D144" s="163">
        <v>3987</v>
      </c>
      <c r="E144" s="163">
        <v>1867</v>
      </c>
      <c r="F144" s="163">
        <v>4118</v>
      </c>
      <c r="G144" s="163">
        <v>4118</v>
      </c>
      <c r="H144" s="163">
        <v>4790</v>
      </c>
      <c r="I144" s="163">
        <v>5320</v>
      </c>
      <c r="J144" s="165">
        <f t="shared" si="73"/>
        <v>0.11064718162839249</v>
      </c>
      <c r="K144" s="164">
        <f t="shared" si="70"/>
        <v>0.33433659393027337</v>
      </c>
      <c r="L144" s="162">
        <f t="shared" si="71"/>
        <v>530</v>
      </c>
      <c r="M144" s="163">
        <f t="shared" si="72"/>
        <v>1333</v>
      </c>
      <c r="N144" s="164">
        <f t="shared" si="69"/>
        <v>1.0975863622006111E-3</v>
      </c>
    </row>
    <row r="145" spans="1:14" x14ac:dyDescent="0.25">
      <c r="A145" s="1"/>
      <c r="B145" s="162" t="s">
        <v>128</v>
      </c>
      <c r="C145" s="163">
        <v>1778</v>
      </c>
      <c r="D145" s="163">
        <v>1934</v>
      </c>
      <c r="E145" s="163">
        <v>2361</v>
      </c>
      <c r="F145" s="163">
        <v>2451</v>
      </c>
      <c r="G145" s="163">
        <v>2451</v>
      </c>
      <c r="H145" s="163">
        <v>2781</v>
      </c>
      <c r="I145" s="163">
        <v>2573</v>
      </c>
      <c r="J145" s="165">
        <f t="shared" si="73"/>
        <v>-7.4793239841783543E-2</v>
      </c>
      <c r="K145" s="164">
        <f t="shared" si="70"/>
        <v>0.33040330920372285</v>
      </c>
      <c r="L145" s="162">
        <f t="shared" si="71"/>
        <v>-208</v>
      </c>
      <c r="M145" s="163">
        <f t="shared" si="72"/>
        <v>639</v>
      </c>
      <c r="N145" s="164">
        <f t="shared" si="69"/>
        <v>5.3084393044025796E-4</v>
      </c>
    </row>
    <row r="146" spans="1:14" x14ac:dyDescent="0.25">
      <c r="A146" s="161" t="s">
        <v>144</v>
      </c>
      <c r="B146" s="162" t="s">
        <v>131</v>
      </c>
      <c r="C146" s="163">
        <v>8616</v>
      </c>
      <c r="D146" s="163">
        <v>5563</v>
      </c>
      <c r="E146" s="163">
        <v>4703</v>
      </c>
      <c r="F146" s="163">
        <v>1164</v>
      </c>
      <c r="G146" s="163">
        <v>1164</v>
      </c>
      <c r="H146" s="163">
        <v>2087</v>
      </c>
      <c r="I146" s="163">
        <v>1892</v>
      </c>
      <c r="J146" s="165">
        <f t="shared" si="73"/>
        <v>-9.3435553425970319E-2</v>
      </c>
      <c r="K146" s="164">
        <f t="shared" si="70"/>
        <v>-0.65989573970879023</v>
      </c>
      <c r="L146" s="162">
        <f t="shared" si="71"/>
        <v>-195</v>
      </c>
      <c r="M146" s="163">
        <f t="shared" si="72"/>
        <v>-3671</v>
      </c>
      <c r="N146" s="164">
        <f t="shared" si="69"/>
        <v>3.9034462354954066E-4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42243</v>
      </c>
      <c r="D147" s="169">
        <f t="shared" si="74"/>
        <v>46442</v>
      </c>
      <c r="E147" s="169">
        <f t="shared" si="74"/>
        <v>20976</v>
      </c>
      <c r="F147" s="169">
        <f t="shared" ref="F147" si="75">F139-SUM(F140:F146)</f>
        <v>58445</v>
      </c>
      <c r="G147" s="169">
        <f t="shared" si="74"/>
        <v>58445</v>
      </c>
      <c r="H147" s="169">
        <f t="shared" si="74"/>
        <v>64209</v>
      </c>
      <c r="I147" s="169">
        <f t="shared" si="74"/>
        <v>68483</v>
      </c>
      <c r="J147" s="171">
        <f t="shared" si="73"/>
        <v>6.6563877338067901E-2</v>
      </c>
      <c r="K147" s="170">
        <f t="shared" si="70"/>
        <v>0.47459196417036309</v>
      </c>
      <c r="L147" s="168">
        <f>I147-H147</f>
        <v>4274</v>
      </c>
      <c r="M147" s="169">
        <f t="shared" si="72"/>
        <v>22041</v>
      </c>
      <c r="N147" s="170">
        <f t="shared" si="69"/>
        <v>1.4128948654621137E-2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111310</v>
      </c>
      <c r="D149" s="176">
        <v>109315</v>
      </c>
      <c r="E149" s="176">
        <v>38350</v>
      </c>
      <c r="F149" s="176">
        <v>92850</v>
      </c>
      <c r="G149" s="176">
        <v>92850</v>
      </c>
      <c r="H149" s="176">
        <v>105659</v>
      </c>
      <c r="I149" s="176">
        <v>108484</v>
      </c>
      <c r="J149" s="177">
        <f>IFERROR(I149/H149-1,"-")</f>
        <v>2.6736955678172247E-2</v>
      </c>
      <c r="K149" s="177">
        <f>IFERROR(I149/D149-1,"-")</f>
        <v>-7.6018844623336745E-3</v>
      </c>
      <c r="L149" s="176">
        <f>I149-H149</f>
        <v>2825</v>
      </c>
      <c r="M149" s="176">
        <f>I149-D149</f>
        <v>-831</v>
      </c>
      <c r="N149" s="177">
        <f t="shared" ref="N149:N161" si="76">I149/I$9</f>
        <v>2.2381684006949454E-2</v>
      </c>
    </row>
    <row r="150" spans="1:14" x14ac:dyDescent="0.25">
      <c r="A150" s="1" t="s">
        <v>96</v>
      </c>
      <c r="B150" s="157" t="s">
        <v>97</v>
      </c>
      <c r="C150" s="158">
        <v>44432</v>
      </c>
      <c r="D150" s="158">
        <v>47136</v>
      </c>
      <c r="E150" s="158">
        <v>16178</v>
      </c>
      <c r="F150" s="158">
        <v>48454</v>
      </c>
      <c r="G150" s="158">
        <v>48454</v>
      </c>
      <c r="H150" s="158">
        <v>52723</v>
      </c>
      <c r="I150" s="158">
        <v>47704</v>
      </c>
      <c r="J150" s="160">
        <f>IFERROR(I150/H150-1,"-")</f>
        <v>-9.5195645164349529E-2</v>
      </c>
      <c r="K150" s="159">
        <f t="shared" ref="K150:K161" si="77">IFERROR(I150/D150-1,"-")</f>
        <v>1.2050237610319092E-2</v>
      </c>
      <c r="L150" s="157">
        <f t="shared" ref="L150:L160" si="78">I150-H150</f>
        <v>-5019</v>
      </c>
      <c r="M150" s="158">
        <f t="shared" ref="M150:M161" si="79">I150-D150</f>
        <v>568</v>
      </c>
      <c r="N150" s="159">
        <f t="shared" si="76"/>
        <v>9.8419661320334507E-3</v>
      </c>
    </row>
    <row r="151" spans="1:14" x14ac:dyDescent="0.25">
      <c r="A151" s="161" t="s">
        <v>103</v>
      </c>
      <c r="B151" s="162" t="s">
        <v>103</v>
      </c>
      <c r="C151" s="163">
        <v>25843</v>
      </c>
      <c r="D151" s="163">
        <v>27134</v>
      </c>
      <c r="E151" s="163">
        <v>8640</v>
      </c>
      <c r="F151" s="163">
        <v>34235</v>
      </c>
      <c r="G151" s="163">
        <v>34235</v>
      </c>
      <c r="H151" s="163">
        <v>37827</v>
      </c>
      <c r="I151" s="163">
        <v>31702</v>
      </c>
      <c r="J151" s="165">
        <f>IFERROR(I151/H151-1,"-")</f>
        <v>-0.16192137890924474</v>
      </c>
      <c r="K151" s="164">
        <f t="shared" si="77"/>
        <v>0.16834967199823092</v>
      </c>
      <c r="L151" s="162">
        <f t="shared" si="78"/>
        <v>-6125</v>
      </c>
      <c r="M151" s="163">
        <f t="shared" si="79"/>
        <v>4568</v>
      </c>
      <c r="N151" s="164">
        <f t="shared" si="76"/>
        <v>6.5405418899405592E-3</v>
      </c>
    </row>
    <row r="152" spans="1:14" x14ac:dyDescent="0.25">
      <c r="A152" s="161" t="s">
        <v>100</v>
      </c>
      <c r="B152" s="162" t="s">
        <v>100</v>
      </c>
      <c r="C152" s="163">
        <v>18589</v>
      </c>
      <c r="D152" s="163">
        <v>20002</v>
      </c>
      <c r="E152" s="163">
        <v>7538</v>
      </c>
      <c r="F152" s="163">
        <v>14219</v>
      </c>
      <c r="G152" s="163">
        <v>14219</v>
      </c>
      <c r="H152" s="163">
        <v>14896</v>
      </c>
      <c r="I152" s="163">
        <v>16002</v>
      </c>
      <c r="J152" s="165">
        <f>IFERROR(I152/H152-1,"-")</f>
        <v>7.4248120300751896E-2</v>
      </c>
      <c r="K152" s="164">
        <f t="shared" si="77"/>
        <v>-0.19998000199980004</v>
      </c>
      <c r="L152" s="162">
        <f t="shared" si="78"/>
        <v>1106</v>
      </c>
      <c r="M152" s="163">
        <f t="shared" si="79"/>
        <v>-4000</v>
      </c>
      <c r="N152" s="164">
        <f t="shared" si="76"/>
        <v>3.3014242420928907E-3</v>
      </c>
    </row>
    <row r="153" spans="1:14" x14ac:dyDescent="0.25">
      <c r="A153" s="1"/>
      <c r="B153" s="157" t="s">
        <v>107</v>
      </c>
      <c r="C153" s="158">
        <v>66878</v>
      </c>
      <c r="D153" s="158">
        <v>62179</v>
      </c>
      <c r="E153" s="158">
        <v>22172</v>
      </c>
      <c r="F153" s="158">
        <v>44396</v>
      </c>
      <c r="G153" s="158">
        <v>44396</v>
      </c>
      <c r="H153" s="158">
        <v>52936</v>
      </c>
      <c r="I153" s="158">
        <v>60780</v>
      </c>
      <c r="J153" s="160">
        <f>IFERROR(I153/H153-1,"-")</f>
        <v>0.14817893305123175</v>
      </c>
      <c r="K153" s="159">
        <f t="shared" si="77"/>
        <v>-2.2499557728493547E-2</v>
      </c>
      <c r="L153" s="157">
        <f t="shared" si="78"/>
        <v>7844</v>
      </c>
      <c r="M153" s="158">
        <f t="shared" si="79"/>
        <v>-1399</v>
      </c>
      <c r="N153" s="159">
        <f t="shared" si="76"/>
        <v>1.2539717874916005E-2</v>
      </c>
    </row>
    <row r="154" spans="1:14" s="56" customFormat="1" x14ac:dyDescent="0.25">
      <c r="B154" s="162" t="s">
        <v>110</v>
      </c>
      <c r="C154" s="163">
        <v>20117</v>
      </c>
      <c r="D154" s="163">
        <v>18658</v>
      </c>
      <c r="E154" s="163">
        <v>5936</v>
      </c>
      <c r="F154" s="163">
        <v>16156</v>
      </c>
      <c r="G154" s="163">
        <v>16156</v>
      </c>
      <c r="H154" s="163">
        <v>17447</v>
      </c>
      <c r="I154" s="163">
        <v>18480</v>
      </c>
      <c r="J154" s="165">
        <f t="shared" ref="J154:J161" si="80">IFERROR(I154/H154-1,"-")</f>
        <v>5.9207886742706384E-2</v>
      </c>
      <c r="K154" s="164">
        <f t="shared" si="77"/>
        <v>-9.5401436381177263E-3</v>
      </c>
      <c r="L154" s="162">
        <f t="shared" si="78"/>
        <v>1033</v>
      </c>
      <c r="M154" s="163">
        <f t="shared" si="79"/>
        <v>-178</v>
      </c>
      <c r="N154" s="164">
        <f t="shared" si="76"/>
        <v>3.8126684160652807E-3</v>
      </c>
    </row>
    <row r="155" spans="1:14" s="56" customFormat="1" x14ac:dyDescent="0.25">
      <c r="B155" s="162" t="s">
        <v>113</v>
      </c>
      <c r="C155" s="163">
        <v>21016</v>
      </c>
      <c r="D155" s="163">
        <v>16816</v>
      </c>
      <c r="E155" s="163">
        <v>6116</v>
      </c>
      <c r="F155" s="163">
        <v>9550</v>
      </c>
      <c r="G155" s="163">
        <v>9550</v>
      </c>
      <c r="H155" s="163">
        <v>10292</v>
      </c>
      <c r="I155" s="163">
        <v>10773</v>
      </c>
      <c r="J155" s="165">
        <f t="shared" si="80"/>
        <v>4.6735328410415944E-2</v>
      </c>
      <c r="K155" s="164">
        <f t="shared" si="77"/>
        <v>-0.35936013320646998</v>
      </c>
      <c r="L155" s="162">
        <f t="shared" si="78"/>
        <v>481</v>
      </c>
      <c r="M155" s="163">
        <f t="shared" si="79"/>
        <v>-6043</v>
      </c>
      <c r="N155" s="164">
        <f t="shared" si="76"/>
        <v>2.2226123834562374E-3</v>
      </c>
    </row>
    <row r="156" spans="1:14" x14ac:dyDescent="0.25">
      <c r="A156" s="1"/>
      <c r="B156" s="162" t="s">
        <v>116</v>
      </c>
      <c r="C156" s="163">
        <v>9672</v>
      </c>
      <c r="D156" s="163">
        <v>8867</v>
      </c>
      <c r="E156" s="163">
        <v>2354</v>
      </c>
      <c r="F156" s="163">
        <v>5273</v>
      </c>
      <c r="G156" s="163">
        <v>5273</v>
      </c>
      <c r="H156" s="163">
        <v>8406</v>
      </c>
      <c r="I156" s="163">
        <v>10130</v>
      </c>
      <c r="J156" s="165">
        <f t="shared" si="80"/>
        <v>0.20509160123721148</v>
      </c>
      <c r="K156" s="164">
        <f t="shared" si="77"/>
        <v>0.14243825420096989</v>
      </c>
      <c r="L156" s="162">
        <f t="shared" si="78"/>
        <v>1724</v>
      </c>
      <c r="M156" s="163">
        <f t="shared" si="79"/>
        <v>1263</v>
      </c>
      <c r="N156" s="164">
        <f t="shared" si="76"/>
        <v>2.0899529791526673E-3</v>
      </c>
    </row>
    <row r="157" spans="1:14" x14ac:dyDescent="0.25">
      <c r="A157" s="1"/>
      <c r="B157" s="162" t="s">
        <v>123</v>
      </c>
      <c r="C157" s="163">
        <v>1156</v>
      </c>
      <c r="D157" s="163">
        <v>1233</v>
      </c>
      <c r="E157" s="163">
        <v>642</v>
      </c>
      <c r="F157" s="163">
        <v>1262</v>
      </c>
      <c r="G157" s="163">
        <v>1262</v>
      </c>
      <c r="H157" s="163">
        <v>1597</v>
      </c>
      <c r="I157" s="163">
        <v>2312</v>
      </c>
      <c r="J157" s="165">
        <f t="shared" si="80"/>
        <v>0.4477144646211646</v>
      </c>
      <c r="K157" s="164">
        <f t="shared" si="77"/>
        <v>0.87510137875101379</v>
      </c>
      <c r="L157" s="162">
        <f t="shared" si="78"/>
        <v>715</v>
      </c>
      <c r="M157" s="163">
        <f t="shared" si="79"/>
        <v>1079</v>
      </c>
      <c r="N157" s="164">
        <f t="shared" si="76"/>
        <v>4.7699617846011521E-4</v>
      </c>
    </row>
    <row r="158" spans="1:14" x14ac:dyDescent="0.25">
      <c r="A158" s="1"/>
      <c r="B158" s="162" t="s">
        <v>119</v>
      </c>
      <c r="C158" s="163">
        <v>2012</v>
      </c>
      <c r="D158" s="163">
        <v>2725</v>
      </c>
      <c r="E158" s="163">
        <v>1375</v>
      </c>
      <c r="F158" s="163">
        <v>2958</v>
      </c>
      <c r="G158" s="163">
        <v>2958</v>
      </c>
      <c r="H158" s="163">
        <v>2751</v>
      </c>
      <c r="I158" s="163">
        <v>3237</v>
      </c>
      <c r="J158" s="165">
        <f t="shared" si="80"/>
        <v>0.17666303162486363</v>
      </c>
      <c r="K158" s="164">
        <f t="shared" si="77"/>
        <v>0.18788990825688079</v>
      </c>
      <c r="L158" s="162">
        <f t="shared" si="78"/>
        <v>486</v>
      </c>
      <c r="M158" s="163">
        <f t="shared" si="79"/>
        <v>512</v>
      </c>
      <c r="N158" s="164">
        <f t="shared" si="76"/>
        <v>6.6783591248935684E-4</v>
      </c>
    </row>
    <row r="159" spans="1:14" x14ac:dyDescent="0.25">
      <c r="A159" s="1"/>
      <c r="B159" s="162" t="s">
        <v>128</v>
      </c>
      <c r="C159" s="163">
        <v>332</v>
      </c>
      <c r="D159" s="163">
        <v>437</v>
      </c>
      <c r="E159" s="163">
        <v>440</v>
      </c>
      <c r="F159" s="163">
        <v>335</v>
      </c>
      <c r="G159" s="163">
        <v>335</v>
      </c>
      <c r="H159" s="163">
        <v>523</v>
      </c>
      <c r="I159" s="163">
        <v>383</v>
      </c>
      <c r="J159" s="165">
        <f t="shared" si="80"/>
        <v>-0.26768642447418733</v>
      </c>
      <c r="K159" s="164">
        <f t="shared" si="77"/>
        <v>-0.1235697940503433</v>
      </c>
      <c r="L159" s="162">
        <f t="shared" si="78"/>
        <v>-140</v>
      </c>
      <c r="M159" s="163">
        <f t="shared" si="79"/>
        <v>-54</v>
      </c>
      <c r="N159" s="164">
        <f t="shared" si="76"/>
        <v>7.9017965549404894E-5</v>
      </c>
    </row>
    <row r="160" spans="1:14" x14ac:dyDescent="0.25">
      <c r="A160" s="161" t="s">
        <v>144</v>
      </c>
      <c r="B160" s="162" t="s">
        <v>131</v>
      </c>
      <c r="C160" s="163">
        <v>944</v>
      </c>
      <c r="D160" s="163">
        <v>843</v>
      </c>
      <c r="E160" s="163">
        <v>575</v>
      </c>
      <c r="F160" s="163">
        <v>528</v>
      </c>
      <c r="G160" s="163">
        <v>528</v>
      </c>
      <c r="H160" s="163">
        <v>715</v>
      </c>
      <c r="I160" s="163">
        <v>621</v>
      </c>
      <c r="J160" s="165">
        <f t="shared" si="80"/>
        <v>-0.13146853146853144</v>
      </c>
      <c r="K160" s="164">
        <f t="shared" si="77"/>
        <v>-0.26334519572953741</v>
      </c>
      <c r="L160" s="162">
        <f t="shared" si="78"/>
        <v>-94</v>
      </c>
      <c r="M160" s="163">
        <f t="shared" si="79"/>
        <v>-222</v>
      </c>
      <c r="N160" s="164">
        <f t="shared" si="76"/>
        <v>1.2812051333206383E-4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11629</v>
      </c>
      <c r="D161" s="169">
        <f t="shared" si="81"/>
        <v>12600</v>
      </c>
      <c r="E161" s="169">
        <f t="shared" si="81"/>
        <v>4734</v>
      </c>
      <c r="F161" s="169">
        <f t="shared" ref="F161" si="82">F153-SUM(F154:F160)</f>
        <v>8334</v>
      </c>
      <c r="G161" s="169">
        <f t="shared" si="81"/>
        <v>8334</v>
      </c>
      <c r="H161" s="169">
        <f t="shared" si="81"/>
        <v>11205</v>
      </c>
      <c r="I161" s="169">
        <f t="shared" si="81"/>
        <v>14844</v>
      </c>
      <c r="J161" s="171">
        <f t="shared" si="80"/>
        <v>0.3247657295850066</v>
      </c>
      <c r="K161" s="170">
        <f t="shared" si="77"/>
        <v>0.17809523809523808</v>
      </c>
      <c r="L161" s="168">
        <f>I161-H161</f>
        <v>3639</v>
      </c>
      <c r="M161" s="169">
        <f t="shared" si="79"/>
        <v>2244</v>
      </c>
      <c r="N161" s="170">
        <f t="shared" si="76"/>
        <v>3.0625135264108782E-3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90936-6E24-477B-91E2-359261937209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0CA47-9D36-419D-8E32-4633E050FF2A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F21" si="0">IFERROR(E9/C9-1,"-")</f>
        <v>2.0976097801655547E-2</v>
      </c>
      <c r="G9" s="115">
        <v>51667</v>
      </c>
      <c r="H9" s="116">
        <f t="shared" ref="H9:H21" si="1">IFERROR(G9/E9-1,"-")</f>
        <v>-0.94220266820593024</v>
      </c>
      <c r="I9" s="115">
        <v>576461</v>
      </c>
      <c r="J9" s="116">
        <f t="shared" ref="J9:J21" si="2">IFERROR(I9/C9-1,"-")</f>
        <v>-0.34161481461177201</v>
      </c>
      <c r="K9" s="115">
        <v>810733</v>
      </c>
      <c r="L9" s="116">
        <f t="shared" ref="L9:L21" si="3">IFERROR(K9/I9-1,"-")</f>
        <v>0.40639696354133248</v>
      </c>
      <c r="M9" s="115">
        <v>836960</v>
      </c>
      <c r="N9" s="116">
        <v>3.2349737829840297E-2</v>
      </c>
      <c r="O9" s="116"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1"/>
        <v>-0.93527016926585771</v>
      </c>
      <c r="I10" s="115">
        <v>608977</v>
      </c>
      <c r="J10" s="116">
        <f t="shared" si="2"/>
        <v>-0.24240384758928524</v>
      </c>
      <c r="K10" s="115">
        <v>773844</v>
      </c>
      <c r="L10" s="116">
        <f t="shared" si="3"/>
        <v>0.27072779431735516</v>
      </c>
      <c r="M10" s="115">
        <v>824761</v>
      </c>
      <c r="N10" s="116">
        <v>6.5797499237572499E-2</v>
      </c>
      <c r="O10" s="116"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1"/>
        <v>-0.80753744226804391</v>
      </c>
      <c r="I11" s="115">
        <v>747881</v>
      </c>
      <c r="J11" s="116">
        <f t="shared" si="2"/>
        <v>-0.13360881542699721</v>
      </c>
      <c r="K11" s="115">
        <v>818402</v>
      </c>
      <c r="L11" s="116">
        <f t="shared" si="3"/>
        <v>9.4294413148615863E-2</v>
      </c>
      <c r="M11" s="115">
        <v>866668</v>
      </c>
      <c r="N11" s="116">
        <v>5.8975906705995396E-2</v>
      </c>
      <c r="O11" s="116"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>IFERROR(E12/C12-1,"-")</f>
        <v>-1</v>
      </c>
      <c r="G12" s="115">
        <v>71140</v>
      </c>
      <c r="H12" s="116" t="str">
        <f t="shared" si="1"/>
        <v>-</v>
      </c>
      <c r="I12" s="115">
        <v>725227</v>
      </c>
      <c r="J12" s="116">
        <f t="shared" si="2"/>
        <v>-5.6764975184426025E-2</v>
      </c>
      <c r="K12" s="115">
        <v>745949</v>
      </c>
      <c r="L12" s="116">
        <f t="shared" si="3"/>
        <v>2.8573122622296276E-2</v>
      </c>
      <c r="M12" s="115">
        <v>789795</v>
      </c>
      <c r="N12" s="116">
        <v>5.8778817318610344E-2</v>
      </c>
      <c r="O12" s="116"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1"/>
        <v>-</v>
      </c>
      <c r="I13" s="115">
        <v>653261</v>
      </c>
      <c r="J13" s="116">
        <f t="shared" si="2"/>
        <v>-0.12409897347334997</v>
      </c>
      <c r="K13" s="115">
        <v>671021</v>
      </c>
      <c r="L13" s="116">
        <f t="shared" si="3"/>
        <v>2.7186683423623847E-2</v>
      </c>
      <c r="M13" s="115">
        <v>746827</v>
      </c>
      <c r="N13" s="116">
        <v>0.11297112907047624</v>
      </c>
      <c r="O13" s="116"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1"/>
        <v>-</v>
      </c>
      <c r="I14" s="115">
        <v>672943</v>
      </c>
      <c r="J14" s="116">
        <f t="shared" si="2"/>
        <v>-0.18618673819477782</v>
      </c>
      <c r="K14" s="115">
        <v>758024</v>
      </c>
      <c r="L14" s="116">
        <f t="shared" si="3"/>
        <v>0.12643121334199181</v>
      </c>
      <c r="M14" s="115">
        <v>787690</v>
      </c>
      <c r="N14" s="116">
        <v>3.9135964032801063E-2</v>
      </c>
      <c r="O14" s="116"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1"/>
        <v>-</v>
      </c>
      <c r="I15" s="115">
        <v>858220</v>
      </c>
      <c r="J15" s="116">
        <f t="shared" si="2"/>
        <v>-7.2853119460015936E-2</v>
      </c>
      <c r="K15" s="115">
        <v>871300</v>
      </c>
      <c r="L15" s="116">
        <f t="shared" si="3"/>
        <v>1.5240847335182162E-2</v>
      </c>
      <c r="M15" s="115">
        <v>895588</v>
      </c>
      <c r="N15" s="116">
        <v>2.7875588201538015E-2</v>
      </c>
      <c r="O15" s="116"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1"/>
        <v>1.0228555289982793</v>
      </c>
      <c r="I16" s="115">
        <v>895466</v>
      </c>
      <c r="J16" s="116">
        <f t="shared" si="2"/>
        <v>-7.4026889915144389E-2</v>
      </c>
      <c r="K16" s="115">
        <v>947197</v>
      </c>
      <c r="L16" s="116">
        <f t="shared" si="3"/>
        <v>5.7769920912686734E-2</v>
      </c>
      <c r="M16" s="115">
        <v>936279</v>
      </c>
      <c r="N16" s="116">
        <v>-1.1526641237250557E-2</v>
      </c>
      <c r="O16" s="116"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1"/>
        <v>2.99724926741658</v>
      </c>
      <c r="I17" s="115">
        <v>748642</v>
      </c>
      <c r="J17" s="116">
        <f t="shared" si="2"/>
        <v>-6.067267420997291E-2</v>
      </c>
      <c r="K17" s="115">
        <v>799868</v>
      </c>
      <c r="L17" s="116">
        <f t="shared" si="3"/>
        <v>6.8425228613943734E-2</v>
      </c>
      <c r="M17" s="115">
        <v>807680</v>
      </c>
      <c r="N17" s="116">
        <v>9.7666114908960822E-3</v>
      </c>
      <c r="O17" s="116">
        <v>1.3402793984426564E-2</v>
      </c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1"/>
        <v>5.1729454244925668</v>
      </c>
      <c r="I18" s="115">
        <v>801936</v>
      </c>
      <c r="J18" s="116">
        <f t="shared" si="2"/>
        <v>-3.1461884621237557E-2</v>
      </c>
      <c r="K18" s="115">
        <v>863416</v>
      </c>
      <c r="L18" s="116">
        <f t="shared" si="3"/>
        <v>7.6664471977813786E-2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1"/>
        <v>4.9662920334010385</v>
      </c>
      <c r="I19" s="115">
        <v>785918</v>
      </c>
      <c r="J19" s="116">
        <f t="shared" si="2"/>
        <v>-5.1138812592436134E-2</v>
      </c>
      <c r="K19" s="115">
        <v>847777</v>
      </c>
      <c r="L19" s="116">
        <f t="shared" si="3"/>
        <v>7.8709229207118314E-2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1"/>
        <v>3.9015307848443843</v>
      </c>
      <c r="I20" s="115">
        <v>790311</v>
      </c>
      <c r="J20" s="116">
        <f t="shared" si="2"/>
        <v>-8.4661017734373512E-2</v>
      </c>
      <c r="K20" s="115">
        <v>831777</v>
      </c>
      <c r="L20" s="116">
        <f t="shared" si="3"/>
        <v>5.2467952489589464E-2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1"/>
        <v>0.17797190075705638</v>
      </c>
      <c r="I21" s="118">
        <v>8865243</v>
      </c>
      <c r="J21" s="119">
        <f t="shared" si="2"/>
        <v>-0.12169461827060912</v>
      </c>
      <c r="K21" s="118">
        <v>9739308</v>
      </c>
      <c r="L21" s="119">
        <f t="shared" si="3"/>
        <v>9.8594590131370285E-2</v>
      </c>
      <c r="M21" s="118">
        <v>7492248</v>
      </c>
      <c r="N21" s="119">
        <v>4.1119524958388665E-2</v>
      </c>
      <c r="O21" s="119">
        <v>-1.0781752300133562E-2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29110</v>
      </c>
      <c r="D31" s="116">
        <v>-0.32802400738688831</v>
      </c>
      <c r="E31" s="115">
        <v>37671</v>
      </c>
      <c r="F31" s="116">
        <f t="shared" ref="F31:F43" si="4">IFERROR(E31/C31-1,"-")</f>
        <v>0.29409137753349368</v>
      </c>
      <c r="G31" s="115">
        <v>5567</v>
      </c>
      <c r="H31" s="116">
        <f t="shared" ref="H31:H43" si="5">IFERROR(G31/E31-1,"-")</f>
        <v>-0.85222054099970801</v>
      </c>
      <c r="I31" s="115">
        <v>23050</v>
      </c>
      <c r="J31" s="116">
        <f t="shared" ref="J31:J43" si="6">IFERROR(I31/G31-1,"-")</f>
        <v>3.1404706305011674</v>
      </c>
      <c r="K31" s="115">
        <v>31748</v>
      </c>
      <c r="L31" s="116">
        <f t="shared" ref="L31:L43" si="7">IFERROR(K31/I31-1,"-")</f>
        <v>0.377353579175705</v>
      </c>
      <c r="M31" s="115">
        <v>32373</v>
      </c>
      <c r="N31" s="116">
        <v>1.9686279450674027E-2</v>
      </c>
      <c r="O31" s="116">
        <v>0.11209206458261756</v>
      </c>
    </row>
    <row r="32" spans="1:16" x14ac:dyDescent="0.25">
      <c r="B32" s="114" t="s">
        <v>73</v>
      </c>
      <c r="C32" s="115">
        <v>35047</v>
      </c>
      <c r="D32" s="116">
        <v>-1.9417475728155331E-2</v>
      </c>
      <c r="E32" s="115">
        <v>31441</v>
      </c>
      <c r="F32" s="116">
        <f t="shared" si="4"/>
        <v>-0.1028904043142066</v>
      </c>
      <c r="G32" s="115">
        <v>8033</v>
      </c>
      <c r="H32" s="116">
        <f t="shared" si="5"/>
        <v>-0.74450558188352789</v>
      </c>
      <c r="I32" s="115">
        <v>23773</v>
      </c>
      <c r="J32" s="116">
        <f t="shared" si="6"/>
        <v>1.9594174032117517</v>
      </c>
      <c r="K32" s="115">
        <v>21281</v>
      </c>
      <c r="L32" s="116">
        <f t="shared" si="7"/>
        <v>-0.10482480124510996</v>
      </c>
      <c r="M32" s="115">
        <v>26641</v>
      </c>
      <c r="N32" s="116">
        <v>0.25186786335228617</v>
      </c>
      <c r="O32" s="116">
        <v>-0.23984934516506407</v>
      </c>
    </row>
    <row r="33" spans="2:16" x14ac:dyDescent="0.25">
      <c r="B33" s="114" t="s">
        <v>75</v>
      </c>
      <c r="C33" s="115">
        <v>34361</v>
      </c>
      <c r="D33" s="116">
        <v>-0.31782807226523724</v>
      </c>
      <c r="E33" s="115">
        <v>13981</v>
      </c>
      <c r="F33" s="116">
        <f t="shared" si="4"/>
        <v>-0.59311428654579323</v>
      </c>
      <c r="G33" s="115">
        <v>11915</v>
      </c>
      <c r="H33" s="116">
        <f t="shared" si="5"/>
        <v>-0.14777197625348693</v>
      </c>
      <c r="I33" s="115">
        <v>26880</v>
      </c>
      <c r="J33" s="116">
        <f t="shared" si="6"/>
        <v>1.2559798573227026</v>
      </c>
      <c r="K33" s="115">
        <v>24322</v>
      </c>
      <c r="L33" s="116">
        <f t="shared" si="7"/>
        <v>-9.5163690476190443E-2</v>
      </c>
      <c r="M33" s="115">
        <v>38910</v>
      </c>
      <c r="N33" s="116">
        <v>0.59978620179261566</v>
      </c>
      <c r="O33" s="116">
        <v>0.13238846366520174</v>
      </c>
    </row>
    <row r="34" spans="2:16" x14ac:dyDescent="0.25">
      <c r="B34" s="114" t="s">
        <v>77</v>
      </c>
      <c r="C34" s="115">
        <v>59339</v>
      </c>
      <c r="D34" s="116">
        <v>0.39188872208669534</v>
      </c>
      <c r="E34" s="115">
        <v>0</v>
      </c>
      <c r="F34" s="116">
        <f t="shared" si="4"/>
        <v>-1</v>
      </c>
      <c r="G34" s="115">
        <v>15305</v>
      </c>
      <c r="H34" s="116" t="str">
        <f t="shared" si="5"/>
        <v>-</v>
      </c>
      <c r="I34" s="115">
        <v>48682</v>
      </c>
      <c r="J34" s="116">
        <f t="shared" si="6"/>
        <v>2.1807905913100294</v>
      </c>
      <c r="K34" s="115">
        <v>46080</v>
      </c>
      <c r="L34" s="116">
        <f t="shared" si="7"/>
        <v>-5.3448913356065941E-2</v>
      </c>
      <c r="M34" s="115">
        <v>38278</v>
      </c>
      <c r="N34" s="116">
        <v>-0.16931423611111107</v>
      </c>
      <c r="O34" s="116">
        <v>-0.35492677665616201</v>
      </c>
    </row>
    <row r="35" spans="2:16" x14ac:dyDescent="0.25">
      <c r="B35" s="114" t="s">
        <v>79</v>
      </c>
      <c r="C35" s="115">
        <v>43826</v>
      </c>
      <c r="D35" s="116">
        <v>-1.5699045480067397E-2</v>
      </c>
      <c r="E35" s="115">
        <v>0</v>
      </c>
      <c r="F35" s="116">
        <f t="shared" si="4"/>
        <v>-1</v>
      </c>
      <c r="G35" s="115">
        <v>16133</v>
      </c>
      <c r="H35" s="116" t="str">
        <f t="shared" si="5"/>
        <v>-</v>
      </c>
      <c r="I35" s="115">
        <v>35593</v>
      </c>
      <c r="J35" s="116">
        <f t="shared" si="6"/>
        <v>1.2062232690758075</v>
      </c>
      <c r="K35" s="115">
        <v>29396</v>
      </c>
      <c r="L35" s="116">
        <f t="shared" si="7"/>
        <v>-0.17410726828308942</v>
      </c>
      <c r="M35" s="115">
        <v>41371</v>
      </c>
      <c r="N35" s="116">
        <v>0.40736834943529732</v>
      </c>
      <c r="O35" s="116">
        <v>-5.6016976224159132E-2</v>
      </c>
    </row>
    <row r="36" spans="2:16" x14ac:dyDescent="0.25">
      <c r="B36" s="114" t="s">
        <v>81</v>
      </c>
      <c r="C36" s="115">
        <v>55200</v>
      </c>
      <c r="D36" s="116">
        <v>0.1401660676663774</v>
      </c>
      <c r="E36" s="115">
        <v>0</v>
      </c>
      <c r="F36" s="116">
        <f t="shared" si="4"/>
        <v>-1</v>
      </c>
      <c r="G36" s="115">
        <v>23727</v>
      </c>
      <c r="H36" s="116" t="str">
        <f t="shared" si="5"/>
        <v>-</v>
      </c>
      <c r="I36" s="115">
        <v>44483</v>
      </c>
      <c r="J36" s="116">
        <f t="shared" si="6"/>
        <v>0.87478400134867451</v>
      </c>
      <c r="K36" s="115">
        <v>44590</v>
      </c>
      <c r="L36" s="116">
        <f t="shared" si="7"/>
        <v>2.4054133039588255E-3</v>
      </c>
      <c r="M36" s="115">
        <v>47095</v>
      </c>
      <c r="N36" s="116">
        <v>5.6178515362188763E-2</v>
      </c>
      <c r="O36" s="116">
        <v>-0.14682971014492752</v>
      </c>
    </row>
    <row r="37" spans="2:16" x14ac:dyDescent="0.25">
      <c r="B37" s="114" t="s">
        <v>83</v>
      </c>
      <c r="C37" s="115">
        <v>74982</v>
      </c>
      <c r="D37" s="116">
        <v>-0.15950768954849126</v>
      </c>
      <c r="E37" s="115">
        <v>0</v>
      </c>
      <c r="F37" s="116">
        <f t="shared" si="4"/>
        <v>-1</v>
      </c>
      <c r="G37" s="115">
        <v>62543</v>
      </c>
      <c r="H37" s="116" t="str">
        <f t="shared" si="5"/>
        <v>-</v>
      </c>
      <c r="I37" s="115">
        <v>72292</v>
      </c>
      <c r="J37" s="116">
        <f t="shared" si="6"/>
        <v>0.15587675679132751</v>
      </c>
      <c r="K37" s="115">
        <v>66167</v>
      </c>
      <c r="L37" s="116">
        <f t="shared" si="7"/>
        <v>-8.4725834117191368E-2</v>
      </c>
      <c r="M37" s="115">
        <v>72329</v>
      </c>
      <c r="N37" s="116">
        <v>9.3127994317409035E-2</v>
      </c>
      <c r="O37" s="116">
        <v>-3.538182497132647E-2</v>
      </c>
    </row>
    <row r="38" spans="2:16" x14ac:dyDescent="0.25">
      <c r="B38" s="114" t="s">
        <v>85</v>
      </c>
      <c r="C38" s="115">
        <v>108676</v>
      </c>
      <c r="D38" s="116">
        <v>-0.10438265398625368</v>
      </c>
      <c r="E38" s="115">
        <v>60743</v>
      </c>
      <c r="F38" s="116">
        <f t="shared" si="4"/>
        <v>-0.44106334425264093</v>
      </c>
      <c r="G38" s="115">
        <v>68184</v>
      </c>
      <c r="H38" s="116">
        <f t="shared" si="5"/>
        <v>0.12249971190095987</v>
      </c>
      <c r="I38" s="115">
        <v>87149</v>
      </c>
      <c r="J38" s="116">
        <f t="shared" si="6"/>
        <v>0.27814443271148659</v>
      </c>
      <c r="K38" s="115">
        <v>132200</v>
      </c>
      <c r="L38" s="116">
        <f t="shared" si="7"/>
        <v>0.51694224833331415</v>
      </c>
      <c r="M38" s="115">
        <v>90782</v>
      </c>
      <c r="N38" s="116">
        <v>-0.31329803328290473</v>
      </c>
      <c r="O38" s="116">
        <v>-0.16465456954617397</v>
      </c>
    </row>
    <row r="39" spans="2:16" x14ac:dyDescent="0.25">
      <c r="B39" s="114" t="s">
        <v>87</v>
      </c>
      <c r="C39" s="115">
        <v>44639</v>
      </c>
      <c r="D39" s="116">
        <v>-0.38215916955017304</v>
      </c>
      <c r="E39" s="115">
        <v>30758</v>
      </c>
      <c r="F39" s="116">
        <f t="shared" si="4"/>
        <v>-0.31096126705347338</v>
      </c>
      <c r="G39" s="115">
        <v>42507</v>
      </c>
      <c r="H39" s="116">
        <f t="shared" si="5"/>
        <v>0.38198192340204185</v>
      </c>
      <c r="I39" s="115">
        <v>45509</v>
      </c>
      <c r="J39" s="116">
        <f t="shared" si="6"/>
        <v>7.0623661985084851E-2</v>
      </c>
      <c r="K39" s="115">
        <v>54675</v>
      </c>
      <c r="L39" s="116">
        <f t="shared" si="7"/>
        <v>0.20141070996945665</v>
      </c>
      <c r="M39" s="115">
        <v>51020</v>
      </c>
      <c r="N39" s="116">
        <v>-6.6849565614997664E-2</v>
      </c>
      <c r="O39" s="116">
        <v>0.14294675059925188</v>
      </c>
    </row>
    <row r="40" spans="2:16" x14ac:dyDescent="0.25">
      <c r="B40" s="114" t="s">
        <v>89</v>
      </c>
      <c r="C40" s="115">
        <v>50417</v>
      </c>
      <c r="D40" s="116">
        <v>-2.8461864570085149E-2</v>
      </c>
      <c r="E40" s="115">
        <v>28673</v>
      </c>
      <c r="F40" s="116">
        <f t="shared" si="4"/>
        <v>-0.43128309895471761</v>
      </c>
      <c r="G40" s="115">
        <v>36401</v>
      </c>
      <c r="H40" s="116">
        <f t="shared" si="5"/>
        <v>0.26952184982387606</v>
      </c>
      <c r="I40" s="115">
        <v>38548</v>
      </c>
      <c r="J40" s="116">
        <f t="shared" si="6"/>
        <v>5.8981896101755416E-2</v>
      </c>
      <c r="K40" s="115">
        <v>44421</v>
      </c>
      <c r="L40" s="116">
        <f t="shared" si="7"/>
        <v>0.15235550482515303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38894</v>
      </c>
      <c r="D41" s="116">
        <v>9.7801236275367742E-2</v>
      </c>
      <c r="E41" s="115">
        <v>10757</v>
      </c>
      <c r="F41" s="116">
        <f t="shared" si="4"/>
        <v>-0.7234277780634546</v>
      </c>
      <c r="G41" s="115">
        <v>27872</v>
      </c>
      <c r="H41" s="116">
        <f t="shared" si="5"/>
        <v>1.5910569861485544</v>
      </c>
      <c r="I41" s="115">
        <v>30570</v>
      </c>
      <c r="J41" s="116">
        <f t="shared" si="6"/>
        <v>9.6799655568312382E-2</v>
      </c>
      <c r="K41" s="115">
        <v>36335</v>
      </c>
      <c r="L41" s="116">
        <f t="shared" si="7"/>
        <v>0.18858357867190056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40039</v>
      </c>
      <c r="D42" s="116">
        <v>-4.0545397905633718E-2</v>
      </c>
      <c r="E42" s="115">
        <v>8464</v>
      </c>
      <c r="F42" s="116">
        <f t="shared" si="4"/>
        <v>-0.78860610904368245</v>
      </c>
      <c r="G42" s="115">
        <v>32687</v>
      </c>
      <c r="H42" s="116">
        <f t="shared" si="5"/>
        <v>2.8618856332703215</v>
      </c>
      <c r="I42" s="115">
        <v>36689</v>
      </c>
      <c r="J42" s="116">
        <f t="shared" si="6"/>
        <v>0.12243399516627407</v>
      </c>
      <c r="K42" s="115">
        <v>45648</v>
      </c>
      <c r="L42" s="116">
        <f t="shared" si="7"/>
        <v>0.24418763117010545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614530</v>
      </c>
      <c r="D43" s="119">
        <v>-9.2086989924061058E-2</v>
      </c>
      <c r="E43" s="118">
        <v>241430</v>
      </c>
      <c r="F43" s="119">
        <f t="shared" si="4"/>
        <v>-0.60713065269392863</v>
      </c>
      <c r="G43" s="118">
        <v>350874</v>
      </c>
      <c r="H43" s="119">
        <f t="shared" si="5"/>
        <v>0.45331566085407782</v>
      </c>
      <c r="I43" s="118">
        <v>513218</v>
      </c>
      <c r="J43" s="119">
        <f t="shared" si="6"/>
        <v>0.4626846104299549</v>
      </c>
      <c r="K43" s="118">
        <v>576863</v>
      </c>
      <c r="L43" s="119">
        <f t="shared" si="7"/>
        <v>0.12401162858668235</v>
      </c>
      <c r="M43" s="118">
        <v>438799</v>
      </c>
      <c r="N43" s="119">
        <v>-2.5884708708228676E-2</v>
      </c>
      <c r="O43" s="119">
        <v>-9.559544911166995E-2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24298</v>
      </c>
      <c r="D53" s="116">
        <v>-0.27231888832320084</v>
      </c>
      <c r="E53" s="115">
        <v>23617</v>
      </c>
      <c r="F53" s="116">
        <f t="shared" ref="F53:F65" si="8">IFERROR(E53/C53-1,"-")</f>
        <v>-2.8026998106840062E-2</v>
      </c>
      <c r="G53" s="115">
        <v>1838</v>
      </c>
      <c r="H53" s="116">
        <f t="shared" ref="H53:H65" si="9">IFERROR(G53/E53-1,"-")</f>
        <v>-0.92217470466189611</v>
      </c>
      <c r="I53" s="115">
        <v>16394</v>
      </c>
      <c r="J53" s="116">
        <f t="shared" ref="J53:J65" si="10">IFERROR(I53/G53-1,"-")</f>
        <v>7.9194776931447226</v>
      </c>
      <c r="K53" s="115">
        <v>25146</v>
      </c>
      <c r="L53" s="116">
        <f>IFERROR(K53/I53-1,"-")</f>
        <v>0.53385384896913513</v>
      </c>
      <c r="M53" s="115">
        <v>18647</v>
      </c>
      <c r="N53" s="116">
        <v>-0.25845064821442776</v>
      </c>
      <c r="O53" s="116">
        <v>-0.23257058194090052</v>
      </c>
    </row>
    <row r="54" spans="1:16" x14ac:dyDescent="0.25">
      <c r="A54" s="1">
        <v>2</v>
      </c>
      <c r="B54" s="114" t="s">
        <v>73</v>
      </c>
      <c r="C54" s="115">
        <v>24362</v>
      </c>
      <c r="D54" s="116">
        <v>-0.16597055802807259</v>
      </c>
      <c r="E54" s="115">
        <v>21412</v>
      </c>
      <c r="F54" s="116">
        <f t="shared" si="8"/>
        <v>-0.12109022247762913</v>
      </c>
      <c r="G54" s="115">
        <v>3018</v>
      </c>
      <c r="H54" s="116">
        <f t="shared" si="9"/>
        <v>-0.85905099943956653</v>
      </c>
      <c r="I54" s="115">
        <v>16294</v>
      </c>
      <c r="J54" s="116">
        <f t="shared" si="10"/>
        <v>4.3989396951623592</v>
      </c>
      <c r="K54" s="115">
        <v>16027</v>
      </c>
      <c r="L54" s="116">
        <f t="shared" ref="L54:L65" si="11">IFERROR(K54/I54-1,"-")</f>
        <v>-1.6386399901804349E-2</v>
      </c>
      <c r="M54" s="115">
        <v>16643</v>
      </c>
      <c r="N54" s="116">
        <v>3.8435140700068704E-2</v>
      </c>
      <c r="O54" s="116">
        <v>-0.31684590756095554</v>
      </c>
    </row>
    <row r="55" spans="1:16" x14ac:dyDescent="0.25">
      <c r="A55" s="1">
        <v>3</v>
      </c>
      <c r="B55" s="114" t="s">
        <v>75</v>
      </c>
      <c r="C55" s="115">
        <v>21192</v>
      </c>
      <c r="D55" s="116">
        <v>-0.40160948750529435</v>
      </c>
      <c r="E55" s="115">
        <v>7343</v>
      </c>
      <c r="F55" s="116">
        <f t="shared" si="8"/>
        <v>-0.65350132125330318</v>
      </c>
      <c r="G55" s="115">
        <v>4318</v>
      </c>
      <c r="H55" s="116">
        <f t="shared" si="9"/>
        <v>-0.41195696581778563</v>
      </c>
      <c r="I55" s="115">
        <v>18322</v>
      </c>
      <c r="J55" s="116">
        <f t="shared" si="10"/>
        <v>3.2431681333950904</v>
      </c>
      <c r="K55" s="115">
        <v>18063</v>
      </c>
      <c r="L55" s="116">
        <f t="shared" si="11"/>
        <v>-1.4136011352472444E-2</v>
      </c>
      <c r="M55" s="115">
        <v>20604</v>
      </c>
      <c r="N55" s="116">
        <v>0.14067430659358915</v>
      </c>
      <c r="O55" s="116">
        <v>-2.7746319365798411E-2</v>
      </c>
    </row>
    <row r="56" spans="1:16" x14ac:dyDescent="0.25">
      <c r="A56" s="1">
        <v>4</v>
      </c>
      <c r="B56" s="114" t="s">
        <v>77</v>
      </c>
      <c r="C56" s="115">
        <v>41032</v>
      </c>
      <c r="D56" s="116">
        <v>0.33737492259052826</v>
      </c>
      <c r="E56" s="115">
        <v>0</v>
      </c>
      <c r="F56" s="116">
        <f t="shared" si="8"/>
        <v>-1</v>
      </c>
      <c r="G56" s="115">
        <v>3687</v>
      </c>
      <c r="H56" s="116" t="str">
        <f t="shared" si="9"/>
        <v>-</v>
      </c>
      <c r="I56" s="115">
        <v>33602</v>
      </c>
      <c r="J56" s="116">
        <f t="shared" si="10"/>
        <v>8.1136425278003799</v>
      </c>
      <c r="K56" s="115">
        <v>31153</v>
      </c>
      <c r="L56" s="116">
        <f t="shared" si="11"/>
        <v>-7.2882566513898017E-2</v>
      </c>
      <c r="M56" s="115">
        <v>18824</v>
      </c>
      <c r="N56" s="116">
        <v>-0.3957564279523641</v>
      </c>
      <c r="O56" s="116">
        <v>-0.54123610840319758</v>
      </c>
    </row>
    <row r="57" spans="1:16" x14ac:dyDescent="0.25">
      <c r="A57" s="1">
        <v>5</v>
      </c>
      <c r="B57" s="114" t="s">
        <v>79</v>
      </c>
      <c r="C57" s="115">
        <v>24447</v>
      </c>
      <c r="D57" s="116">
        <v>-0.2189456869009585</v>
      </c>
      <c r="E57" s="115">
        <v>0</v>
      </c>
      <c r="F57" s="116">
        <f t="shared" si="8"/>
        <v>-1</v>
      </c>
      <c r="G57" s="115">
        <v>5269</v>
      </c>
      <c r="H57" s="116" t="str">
        <f t="shared" si="9"/>
        <v>-</v>
      </c>
      <c r="I57" s="115">
        <v>21960</v>
      </c>
      <c r="J57" s="116">
        <f t="shared" si="10"/>
        <v>3.1677737711140637</v>
      </c>
      <c r="K57" s="115">
        <v>18994</v>
      </c>
      <c r="L57" s="116">
        <f t="shared" si="11"/>
        <v>-0.13506375227686707</v>
      </c>
      <c r="M57" s="115">
        <v>22446</v>
      </c>
      <c r="N57" s="116">
        <v>0.18174160261135097</v>
      </c>
      <c r="O57" s="116">
        <v>-8.185053380782914E-2</v>
      </c>
    </row>
    <row r="58" spans="1:16" x14ac:dyDescent="0.25">
      <c r="A58" s="1">
        <v>6</v>
      </c>
      <c r="B58" s="114" t="s">
        <v>81</v>
      </c>
      <c r="C58" s="115">
        <v>31086</v>
      </c>
      <c r="D58" s="116">
        <v>-6.8891151979871834E-2</v>
      </c>
      <c r="E58" s="115">
        <v>0</v>
      </c>
      <c r="F58" s="116">
        <f t="shared" si="8"/>
        <v>-1</v>
      </c>
      <c r="G58" s="115">
        <v>12085</v>
      </c>
      <c r="H58" s="116" t="str">
        <f t="shared" si="9"/>
        <v>-</v>
      </c>
      <c r="I58" s="115">
        <v>29605</v>
      </c>
      <c r="J58" s="116">
        <f t="shared" si="10"/>
        <v>1.4497310715763345</v>
      </c>
      <c r="K58" s="115">
        <v>26276</v>
      </c>
      <c r="L58" s="116">
        <f t="shared" si="11"/>
        <v>-0.1124472217530823</v>
      </c>
      <c r="M58" s="115">
        <v>24937</v>
      </c>
      <c r="N58" s="116">
        <v>-5.0959050083726587E-2</v>
      </c>
      <c r="O58" s="116">
        <v>-0.19780608634111818</v>
      </c>
    </row>
    <row r="59" spans="1:16" x14ac:dyDescent="0.25">
      <c r="A59" s="1">
        <v>7</v>
      </c>
      <c r="B59" s="114" t="s">
        <v>83</v>
      </c>
      <c r="C59" s="115">
        <v>48800</v>
      </c>
      <c r="D59" s="116">
        <v>-0.19310835165925366</v>
      </c>
      <c r="E59" s="115">
        <v>0</v>
      </c>
      <c r="F59" s="116">
        <f t="shared" si="8"/>
        <v>-1</v>
      </c>
      <c r="G59" s="115">
        <v>34781</v>
      </c>
      <c r="H59" s="116" t="str">
        <f t="shared" si="9"/>
        <v>-</v>
      </c>
      <c r="I59" s="115">
        <v>45742</v>
      </c>
      <c r="J59" s="116">
        <f t="shared" si="10"/>
        <v>0.31514332537879874</v>
      </c>
      <c r="K59" s="115">
        <v>36382</v>
      </c>
      <c r="L59" s="116">
        <f t="shared" si="11"/>
        <v>-0.20462594552052815</v>
      </c>
      <c r="M59" s="115">
        <v>39454</v>
      </c>
      <c r="N59" s="116">
        <v>8.4437359133637591E-2</v>
      </c>
      <c r="O59" s="116">
        <v>-0.19151639344262295</v>
      </c>
    </row>
    <row r="60" spans="1:16" x14ac:dyDescent="0.25">
      <c r="A60" s="1">
        <v>8</v>
      </c>
      <c r="B60" s="114" t="s">
        <v>85</v>
      </c>
      <c r="C60" s="115">
        <v>65272</v>
      </c>
      <c r="D60" s="116">
        <v>-0.2154807692307692</v>
      </c>
      <c r="E60" s="115">
        <v>38101</v>
      </c>
      <c r="F60" s="116">
        <f t="shared" si="8"/>
        <v>-0.41627344037259473</v>
      </c>
      <c r="G60" s="115">
        <v>50516</v>
      </c>
      <c r="H60" s="116">
        <f t="shared" si="9"/>
        <v>0.32584446602451389</v>
      </c>
      <c r="I60" s="115">
        <v>58778</v>
      </c>
      <c r="J60" s="116">
        <f t="shared" si="10"/>
        <v>0.16355214189563694</v>
      </c>
      <c r="K60" s="115">
        <v>83159</v>
      </c>
      <c r="L60" s="116">
        <f t="shared" si="11"/>
        <v>0.41479805369355871</v>
      </c>
      <c r="M60" s="115">
        <v>50144</v>
      </c>
      <c r="N60" s="116">
        <v>-0.39701054606236241</v>
      </c>
      <c r="O60" s="116">
        <v>-0.23176859909302605</v>
      </c>
    </row>
    <row r="61" spans="1:16" x14ac:dyDescent="0.25">
      <c r="A61" s="1">
        <v>9</v>
      </c>
      <c r="B61" s="114" t="s">
        <v>87</v>
      </c>
      <c r="C61" s="115">
        <v>35770</v>
      </c>
      <c r="D61" s="116">
        <v>-0.1487184368975939</v>
      </c>
      <c r="E61" s="115">
        <v>17630</v>
      </c>
      <c r="F61" s="116">
        <f t="shared" si="8"/>
        <v>-0.50712887894883973</v>
      </c>
      <c r="G61" s="115">
        <v>34341</v>
      </c>
      <c r="H61" s="116">
        <f t="shared" si="9"/>
        <v>0.94787294384571763</v>
      </c>
      <c r="I61" s="115">
        <v>34328</v>
      </c>
      <c r="J61" s="116">
        <f t="shared" si="10"/>
        <v>-3.7855624472205029E-4</v>
      </c>
      <c r="K61" s="115">
        <v>27840</v>
      </c>
      <c r="L61" s="116">
        <f t="shared" si="11"/>
        <v>-0.18900023304591007</v>
      </c>
      <c r="M61" s="115">
        <v>29348</v>
      </c>
      <c r="N61" s="116">
        <v>5.4166666666666696E-2</v>
      </c>
      <c r="O61" s="116">
        <v>-0.1795359239586245</v>
      </c>
    </row>
    <row r="62" spans="1:16" x14ac:dyDescent="0.25">
      <c r="A62" s="1">
        <v>10</v>
      </c>
      <c r="B62" s="114" t="s">
        <v>89</v>
      </c>
      <c r="C62" s="115">
        <v>33630</v>
      </c>
      <c r="D62" s="116">
        <v>-0.10670172922145194</v>
      </c>
      <c r="E62" s="115">
        <v>16572</v>
      </c>
      <c r="F62" s="116">
        <f t="shared" si="8"/>
        <v>-0.50722569134701168</v>
      </c>
      <c r="G62" s="115">
        <v>24758</v>
      </c>
      <c r="H62" s="116">
        <f t="shared" si="9"/>
        <v>0.49396572531981664</v>
      </c>
      <c r="I62" s="115">
        <v>28657</v>
      </c>
      <c r="J62" s="116">
        <f t="shared" si="10"/>
        <v>0.15748444947087803</v>
      </c>
      <c r="K62" s="115">
        <v>24146</v>
      </c>
      <c r="L62" s="116">
        <f t="shared" si="11"/>
        <v>-0.15741354642844685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26834</v>
      </c>
      <c r="D63" s="116">
        <v>9.2011557400398791E-2</v>
      </c>
      <c r="E63" s="115">
        <v>5230</v>
      </c>
      <c r="F63" s="116">
        <f t="shared" si="8"/>
        <v>-0.8050980099873295</v>
      </c>
      <c r="G63" s="115">
        <v>20985</v>
      </c>
      <c r="H63" s="116">
        <f t="shared" si="9"/>
        <v>3.0124282982791586</v>
      </c>
      <c r="I63" s="115">
        <v>24068</v>
      </c>
      <c r="J63" s="116">
        <f t="shared" si="10"/>
        <v>0.14691446271146047</v>
      </c>
      <c r="K63" s="115">
        <v>20317</v>
      </c>
      <c r="L63" s="116">
        <f t="shared" si="11"/>
        <v>-0.15585009140767825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27264</v>
      </c>
      <c r="D64" s="116">
        <v>-0.10096946514541982</v>
      </c>
      <c r="E64" s="115">
        <v>4774</v>
      </c>
      <c r="F64" s="116">
        <f t="shared" si="8"/>
        <v>-0.82489730046948351</v>
      </c>
      <c r="G64" s="115">
        <v>24212</v>
      </c>
      <c r="H64" s="116">
        <f t="shared" si="9"/>
        <v>4.0716380393799749</v>
      </c>
      <c r="I64" s="115">
        <v>30360</v>
      </c>
      <c r="J64" s="116">
        <f t="shared" si="10"/>
        <v>0.25392367421113504</v>
      </c>
      <c r="K64" s="115">
        <v>31159</v>
      </c>
      <c r="L64" s="116">
        <f t="shared" si="11"/>
        <v>2.6317523056653469E-2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403987</v>
      </c>
      <c r="D65" s="119">
        <v>-0.14341842176126474</v>
      </c>
      <c r="E65" s="118">
        <v>148896</v>
      </c>
      <c r="F65" s="119">
        <f t="shared" si="8"/>
        <v>-0.63143368474728145</v>
      </c>
      <c r="G65" s="118">
        <v>219808</v>
      </c>
      <c r="H65" s="119">
        <f t="shared" si="9"/>
        <v>0.47625188050719958</v>
      </c>
      <c r="I65" s="118">
        <v>358110</v>
      </c>
      <c r="J65" s="119">
        <f t="shared" si="10"/>
        <v>0.62919456980637656</v>
      </c>
      <c r="K65" s="118">
        <v>358662</v>
      </c>
      <c r="L65" s="119">
        <f t="shared" si="11"/>
        <v>1.5414258188823915E-3</v>
      </c>
      <c r="M65" s="118">
        <v>241047</v>
      </c>
      <c r="N65" s="119">
        <v>-0.14836418880723568</v>
      </c>
      <c r="O65" s="119">
        <v>-0.23781773799322703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4812</v>
      </c>
      <c r="D75" s="116">
        <v>-0.51535904924967268</v>
      </c>
      <c r="E75" s="115">
        <v>14054</v>
      </c>
      <c r="F75" s="116">
        <f t="shared" ref="F75:F87" si="12">IFERROR(E75/C75-1,"-")</f>
        <v>1.9206151288445552</v>
      </c>
      <c r="G75" s="115">
        <v>3729</v>
      </c>
      <c r="H75" s="116">
        <f t="shared" ref="H75:H87" si="13">IFERROR(G75/E75-1,"-")</f>
        <v>-0.73466628717802762</v>
      </c>
      <c r="I75" s="115">
        <v>6656</v>
      </c>
      <c r="J75" s="116">
        <f t="shared" ref="J75:J87" si="14">IFERROR(I75/G75-1,"-")</f>
        <v>0.78492893537141328</v>
      </c>
      <c r="K75" s="115">
        <v>6602</v>
      </c>
      <c r="L75" s="116">
        <f>IFERROR(K75/I75-1,"-")</f>
        <v>-8.1129807692307265E-3</v>
      </c>
      <c r="M75" s="115">
        <v>13726</v>
      </c>
      <c r="N75" s="116">
        <v>1.0790669494092699</v>
      </c>
      <c r="O75" s="116">
        <v>1.8524522028262678</v>
      </c>
    </row>
    <row r="76" spans="1:16" x14ac:dyDescent="0.25">
      <c r="A76" s="1">
        <v>2</v>
      </c>
      <c r="B76" s="114" t="s">
        <v>73</v>
      </c>
      <c r="C76" s="115">
        <v>10685</v>
      </c>
      <c r="D76" s="116">
        <v>0.63604348491808294</v>
      </c>
      <c r="E76" s="115">
        <v>10029</v>
      </c>
      <c r="F76" s="116">
        <f t="shared" si="12"/>
        <v>-6.1394478240524131E-2</v>
      </c>
      <c r="G76" s="115">
        <v>5015</v>
      </c>
      <c r="H76" s="116">
        <f t="shared" si="13"/>
        <v>-0.49995014458071596</v>
      </c>
      <c r="I76" s="115">
        <v>7479</v>
      </c>
      <c r="J76" s="116">
        <f t="shared" si="14"/>
        <v>0.4913260219341975</v>
      </c>
      <c r="K76" s="115">
        <v>5254</v>
      </c>
      <c r="L76" s="116">
        <f t="shared" ref="L76:L87" si="15">IFERROR(K76/I76-1,"-")</f>
        <v>-0.29749966573071263</v>
      </c>
      <c r="M76" s="115">
        <v>9998</v>
      </c>
      <c r="N76" s="116">
        <v>0.90293110011419864</v>
      </c>
      <c r="O76" s="116">
        <v>-6.429574169396346E-2</v>
      </c>
    </row>
    <row r="77" spans="1:16" x14ac:dyDescent="0.25">
      <c r="A77" s="1">
        <v>3</v>
      </c>
      <c r="B77" s="114" t="s">
        <v>75</v>
      </c>
      <c r="C77" s="115">
        <v>13169</v>
      </c>
      <c r="D77" s="116">
        <v>-0.11942494149114014</v>
      </c>
      <c r="E77" s="115">
        <v>6638</v>
      </c>
      <c r="F77" s="116">
        <f t="shared" si="12"/>
        <v>-0.49593742881008429</v>
      </c>
      <c r="G77" s="115">
        <v>7597</v>
      </c>
      <c r="H77" s="116">
        <f t="shared" si="13"/>
        <v>0.14447122627297371</v>
      </c>
      <c r="I77" s="115">
        <v>8558</v>
      </c>
      <c r="J77" s="116">
        <f t="shared" si="14"/>
        <v>0.1264973015664077</v>
      </c>
      <c r="K77" s="115">
        <v>6259</v>
      </c>
      <c r="L77" s="116">
        <f t="shared" si="15"/>
        <v>-0.26863753213367614</v>
      </c>
      <c r="M77" s="115">
        <v>18306</v>
      </c>
      <c r="N77" s="116">
        <v>1.924748362358204</v>
      </c>
      <c r="O77" s="116">
        <v>0.39008277014200021</v>
      </c>
    </row>
    <row r="78" spans="1:16" x14ac:dyDescent="0.25">
      <c r="A78" s="1">
        <v>4</v>
      </c>
      <c r="B78" s="114" t="s">
        <v>77</v>
      </c>
      <c r="C78" s="115">
        <v>18307</v>
      </c>
      <c r="D78" s="116">
        <v>0.53183833988787543</v>
      </c>
      <c r="E78" s="115">
        <v>0</v>
      </c>
      <c r="F78" s="116">
        <f t="shared" si="12"/>
        <v>-1</v>
      </c>
      <c r="G78" s="115">
        <v>11618</v>
      </c>
      <c r="H78" s="116" t="str">
        <f t="shared" si="13"/>
        <v>-</v>
      </c>
      <c r="I78" s="115">
        <v>15080</v>
      </c>
      <c r="J78" s="116">
        <f t="shared" si="14"/>
        <v>0.29798588397314507</v>
      </c>
      <c r="K78" s="115">
        <v>14927</v>
      </c>
      <c r="L78" s="116">
        <f t="shared" si="15"/>
        <v>-1.0145888594164432E-2</v>
      </c>
      <c r="M78" s="115">
        <v>19454</v>
      </c>
      <c r="N78" s="116">
        <v>0.30327594292222138</v>
      </c>
      <c r="O78" s="116">
        <v>6.2653629759108487E-2</v>
      </c>
    </row>
    <row r="79" spans="1:16" x14ac:dyDescent="0.25">
      <c r="A79" s="1">
        <v>5</v>
      </c>
      <c r="B79" s="114" t="s">
        <v>79</v>
      </c>
      <c r="C79" s="115">
        <v>19379</v>
      </c>
      <c r="D79" s="116">
        <v>0.46533081285444244</v>
      </c>
      <c r="E79" s="115">
        <v>0</v>
      </c>
      <c r="F79" s="116">
        <f t="shared" si="12"/>
        <v>-1</v>
      </c>
      <c r="G79" s="115">
        <v>10864</v>
      </c>
      <c r="H79" s="116" t="str">
        <f t="shared" si="13"/>
        <v>-</v>
      </c>
      <c r="I79" s="115">
        <v>13633</v>
      </c>
      <c r="J79" s="116">
        <f t="shared" si="14"/>
        <v>0.25487849779086891</v>
      </c>
      <c r="K79" s="115">
        <v>10402</v>
      </c>
      <c r="L79" s="116">
        <f t="shared" si="15"/>
        <v>-0.23699845962003963</v>
      </c>
      <c r="M79" s="115">
        <v>18925</v>
      </c>
      <c r="N79" s="116">
        <v>0.81936166121899645</v>
      </c>
      <c r="O79" s="116">
        <v>-2.3427421435574636E-2</v>
      </c>
    </row>
    <row r="80" spans="1:16" x14ac:dyDescent="0.25">
      <c r="A80" s="1">
        <v>6</v>
      </c>
      <c r="B80" s="114" t="s">
        <v>81</v>
      </c>
      <c r="C80" s="115">
        <v>24114</v>
      </c>
      <c r="D80" s="116">
        <v>0.60460473782273083</v>
      </c>
      <c r="E80" s="115">
        <v>0</v>
      </c>
      <c r="F80" s="116">
        <f t="shared" si="12"/>
        <v>-1</v>
      </c>
      <c r="G80" s="115">
        <v>11642</v>
      </c>
      <c r="H80" s="116" t="str">
        <f t="shared" si="13"/>
        <v>-</v>
      </c>
      <c r="I80" s="115">
        <v>14878</v>
      </c>
      <c r="J80" s="116">
        <f t="shared" si="14"/>
        <v>0.27795911355437219</v>
      </c>
      <c r="K80" s="115">
        <v>18314</v>
      </c>
      <c r="L80" s="116">
        <f t="shared" si="15"/>
        <v>0.23094501949186719</v>
      </c>
      <c r="M80" s="115">
        <v>22158</v>
      </c>
      <c r="N80" s="116">
        <v>0.20989407011029804</v>
      </c>
      <c r="O80" s="116">
        <v>-8.1114705150534983E-2</v>
      </c>
    </row>
    <row r="81" spans="1:16" x14ac:dyDescent="0.25">
      <c r="A81" s="1">
        <v>7</v>
      </c>
      <c r="B81" s="114" t="s">
        <v>83</v>
      </c>
      <c r="C81" s="115">
        <v>26182</v>
      </c>
      <c r="D81" s="116">
        <v>-8.8782932516618507E-2</v>
      </c>
      <c r="E81" s="115">
        <v>0</v>
      </c>
      <c r="F81" s="116">
        <f t="shared" si="12"/>
        <v>-1</v>
      </c>
      <c r="G81" s="115">
        <v>27762</v>
      </c>
      <c r="H81" s="116" t="str">
        <f t="shared" si="13"/>
        <v>-</v>
      </c>
      <c r="I81" s="115">
        <v>26550</v>
      </c>
      <c r="J81" s="116">
        <f t="shared" si="14"/>
        <v>-4.3656797060730446E-2</v>
      </c>
      <c r="K81" s="115">
        <v>29785</v>
      </c>
      <c r="L81" s="116">
        <f t="shared" si="15"/>
        <v>0.12184557438794719</v>
      </c>
      <c r="M81" s="115">
        <v>32875</v>
      </c>
      <c r="N81" s="116">
        <v>0.10374349504784286</v>
      </c>
      <c r="O81" s="116">
        <v>0.25563364143304557</v>
      </c>
    </row>
    <row r="82" spans="1:16" x14ac:dyDescent="0.25">
      <c r="A82" s="1">
        <v>8</v>
      </c>
      <c r="B82" s="114" t="s">
        <v>85</v>
      </c>
      <c r="C82" s="115">
        <v>43404</v>
      </c>
      <c r="D82" s="116">
        <v>0.1379581563630643</v>
      </c>
      <c r="E82" s="115">
        <v>22642</v>
      </c>
      <c r="F82" s="116">
        <f t="shared" si="12"/>
        <v>-0.47834300986084233</v>
      </c>
      <c r="G82" s="115">
        <v>17668</v>
      </c>
      <c r="H82" s="116">
        <f t="shared" si="13"/>
        <v>-0.21968024026146105</v>
      </c>
      <c r="I82" s="115">
        <v>28371</v>
      </c>
      <c r="J82" s="116">
        <f t="shared" si="14"/>
        <v>0.60578446909667205</v>
      </c>
      <c r="K82" s="115">
        <v>49041</v>
      </c>
      <c r="L82" s="116">
        <f t="shared" si="15"/>
        <v>0.72856085439357088</v>
      </c>
      <c r="M82" s="115">
        <v>40638</v>
      </c>
      <c r="N82" s="116">
        <v>-0.17134642442038295</v>
      </c>
      <c r="O82" s="116">
        <v>-6.372684545203211E-2</v>
      </c>
    </row>
    <row r="83" spans="1:16" x14ac:dyDescent="0.25">
      <c r="A83" s="1">
        <v>9</v>
      </c>
      <c r="B83" s="114" t="s">
        <v>87</v>
      </c>
      <c r="C83" s="115">
        <v>8869</v>
      </c>
      <c r="D83" s="116">
        <v>-0.70662564916807247</v>
      </c>
      <c r="E83" s="115">
        <v>13128</v>
      </c>
      <c r="F83" s="116">
        <f t="shared" si="12"/>
        <v>0.48021197429247953</v>
      </c>
      <c r="G83" s="115">
        <v>8166</v>
      </c>
      <c r="H83" s="116">
        <f t="shared" si="13"/>
        <v>-0.37797074954296161</v>
      </c>
      <c r="I83" s="115">
        <v>11181</v>
      </c>
      <c r="J83" s="116">
        <f t="shared" si="14"/>
        <v>0.36921381337252024</v>
      </c>
      <c r="K83" s="115">
        <v>26835</v>
      </c>
      <c r="L83" s="116">
        <f t="shared" si="15"/>
        <v>1.4000536624631073</v>
      </c>
      <c r="M83" s="115">
        <v>21672</v>
      </c>
      <c r="N83" s="116">
        <v>-0.19239798770262717</v>
      </c>
      <c r="O83" s="116">
        <v>1.4435674822415154</v>
      </c>
    </row>
    <row r="84" spans="1:16" x14ac:dyDescent="0.25">
      <c r="A84" s="1">
        <v>10</v>
      </c>
      <c r="B84" s="114" t="s">
        <v>89</v>
      </c>
      <c r="C84" s="115">
        <v>16787</v>
      </c>
      <c r="D84" s="116">
        <v>0.17828314732926231</v>
      </c>
      <c r="E84" s="115">
        <v>12101</v>
      </c>
      <c r="F84" s="116">
        <f t="shared" si="12"/>
        <v>-0.27914457616012389</v>
      </c>
      <c r="G84" s="115">
        <v>11643</v>
      </c>
      <c r="H84" s="116">
        <f t="shared" si="13"/>
        <v>-3.7848111726303646E-2</v>
      </c>
      <c r="I84" s="115">
        <v>9891</v>
      </c>
      <c r="J84" s="116">
        <f t="shared" si="14"/>
        <v>-0.15047668126771452</v>
      </c>
      <c r="K84" s="115">
        <v>20275</v>
      </c>
      <c r="L84" s="116">
        <f t="shared" si="15"/>
        <v>1.0498432918815084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12060</v>
      </c>
      <c r="D85" s="116">
        <v>0.11090641120117906</v>
      </c>
      <c r="E85" s="115">
        <v>5527</v>
      </c>
      <c r="F85" s="116">
        <f t="shared" si="12"/>
        <v>-0.54170812603648422</v>
      </c>
      <c r="G85" s="115">
        <v>6887</v>
      </c>
      <c r="H85" s="116">
        <f t="shared" si="13"/>
        <v>0.24606477293287488</v>
      </c>
      <c r="I85" s="115">
        <v>6502</v>
      </c>
      <c r="J85" s="116">
        <f t="shared" si="14"/>
        <v>-5.590242485842889E-2</v>
      </c>
      <c r="K85" s="115">
        <v>16018</v>
      </c>
      <c r="L85" s="116">
        <f t="shared" si="15"/>
        <v>1.4635496770224545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12775</v>
      </c>
      <c r="D86" s="116">
        <v>0.12012275317843057</v>
      </c>
      <c r="E86" s="115">
        <v>3690</v>
      </c>
      <c r="F86" s="116">
        <f t="shared" si="12"/>
        <v>-0.71115459882583165</v>
      </c>
      <c r="G86" s="115">
        <v>8475</v>
      </c>
      <c r="H86" s="116">
        <f t="shared" si="13"/>
        <v>1.2967479674796749</v>
      </c>
      <c r="I86" s="115">
        <v>6329</v>
      </c>
      <c r="J86" s="116">
        <f t="shared" si="14"/>
        <v>-0.25321533923303829</v>
      </c>
      <c r="K86" s="115">
        <v>14489</v>
      </c>
      <c r="L86" s="116">
        <f t="shared" si="15"/>
        <v>1.2893032074577344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210543</v>
      </c>
      <c r="D87" s="119">
        <v>2.5873032114718475E-2</v>
      </c>
      <c r="E87" s="118">
        <v>92534</v>
      </c>
      <c r="F87" s="119">
        <f t="shared" si="12"/>
        <v>-0.56049833050730724</v>
      </c>
      <c r="G87" s="118">
        <v>131066</v>
      </c>
      <c r="H87" s="119">
        <f t="shared" si="13"/>
        <v>0.4164091036808093</v>
      </c>
      <c r="I87" s="118">
        <v>155108</v>
      </c>
      <c r="J87" s="119">
        <f t="shared" si="14"/>
        <v>0.18343430027619667</v>
      </c>
      <c r="K87" s="118">
        <v>218201</v>
      </c>
      <c r="L87" s="119">
        <f t="shared" si="15"/>
        <v>0.4067681873275395</v>
      </c>
      <c r="M87" s="118">
        <v>197752</v>
      </c>
      <c r="N87" s="119">
        <v>0.18118015279030453</v>
      </c>
      <c r="O87" s="119">
        <v>0.17067741725421937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846458</v>
      </c>
      <c r="D97" s="116">
        <v>2.7768761091511163E-3</v>
      </c>
      <c r="E97" s="115">
        <v>856263</v>
      </c>
      <c r="F97" s="116">
        <f t="shared" ref="F97:F109" si="16">IFERROR(E97/C97-1,"-")</f>
        <v>1.1583563508171801E-2</v>
      </c>
      <c r="G97" s="115">
        <v>46100</v>
      </c>
      <c r="H97" s="116">
        <f t="shared" ref="H97:H109" si="17">IFERROR(G97/E97-1,"-")</f>
        <v>-0.94616140134514748</v>
      </c>
      <c r="I97" s="115">
        <v>553411</v>
      </c>
      <c r="J97" s="116">
        <f t="shared" ref="J97:J109" si="18">IFERROR(I97/G97-1,"-")</f>
        <v>11.004577006507592</v>
      </c>
      <c r="K97" s="115">
        <v>778985</v>
      </c>
      <c r="L97" s="116">
        <f t="shared" ref="L97:L109" si="19">IFERROR(K97/I97-1,"-")</f>
        <v>0.40760664316394135</v>
      </c>
      <c r="M97" s="115">
        <v>804587</v>
      </c>
      <c r="N97" s="116">
        <v>3.2865844656829069E-2</v>
      </c>
      <c r="O97" s="116">
        <v>-4.9466128266257736E-2</v>
      </c>
    </row>
    <row r="98" spans="2:15" x14ac:dyDescent="0.25">
      <c r="B98" s="114" t="s">
        <v>73</v>
      </c>
      <c r="C98" s="115">
        <v>768781</v>
      </c>
      <c r="D98" s="116">
        <v>-4.2341817239816004E-3</v>
      </c>
      <c r="E98" s="115">
        <v>800741</v>
      </c>
      <c r="F98" s="116">
        <f t="shared" si="16"/>
        <v>4.1572307328094693E-2</v>
      </c>
      <c r="G98" s="115">
        <v>45834</v>
      </c>
      <c r="H98" s="116">
        <f t="shared" si="17"/>
        <v>-0.9427605180701375</v>
      </c>
      <c r="I98" s="115">
        <v>585204</v>
      </c>
      <c r="J98" s="116">
        <f t="shared" si="18"/>
        <v>11.767901557795524</v>
      </c>
      <c r="K98" s="115">
        <v>752563</v>
      </c>
      <c r="L98" s="116">
        <f t="shared" si="19"/>
        <v>0.28598403291843533</v>
      </c>
      <c r="M98" s="115">
        <v>798120</v>
      </c>
      <c r="N98" s="116">
        <v>6.053579567424916E-2</v>
      </c>
      <c r="O98" s="116">
        <v>3.8163013914235711E-2</v>
      </c>
    </row>
    <row r="99" spans="2:15" x14ac:dyDescent="0.25">
      <c r="B99" s="114" t="s">
        <v>75</v>
      </c>
      <c r="C99" s="115">
        <v>828853</v>
      </c>
      <c r="D99" s="116">
        <v>3.3507447780798394E-3</v>
      </c>
      <c r="E99" s="115">
        <v>367740</v>
      </c>
      <c r="F99" s="116">
        <f t="shared" si="16"/>
        <v>-0.55632663451782161</v>
      </c>
      <c r="G99" s="115">
        <v>61552</v>
      </c>
      <c r="H99" s="116">
        <f t="shared" si="17"/>
        <v>-0.83262087344319358</v>
      </c>
      <c r="I99" s="115">
        <v>721001</v>
      </c>
      <c r="J99" s="116">
        <f t="shared" si="18"/>
        <v>10.713689238367559</v>
      </c>
      <c r="K99" s="115">
        <v>794080</v>
      </c>
      <c r="L99" s="116">
        <f t="shared" si="19"/>
        <v>0.10135769575909048</v>
      </c>
      <c r="M99" s="115">
        <v>827758</v>
      </c>
      <c r="N99" s="116">
        <v>4.2411343945194524E-2</v>
      </c>
      <c r="O99" s="116">
        <v>-1.3211027769700623E-3</v>
      </c>
    </row>
    <row r="100" spans="2:15" x14ac:dyDescent="0.25">
      <c r="B100" s="114" t="s">
        <v>77</v>
      </c>
      <c r="C100" s="115">
        <v>709533</v>
      </c>
      <c r="D100" s="116">
        <v>-1.6368148168686036E-2</v>
      </c>
      <c r="E100" s="115">
        <v>0</v>
      </c>
      <c r="F100" s="116">
        <f t="shared" si="16"/>
        <v>-1</v>
      </c>
      <c r="G100" s="115">
        <v>55835</v>
      </c>
      <c r="H100" s="116" t="str">
        <f t="shared" si="17"/>
        <v>-</v>
      </c>
      <c r="I100" s="115">
        <v>676545</v>
      </c>
      <c r="J100" s="116">
        <f t="shared" si="18"/>
        <v>11.116862183218412</v>
      </c>
      <c r="K100" s="115">
        <v>699869</v>
      </c>
      <c r="L100" s="116">
        <f t="shared" si="19"/>
        <v>3.4475164253671142E-2</v>
      </c>
      <c r="M100" s="115">
        <v>751517</v>
      </c>
      <c r="N100" s="116">
        <v>7.3796667662091142E-2</v>
      </c>
      <c r="O100" s="116">
        <v>5.9171314089689897E-2</v>
      </c>
    </row>
    <row r="101" spans="2:15" x14ac:dyDescent="0.25">
      <c r="B101" s="114" t="s">
        <v>79</v>
      </c>
      <c r="C101" s="115">
        <v>701990</v>
      </c>
      <c r="D101" s="116">
        <v>-4.3937777979485837E-3</v>
      </c>
      <c r="E101" s="115">
        <v>0</v>
      </c>
      <c r="F101" s="116">
        <f t="shared" si="16"/>
        <v>-1</v>
      </c>
      <c r="G101" s="115">
        <v>55151</v>
      </c>
      <c r="H101" s="116" t="str">
        <f t="shared" si="17"/>
        <v>-</v>
      </c>
      <c r="I101" s="115">
        <v>617668</v>
      </c>
      <c r="J101" s="116">
        <f t="shared" si="18"/>
        <v>10.199579336730068</v>
      </c>
      <c r="K101" s="115">
        <v>641625</v>
      </c>
      <c r="L101" s="116">
        <f t="shared" si="19"/>
        <v>3.8786208772350284E-2</v>
      </c>
      <c r="M101" s="115">
        <v>705456</v>
      </c>
      <c r="N101" s="116">
        <v>9.9483343074225683E-2</v>
      </c>
      <c r="O101" s="116">
        <v>4.9373922705451267E-3</v>
      </c>
    </row>
    <row r="102" spans="2:15" x14ac:dyDescent="0.25">
      <c r="B102" s="114" t="s">
        <v>81</v>
      </c>
      <c r="C102" s="115">
        <v>771701</v>
      </c>
      <c r="D102" s="116">
        <v>-7.7042999057352901E-4</v>
      </c>
      <c r="E102" s="115">
        <v>0</v>
      </c>
      <c r="F102" s="116">
        <f t="shared" si="16"/>
        <v>-1</v>
      </c>
      <c r="G102" s="115">
        <v>90172</v>
      </c>
      <c r="H102" s="116" t="str">
        <f t="shared" si="17"/>
        <v>-</v>
      </c>
      <c r="I102" s="115">
        <v>628460</v>
      </c>
      <c r="J102" s="116">
        <f t="shared" si="18"/>
        <v>5.9695692676218783</v>
      </c>
      <c r="K102" s="115">
        <v>713434</v>
      </c>
      <c r="L102" s="116">
        <f t="shared" si="19"/>
        <v>0.1352098781147566</v>
      </c>
      <c r="M102" s="115">
        <v>740595</v>
      </c>
      <c r="N102" s="116">
        <v>3.8070795616693243E-2</v>
      </c>
      <c r="O102" s="116">
        <v>-4.0308357770690972E-2</v>
      </c>
    </row>
    <row r="103" spans="2:15" x14ac:dyDescent="0.25">
      <c r="B103" s="114" t="s">
        <v>83</v>
      </c>
      <c r="C103" s="115">
        <v>850675</v>
      </c>
      <c r="D103" s="116">
        <v>3.4836589062792633E-2</v>
      </c>
      <c r="E103" s="115">
        <v>0</v>
      </c>
      <c r="F103" s="116">
        <f t="shared" si="16"/>
        <v>-1</v>
      </c>
      <c r="G103" s="115">
        <v>191769</v>
      </c>
      <c r="H103" s="116" t="str">
        <f t="shared" si="17"/>
        <v>-</v>
      </c>
      <c r="I103" s="115">
        <v>785928</v>
      </c>
      <c r="J103" s="116">
        <f t="shared" si="18"/>
        <v>3.0983057741345057</v>
      </c>
      <c r="K103" s="115">
        <v>805133</v>
      </c>
      <c r="L103" s="116">
        <f t="shared" si="19"/>
        <v>2.4436080658787995E-2</v>
      </c>
      <c r="M103" s="115">
        <v>823259</v>
      </c>
      <c r="N103" s="116">
        <v>2.2513050638838461E-2</v>
      </c>
      <c r="O103" s="116">
        <v>-3.2228524407088455E-2</v>
      </c>
    </row>
    <row r="104" spans="2:15" x14ac:dyDescent="0.25">
      <c r="B104" s="114" t="s">
        <v>85</v>
      </c>
      <c r="C104" s="115">
        <v>858378</v>
      </c>
      <c r="D104" s="116">
        <v>8.2899307073724948E-4</v>
      </c>
      <c r="E104" s="115">
        <v>130458</v>
      </c>
      <c r="F104" s="116">
        <f t="shared" si="16"/>
        <v>-0.84801800605327726</v>
      </c>
      <c r="G104" s="115">
        <v>318588</v>
      </c>
      <c r="H104" s="116">
        <f t="shared" si="17"/>
        <v>1.4420733109506507</v>
      </c>
      <c r="I104" s="115">
        <v>808317</v>
      </c>
      <c r="J104" s="116">
        <f t="shared" si="18"/>
        <v>1.537185958039851</v>
      </c>
      <c r="K104" s="115">
        <v>814997</v>
      </c>
      <c r="L104" s="116">
        <f t="shared" si="19"/>
        <v>8.264084511398373E-3</v>
      </c>
      <c r="M104" s="115">
        <v>845497</v>
      </c>
      <c r="N104" s="116">
        <v>3.7423450638468525E-2</v>
      </c>
      <c r="O104" s="116">
        <v>-1.5006209385608704E-2</v>
      </c>
    </row>
    <row r="105" spans="2:15" x14ac:dyDescent="0.25">
      <c r="B105" s="114" t="s">
        <v>87</v>
      </c>
      <c r="C105" s="115">
        <v>752359</v>
      </c>
      <c r="D105" s="116">
        <v>-1.0979202351484307E-2</v>
      </c>
      <c r="E105" s="115">
        <v>75032</v>
      </c>
      <c r="F105" s="116">
        <f t="shared" si="16"/>
        <v>-0.90027101423655465</v>
      </c>
      <c r="G105" s="115">
        <v>380362</v>
      </c>
      <c r="H105" s="116">
        <f t="shared" si="17"/>
        <v>4.0693304190212176</v>
      </c>
      <c r="I105" s="115">
        <v>703133</v>
      </c>
      <c r="J105" s="116">
        <f t="shared" si="18"/>
        <v>0.8485889757651921</v>
      </c>
      <c r="K105" s="115">
        <v>745193</v>
      </c>
      <c r="L105" s="116">
        <f t="shared" si="19"/>
        <v>5.9817986070914042E-2</v>
      </c>
      <c r="M105" s="115">
        <v>756660</v>
      </c>
      <c r="N105" s="116">
        <v>1.5387959897637193E-2</v>
      </c>
      <c r="O105" s="116">
        <v>5.7166857843131691E-3</v>
      </c>
    </row>
    <row r="106" spans="2:15" x14ac:dyDescent="0.25">
      <c r="B106" s="114" t="s">
        <v>89</v>
      </c>
      <c r="C106" s="115">
        <v>777569</v>
      </c>
      <c r="D106" s="116">
        <v>-8.0597540831444436E-2</v>
      </c>
      <c r="E106" s="115">
        <v>72966</v>
      </c>
      <c r="F106" s="116">
        <f t="shared" si="16"/>
        <v>-0.90616138246252098</v>
      </c>
      <c r="G106" s="115">
        <v>591011</v>
      </c>
      <c r="H106" s="116">
        <f t="shared" si="17"/>
        <v>7.0998136118192043</v>
      </c>
      <c r="I106" s="115">
        <v>763388</v>
      </c>
      <c r="J106" s="116">
        <f t="shared" si="18"/>
        <v>0.2916646221474728</v>
      </c>
      <c r="K106" s="115">
        <v>818995</v>
      </c>
      <c r="L106" s="116">
        <f t="shared" si="19"/>
        <v>7.2842381593632544E-2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789381</v>
      </c>
      <c r="D107" s="116">
        <v>4.4484880103323743E-3</v>
      </c>
      <c r="E107" s="115">
        <v>100018</v>
      </c>
      <c r="F107" s="116">
        <f t="shared" si="16"/>
        <v>-0.87329565824361111</v>
      </c>
      <c r="G107" s="115">
        <v>633044</v>
      </c>
      <c r="H107" s="116">
        <f t="shared" si="17"/>
        <v>5.3293007258693432</v>
      </c>
      <c r="I107" s="115">
        <v>755348</v>
      </c>
      <c r="J107" s="116">
        <f t="shared" si="18"/>
        <v>0.19319984076936203</v>
      </c>
      <c r="K107" s="115">
        <v>811442</v>
      </c>
      <c r="L107" s="116">
        <f t="shared" si="19"/>
        <v>7.4262459157897975E-2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823369</v>
      </c>
      <c r="D108" s="116">
        <v>3.8350028185568208E-2</v>
      </c>
      <c r="E108" s="115">
        <v>109776</v>
      </c>
      <c r="F108" s="116">
        <f t="shared" si="16"/>
        <v>-0.86667460154560105</v>
      </c>
      <c r="G108" s="115">
        <v>546870</v>
      </c>
      <c r="H108" s="116">
        <f t="shared" si="17"/>
        <v>3.9816899868823787</v>
      </c>
      <c r="I108" s="115">
        <v>753622</v>
      </c>
      <c r="J108" s="116">
        <f t="shared" si="18"/>
        <v>0.37806425658748877</v>
      </c>
      <c r="K108" s="115">
        <v>786129</v>
      </c>
      <c r="L108" s="116">
        <f t="shared" si="19"/>
        <v>4.3134356481100644E-2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9479047</v>
      </c>
      <c r="D109" s="119">
        <v>-2.8318005766062582E-3</v>
      </c>
      <c r="E109" s="118">
        <v>2617010</v>
      </c>
      <c r="F109" s="119">
        <f t="shared" si="16"/>
        <v>-0.72391633884714368</v>
      </c>
      <c r="G109" s="118">
        <v>3016288</v>
      </c>
      <c r="H109" s="119">
        <f t="shared" si="17"/>
        <v>0.15257029969316127</v>
      </c>
      <c r="I109" s="118">
        <v>8352025</v>
      </c>
      <c r="J109" s="119">
        <f t="shared" si="18"/>
        <v>1.7689746469833119</v>
      </c>
      <c r="K109" s="118">
        <v>9162445</v>
      </c>
      <c r="L109" s="119">
        <f t="shared" si="19"/>
        <v>9.7032755529347758E-2</v>
      </c>
      <c r="M109" s="118">
        <v>7053449</v>
      </c>
      <c r="N109" s="119">
        <v>4.5593761761810514E-2</v>
      </c>
      <c r="O109" s="119">
        <v>-4.9767743945035026E-3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371879</v>
      </c>
      <c r="D119" s="116">
        <v>9.4176908297559869E-2</v>
      </c>
      <c r="E119" s="115">
        <v>371020</v>
      </c>
      <c r="F119" s="116">
        <f t="shared" ref="F119:F131" si="20">IFERROR(E119/C119-1,"-")</f>
        <v>-2.3098911204988415E-3</v>
      </c>
      <c r="G119" s="115">
        <v>5882</v>
      </c>
      <c r="H119" s="116">
        <f t="shared" ref="H119:H131" si="21">IFERROR(G119/E119-1,"-")</f>
        <v>-0.98414640720176805</v>
      </c>
      <c r="I119" s="115">
        <v>194152</v>
      </c>
      <c r="J119" s="116">
        <f t="shared" ref="J119:J131" si="22">IFERROR(I119/G119-1,"-")</f>
        <v>32.00782046922815</v>
      </c>
      <c r="K119" s="115">
        <v>305389</v>
      </c>
      <c r="L119" s="116">
        <f t="shared" ref="L119:L131" si="23">IFERROR(K119/I119-1,"-")</f>
        <v>0.57293769829824059</v>
      </c>
      <c r="M119" s="115">
        <v>337479</v>
      </c>
      <c r="N119" s="116">
        <v>0.10507909584169695</v>
      </c>
      <c r="O119" s="116">
        <v>-9.2503206688197004E-2</v>
      </c>
    </row>
    <row r="120" spans="1:16" x14ac:dyDescent="0.25">
      <c r="B120" s="114" t="s">
        <v>73</v>
      </c>
      <c r="C120" s="115">
        <v>323982</v>
      </c>
      <c r="D120" s="116">
        <v>4.8387044581576388E-2</v>
      </c>
      <c r="E120" s="115">
        <v>348572</v>
      </c>
      <c r="F120" s="116">
        <f t="shared" si="20"/>
        <v>7.5899278354970345E-2</v>
      </c>
      <c r="G120" s="115">
        <v>2515</v>
      </c>
      <c r="H120" s="116">
        <f t="shared" si="21"/>
        <v>-0.99278484789369192</v>
      </c>
      <c r="I120" s="115">
        <v>236389</v>
      </c>
      <c r="J120" s="116">
        <f t="shared" si="22"/>
        <v>92.991650099403572</v>
      </c>
      <c r="K120" s="115">
        <v>294598</v>
      </c>
      <c r="L120" s="116">
        <f t="shared" si="23"/>
        <v>0.24624242244774508</v>
      </c>
      <c r="M120" s="115">
        <v>317505</v>
      </c>
      <c r="N120" s="116">
        <v>7.7756807581857323E-2</v>
      </c>
      <c r="O120" s="116">
        <v>-1.9991851399151828E-2</v>
      </c>
    </row>
    <row r="121" spans="1:16" x14ac:dyDescent="0.25">
      <c r="B121" s="114" t="s">
        <v>75</v>
      </c>
      <c r="C121" s="115">
        <v>366991</v>
      </c>
      <c r="D121" s="116">
        <v>3.8055422770459701E-2</v>
      </c>
      <c r="E121" s="115">
        <v>182964</v>
      </c>
      <c r="F121" s="116">
        <f t="shared" si="20"/>
        <v>-0.50144826439885448</v>
      </c>
      <c r="G121" s="115">
        <v>2747</v>
      </c>
      <c r="H121" s="116">
        <f t="shared" si="21"/>
        <v>-0.98498611748759324</v>
      </c>
      <c r="I121" s="115">
        <v>322218</v>
      </c>
      <c r="J121" s="116">
        <f t="shared" si="22"/>
        <v>116.29814342919549</v>
      </c>
      <c r="K121" s="115">
        <v>365880</v>
      </c>
      <c r="L121" s="116">
        <f t="shared" si="23"/>
        <v>0.13550453419734465</v>
      </c>
      <c r="M121" s="115">
        <v>366554</v>
      </c>
      <c r="N121" s="116">
        <v>1.8421340330163627E-3</v>
      </c>
      <c r="O121" s="116">
        <v>-1.1907648961418937E-3</v>
      </c>
    </row>
    <row r="122" spans="1:16" x14ac:dyDescent="0.25">
      <c r="B122" s="114" t="s">
        <v>77</v>
      </c>
      <c r="C122" s="115">
        <v>363477</v>
      </c>
      <c r="D122" s="116">
        <v>4.1896342669429876E-2</v>
      </c>
      <c r="E122" s="115">
        <v>0</v>
      </c>
      <c r="F122" s="116">
        <f t="shared" si="20"/>
        <v>-1</v>
      </c>
      <c r="G122" s="115">
        <v>1587</v>
      </c>
      <c r="H122" s="116" t="str">
        <f t="shared" si="21"/>
        <v>-</v>
      </c>
      <c r="I122" s="115">
        <v>336250</v>
      </c>
      <c r="J122" s="116">
        <f t="shared" si="22"/>
        <v>210.87775677378701</v>
      </c>
      <c r="K122" s="115">
        <v>328415</v>
      </c>
      <c r="L122" s="116">
        <f t="shared" si="23"/>
        <v>-2.3301115241635695E-2</v>
      </c>
      <c r="M122" s="115">
        <v>387552</v>
      </c>
      <c r="N122" s="116">
        <v>0.18006790189242272</v>
      </c>
      <c r="O122" s="116">
        <v>6.6235277610412702E-2</v>
      </c>
    </row>
    <row r="123" spans="1:16" x14ac:dyDescent="0.25">
      <c r="B123" s="114" t="s">
        <v>79</v>
      </c>
      <c r="C123" s="115">
        <v>460629</v>
      </c>
      <c r="D123" s="116">
        <v>0.12726583052921381</v>
      </c>
      <c r="E123" s="115">
        <v>0</v>
      </c>
      <c r="F123" s="116">
        <f t="shared" si="20"/>
        <v>-1</v>
      </c>
      <c r="G123" s="115">
        <v>1610</v>
      </c>
      <c r="H123" s="116" t="str">
        <f t="shared" si="21"/>
        <v>-</v>
      </c>
      <c r="I123" s="115">
        <v>366440</v>
      </c>
      <c r="J123" s="116">
        <f t="shared" si="22"/>
        <v>226.6024844720497</v>
      </c>
      <c r="K123" s="115">
        <v>380507</v>
      </c>
      <c r="L123" s="116">
        <f t="shared" si="23"/>
        <v>3.838827638904041E-2</v>
      </c>
      <c r="M123" s="115">
        <v>422996</v>
      </c>
      <c r="N123" s="116">
        <v>0.11166417437786946</v>
      </c>
      <c r="O123" s="116">
        <v>-8.1699154851301192E-2</v>
      </c>
    </row>
    <row r="124" spans="1:16" x14ac:dyDescent="0.25">
      <c r="B124" s="114" t="s">
        <v>81</v>
      </c>
      <c r="C124" s="115">
        <v>500493</v>
      </c>
      <c r="D124" s="116">
        <v>6.2696803371800502E-2</v>
      </c>
      <c r="E124" s="115">
        <v>0</v>
      </c>
      <c r="F124" s="116">
        <f t="shared" si="20"/>
        <v>-1</v>
      </c>
      <c r="G124" s="115">
        <v>8660</v>
      </c>
      <c r="H124" s="116" t="str">
        <f t="shared" si="21"/>
        <v>-</v>
      </c>
      <c r="I124" s="115">
        <v>382090</v>
      </c>
      <c r="J124" s="116">
        <f t="shared" si="22"/>
        <v>43.121247113163975</v>
      </c>
      <c r="K124" s="115">
        <v>428359</v>
      </c>
      <c r="L124" s="116">
        <f t="shared" si="23"/>
        <v>0.12109450652987519</v>
      </c>
      <c r="M124" s="115">
        <v>458450</v>
      </c>
      <c r="N124" s="116">
        <v>7.024715250525837E-2</v>
      </c>
      <c r="O124" s="116">
        <v>-8.4003172871548681E-2</v>
      </c>
    </row>
    <row r="125" spans="1:16" x14ac:dyDescent="0.25">
      <c r="B125" s="114" t="s">
        <v>83</v>
      </c>
      <c r="C125" s="115">
        <v>533742</v>
      </c>
      <c r="D125" s="116">
        <v>0.13740724797661019</v>
      </c>
      <c r="E125" s="115">
        <v>0</v>
      </c>
      <c r="F125" s="116">
        <f t="shared" si="20"/>
        <v>-1</v>
      </c>
      <c r="G125" s="115">
        <v>31484</v>
      </c>
      <c r="H125" s="116" t="str">
        <f t="shared" si="21"/>
        <v>-</v>
      </c>
      <c r="I125" s="115">
        <v>453306</v>
      </c>
      <c r="J125" s="116">
        <f t="shared" si="22"/>
        <v>13.397979926311777</v>
      </c>
      <c r="K125" s="115">
        <v>480731</v>
      </c>
      <c r="L125" s="116">
        <f t="shared" si="23"/>
        <v>6.0499971321800183E-2</v>
      </c>
      <c r="M125" s="115">
        <v>490081</v>
      </c>
      <c r="N125" s="116">
        <v>1.9449546627947845E-2</v>
      </c>
      <c r="O125" s="116">
        <v>-8.1801694451626439E-2</v>
      </c>
    </row>
    <row r="126" spans="1:16" x14ac:dyDescent="0.25">
      <c r="B126" s="114" t="s">
        <v>85</v>
      </c>
      <c r="C126" s="115">
        <v>530867</v>
      </c>
      <c r="D126" s="116">
        <v>8.5169316560439245E-2</v>
      </c>
      <c r="E126" s="115">
        <v>39763</v>
      </c>
      <c r="F126" s="116">
        <f t="shared" si="20"/>
        <v>-0.92509800006404619</v>
      </c>
      <c r="G126" s="115">
        <v>112679</v>
      </c>
      <c r="H126" s="116">
        <f t="shared" si="21"/>
        <v>1.833765057968463</v>
      </c>
      <c r="I126" s="115">
        <v>453711</v>
      </c>
      <c r="J126" s="116">
        <f t="shared" si="22"/>
        <v>3.0265799305993131</v>
      </c>
      <c r="K126" s="115">
        <v>456116</v>
      </c>
      <c r="L126" s="116">
        <f t="shared" si="23"/>
        <v>5.3007310821204801E-3</v>
      </c>
      <c r="M126" s="115">
        <v>482673</v>
      </c>
      <c r="N126" s="116">
        <v>5.8224223662401764E-2</v>
      </c>
      <c r="O126" s="116">
        <v>-9.0783567258842623E-2</v>
      </c>
    </row>
    <row r="127" spans="1:16" x14ac:dyDescent="0.25">
      <c r="B127" s="114" t="s">
        <v>87</v>
      </c>
      <c r="C127" s="115">
        <v>483251</v>
      </c>
      <c r="D127" s="116">
        <v>6.9660011510026987E-2</v>
      </c>
      <c r="E127" s="115">
        <v>30652</v>
      </c>
      <c r="F127" s="116">
        <f t="shared" si="20"/>
        <v>-0.93657126420845482</v>
      </c>
      <c r="G127" s="115">
        <v>175746</v>
      </c>
      <c r="H127" s="116">
        <f t="shared" si="21"/>
        <v>4.7335899778154769</v>
      </c>
      <c r="I127" s="115">
        <v>420455</v>
      </c>
      <c r="J127" s="116">
        <f t="shared" si="22"/>
        <v>1.3924015340320688</v>
      </c>
      <c r="K127" s="115">
        <v>441166</v>
      </c>
      <c r="L127" s="116">
        <f t="shared" si="23"/>
        <v>4.9258541342117379E-2</v>
      </c>
      <c r="M127" s="115">
        <v>457809</v>
      </c>
      <c r="N127" s="116">
        <v>3.7725028674013839E-2</v>
      </c>
      <c r="O127" s="116">
        <v>-5.264758893411503E-2</v>
      </c>
    </row>
    <row r="128" spans="1:16" x14ac:dyDescent="0.25">
      <c r="A128" s="120"/>
      <c r="B128" s="114" t="s">
        <v>89</v>
      </c>
      <c r="C128" s="115">
        <v>432642</v>
      </c>
      <c r="D128" s="116">
        <v>-2.3705452141163041E-2</v>
      </c>
      <c r="E128" s="115">
        <v>32753</v>
      </c>
      <c r="F128" s="116">
        <f t="shared" si="20"/>
        <v>-0.92429537585347699</v>
      </c>
      <c r="G128" s="115">
        <v>282050</v>
      </c>
      <c r="H128" s="116">
        <f t="shared" si="21"/>
        <v>7.6114249076420482</v>
      </c>
      <c r="I128" s="115">
        <v>411383</v>
      </c>
      <c r="J128" s="116">
        <f t="shared" si="22"/>
        <v>0.45854635702889568</v>
      </c>
      <c r="K128" s="115">
        <v>438839</v>
      </c>
      <c r="L128" s="116">
        <f t="shared" si="23"/>
        <v>6.6740725795669809E-2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351675</v>
      </c>
      <c r="D129" s="116">
        <v>2.8079048148039965E-2</v>
      </c>
      <c r="E129" s="115">
        <v>58172</v>
      </c>
      <c r="F129" s="116">
        <f t="shared" si="20"/>
        <v>-0.8345859102864861</v>
      </c>
      <c r="G129" s="115">
        <v>253462</v>
      </c>
      <c r="H129" s="116">
        <f t="shared" si="21"/>
        <v>3.3571133878842057</v>
      </c>
      <c r="I129" s="115">
        <v>344832</v>
      </c>
      <c r="J129" s="116">
        <f t="shared" si="22"/>
        <v>0.3604879626926325</v>
      </c>
      <c r="K129" s="115">
        <v>355194</v>
      </c>
      <c r="L129" s="116">
        <f t="shared" si="23"/>
        <v>3.004941536748329E-2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375307</v>
      </c>
      <c r="D130" s="116">
        <v>0.10812342959723864</v>
      </c>
      <c r="E130" s="115">
        <v>59517</v>
      </c>
      <c r="F130" s="116">
        <f t="shared" si="20"/>
        <v>-0.84141782593983061</v>
      </c>
      <c r="G130" s="115">
        <v>187921</v>
      </c>
      <c r="H130" s="116">
        <f t="shared" si="21"/>
        <v>2.1574340104507956</v>
      </c>
      <c r="I130" s="115">
        <v>335204</v>
      </c>
      <c r="J130" s="116">
        <f t="shared" si="22"/>
        <v>0.78374955433400206</v>
      </c>
      <c r="K130" s="115">
        <v>352959</v>
      </c>
      <c r="L130" s="116">
        <f t="shared" si="23"/>
        <v>5.296774501497592E-2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5094935</v>
      </c>
      <c r="D131" s="119">
        <v>6.9233264974283504E-2</v>
      </c>
      <c r="E131" s="118">
        <v>1173619</v>
      </c>
      <c r="F131" s="119">
        <f t="shared" si="20"/>
        <v>-0.76964985814343068</v>
      </c>
      <c r="G131" s="118">
        <v>1066343</v>
      </c>
      <c r="H131" s="119">
        <f t="shared" si="21"/>
        <v>-9.1406154808332141E-2</v>
      </c>
      <c r="I131" s="118">
        <v>4256430</v>
      </c>
      <c r="J131" s="119">
        <f t="shared" si="22"/>
        <v>2.9916143304734031</v>
      </c>
      <c r="K131" s="118">
        <v>4628153</v>
      </c>
      <c r="L131" s="119">
        <f t="shared" si="23"/>
        <v>8.7332106953479816E-2</v>
      </c>
      <c r="M131" s="118">
        <v>3721099</v>
      </c>
      <c r="N131" s="119">
        <v>6.8924706441328087E-2</v>
      </c>
      <c r="O131" s="119">
        <v>-5.4433309082814518E-2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49589</v>
      </c>
      <c r="D141" s="116">
        <v>-0.14544451911975043</v>
      </c>
      <c r="E141" s="115">
        <v>44550</v>
      </c>
      <c r="F141" s="116">
        <f t="shared" ref="F141:F153" si="24">IFERROR(E141/C141-1,"-")</f>
        <v>-0.10161527758172173</v>
      </c>
      <c r="G141" s="115">
        <v>3988</v>
      </c>
      <c r="H141" s="116">
        <f t="shared" ref="H141:H153" si="25">IFERROR(G141/E141-1,"-")</f>
        <v>-0.91048260381593715</v>
      </c>
      <c r="I141" s="115">
        <v>24948</v>
      </c>
      <c r="J141" s="116">
        <f t="shared" ref="J141:J153" si="26">IFERROR(I141/G141-1,"-")</f>
        <v>5.2557673019057169</v>
      </c>
      <c r="K141" s="115">
        <v>34751</v>
      </c>
      <c r="L141" s="116">
        <f t="shared" ref="L141:L153" si="27">IFERROR(K141/I141-1,"-")</f>
        <v>0.39293730960397633</v>
      </c>
      <c r="M141" s="115">
        <v>33149</v>
      </c>
      <c r="N141" s="116">
        <v>-4.6099392823228058E-2</v>
      </c>
      <c r="O141" s="116">
        <v>-0.33152513662304139</v>
      </c>
    </row>
    <row r="142" spans="2:16" x14ac:dyDescent="0.25">
      <c r="B142" s="114" t="s">
        <v>73</v>
      </c>
      <c r="C142" s="115">
        <v>46635</v>
      </c>
      <c r="D142" s="116">
        <v>-0.11941313091259276</v>
      </c>
      <c r="E142" s="115">
        <v>43433</v>
      </c>
      <c r="F142" s="116">
        <f t="shared" si="24"/>
        <v>-6.8660877023694611E-2</v>
      </c>
      <c r="G142" s="115">
        <v>4402</v>
      </c>
      <c r="H142" s="116">
        <f t="shared" si="25"/>
        <v>-0.89864849308129768</v>
      </c>
      <c r="I142" s="115">
        <v>24167</v>
      </c>
      <c r="J142" s="116">
        <f t="shared" si="26"/>
        <v>4.4900045433893681</v>
      </c>
      <c r="K142" s="115">
        <v>41108</v>
      </c>
      <c r="L142" s="116">
        <f t="shared" si="27"/>
        <v>0.7009972276244465</v>
      </c>
      <c r="M142" s="115">
        <v>38403</v>
      </c>
      <c r="N142" s="116">
        <v>-6.5802276929064929E-2</v>
      </c>
      <c r="O142" s="116">
        <v>-0.17651978128015444</v>
      </c>
    </row>
    <row r="143" spans="2:16" x14ac:dyDescent="0.25">
      <c r="B143" s="114" t="s">
        <v>75</v>
      </c>
      <c r="C143" s="115">
        <v>46288</v>
      </c>
      <c r="D143" s="116">
        <v>-0.1257342525262064</v>
      </c>
      <c r="E143" s="115">
        <v>17711</v>
      </c>
      <c r="F143" s="116">
        <f t="shared" si="24"/>
        <v>-0.61737383339094365</v>
      </c>
      <c r="G143" s="115">
        <v>6472</v>
      </c>
      <c r="H143" s="116">
        <f t="shared" si="25"/>
        <v>-0.63457738128846475</v>
      </c>
      <c r="I143" s="115">
        <v>30216</v>
      </c>
      <c r="J143" s="116">
        <f t="shared" si="26"/>
        <v>3.6687268232385657</v>
      </c>
      <c r="K143" s="115">
        <v>34033</v>
      </c>
      <c r="L143" s="116">
        <f t="shared" si="27"/>
        <v>0.12632380195922699</v>
      </c>
      <c r="M143" s="115">
        <v>36177</v>
      </c>
      <c r="N143" s="116">
        <v>6.2997678723591743E-2</v>
      </c>
      <c r="O143" s="116">
        <v>-0.21843674386450052</v>
      </c>
    </row>
    <row r="144" spans="2:16" x14ac:dyDescent="0.25">
      <c r="B144" s="114" t="s">
        <v>77</v>
      </c>
      <c r="C144" s="115">
        <v>41018</v>
      </c>
      <c r="D144" s="116">
        <v>-0.23745608001338514</v>
      </c>
      <c r="E144" s="115">
        <v>0</v>
      </c>
      <c r="F144" s="116">
        <f t="shared" si="24"/>
        <v>-1</v>
      </c>
      <c r="G144" s="115">
        <v>3725</v>
      </c>
      <c r="H144" s="116" t="str">
        <f t="shared" si="25"/>
        <v>-</v>
      </c>
      <c r="I144" s="115">
        <v>29557</v>
      </c>
      <c r="J144" s="116">
        <f t="shared" si="26"/>
        <v>6.9347651006711413</v>
      </c>
      <c r="K144" s="115">
        <v>29401</v>
      </c>
      <c r="L144" s="116">
        <f t="shared" si="27"/>
        <v>-5.277937544405753E-3</v>
      </c>
      <c r="M144" s="115">
        <v>30259</v>
      </c>
      <c r="N144" s="116">
        <v>2.9182680861195243E-2</v>
      </c>
      <c r="O144" s="116">
        <v>-0.26229947827782929</v>
      </c>
    </row>
    <row r="145" spans="1:16" x14ac:dyDescent="0.25">
      <c r="B145" s="114" t="s">
        <v>79</v>
      </c>
      <c r="C145" s="115">
        <v>31819</v>
      </c>
      <c r="D145" s="116">
        <v>-0.39026540193542203</v>
      </c>
      <c r="E145" s="115">
        <v>0</v>
      </c>
      <c r="F145" s="116">
        <f t="shared" si="24"/>
        <v>-1</v>
      </c>
      <c r="G145" s="115">
        <v>4989</v>
      </c>
      <c r="H145" s="116" t="str">
        <f t="shared" si="25"/>
        <v>-</v>
      </c>
      <c r="I145" s="115">
        <v>16808</v>
      </c>
      <c r="J145" s="116">
        <f t="shared" si="26"/>
        <v>2.3690118260172381</v>
      </c>
      <c r="K145" s="115">
        <v>17791</v>
      </c>
      <c r="L145" s="116">
        <f t="shared" si="27"/>
        <v>5.8484055211803998E-2</v>
      </c>
      <c r="M145" s="115">
        <v>18366</v>
      </c>
      <c r="N145" s="116">
        <v>3.2319712214040841E-2</v>
      </c>
      <c r="O145" s="116">
        <v>-0.4227976994877275</v>
      </c>
    </row>
    <row r="146" spans="1:16" x14ac:dyDescent="0.25">
      <c r="B146" s="114" t="s">
        <v>81</v>
      </c>
      <c r="C146" s="115">
        <v>32121</v>
      </c>
      <c r="D146" s="116">
        <v>-0.37017647058823533</v>
      </c>
      <c r="E146" s="115">
        <v>0</v>
      </c>
      <c r="F146" s="116">
        <f t="shared" si="24"/>
        <v>-1</v>
      </c>
      <c r="G146" s="115">
        <v>6327</v>
      </c>
      <c r="H146" s="116" t="str">
        <f t="shared" si="25"/>
        <v>-</v>
      </c>
      <c r="I146" s="115">
        <v>19444</v>
      </c>
      <c r="J146" s="116">
        <f t="shared" si="26"/>
        <v>2.0731784415994943</v>
      </c>
      <c r="K146" s="115">
        <v>23745</v>
      </c>
      <c r="L146" s="116">
        <f t="shared" si="27"/>
        <v>0.22119934169923883</v>
      </c>
      <c r="M146" s="115">
        <v>18611</v>
      </c>
      <c r="N146" s="116">
        <v>-0.21621393977679515</v>
      </c>
      <c r="O146" s="116">
        <v>-0.42059711715077364</v>
      </c>
    </row>
    <row r="147" spans="1:16" x14ac:dyDescent="0.25">
      <c r="B147" s="114" t="s">
        <v>83</v>
      </c>
      <c r="C147" s="115">
        <v>36049</v>
      </c>
      <c r="D147" s="116">
        <v>-0.35648619218479449</v>
      </c>
      <c r="E147" s="115">
        <v>0</v>
      </c>
      <c r="F147" s="116">
        <f t="shared" si="24"/>
        <v>-1</v>
      </c>
      <c r="G147" s="115">
        <v>11927</v>
      </c>
      <c r="H147" s="116" t="str">
        <f t="shared" si="25"/>
        <v>-</v>
      </c>
      <c r="I147" s="115">
        <v>25892</v>
      </c>
      <c r="J147" s="116">
        <f t="shared" si="26"/>
        <v>1.1708728095916827</v>
      </c>
      <c r="K147" s="115">
        <v>21000</v>
      </c>
      <c r="L147" s="116">
        <f t="shared" si="27"/>
        <v>-0.18893866831453732</v>
      </c>
      <c r="M147" s="115">
        <v>21458</v>
      </c>
      <c r="N147" s="116">
        <v>2.1809523809523723E-2</v>
      </c>
      <c r="O147" s="116">
        <v>-0.40475463951843327</v>
      </c>
    </row>
    <row r="148" spans="1:16" x14ac:dyDescent="0.25">
      <c r="B148" s="114" t="s">
        <v>85</v>
      </c>
      <c r="C148" s="115">
        <v>30446</v>
      </c>
      <c r="D148" s="116">
        <v>-0.39930946039262105</v>
      </c>
      <c r="E148" s="115">
        <v>9610</v>
      </c>
      <c r="F148" s="116">
        <f t="shared" si="24"/>
        <v>-0.68435919332588846</v>
      </c>
      <c r="G148" s="115">
        <v>11584</v>
      </c>
      <c r="H148" s="116">
        <f t="shared" si="25"/>
        <v>0.20541103017689899</v>
      </c>
      <c r="I148" s="115">
        <v>23834</v>
      </c>
      <c r="J148" s="116">
        <f t="shared" si="26"/>
        <v>1.0574930939226519</v>
      </c>
      <c r="K148" s="115">
        <v>24723</v>
      </c>
      <c r="L148" s="116">
        <f t="shared" si="27"/>
        <v>3.7299655953679567E-2</v>
      </c>
      <c r="M148" s="115">
        <v>25592</v>
      </c>
      <c r="N148" s="116">
        <v>3.5149455972171673E-2</v>
      </c>
      <c r="O148" s="116">
        <v>-0.15942981015568547</v>
      </c>
    </row>
    <row r="149" spans="1:16" x14ac:dyDescent="0.25">
      <c r="B149" s="114" t="s">
        <v>87</v>
      </c>
      <c r="C149" s="115">
        <v>34634</v>
      </c>
      <c r="D149" s="116">
        <v>-0.30142401871797975</v>
      </c>
      <c r="E149" s="115">
        <v>2711</v>
      </c>
      <c r="F149" s="116">
        <f t="shared" si="24"/>
        <v>-0.92172431714500203</v>
      </c>
      <c r="G149" s="115">
        <v>19406</v>
      </c>
      <c r="H149" s="116">
        <f t="shared" si="25"/>
        <v>6.1582441903356697</v>
      </c>
      <c r="I149" s="115">
        <v>20951</v>
      </c>
      <c r="J149" s="116">
        <f t="shared" si="26"/>
        <v>7.9614552200350408E-2</v>
      </c>
      <c r="K149" s="115">
        <v>27751</v>
      </c>
      <c r="L149" s="116">
        <f t="shared" si="27"/>
        <v>0.32456684645124345</v>
      </c>
      <c r="M149" s="115">
        <v>23085</v>
      </c>
      <c r="N149" s="116">
        <v>-0.16813808511404993</v>
      </c>
      <c r="O149" s="116">
        <v>-0.33345845123289253</v>
      </c>
    </row>
    <row r="150" spans="1:16" x14ac:dyDescent="0.25">
      <c r="A150" s="120"/>
      <c r="B150" s="114" t="s">
        <v>89</v>
      </c>
      <c r="C150" s="115">
        <v>35739</v>
      </c>
      <c r="D150" s="116">
        <v>-0.36123324396782841</v>
      </c>
      <c r="E150" s="115">
        <v>1419</v>
      </c>
      <c r="F150" s="116">
        <f t="shared" si="24"/>
        <v>-0.96029547553093264</v>
      </c>
      <c r="G150" s="115">
        <v>30169</v>
      </c>
      <c r="H150" s="116">
        <f t="shared" si="25"/>
        <v>20.260747004933052</v>
      </c>
      <c r="I150" s="115">
        <v>22674</v>
      </c>
      <c r="J150" s="116">
        <f t="shared" si="26"/>
        <v>-0.24843382279823656</v>
      </c>
      <c r="K150" s="115">
        <v>29023</v>
      </c>
      <c r="L150" s="116">
        <f t="shared" si="27"/>
        <v>0.28001234894592919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45345</v>
      </c>
      <c r="D151" s="116">
        <v>-0.21117180432816085</v>
      </c>
      <c r="E151" s="115">
        <v>6113</v>
      </c>
      <c r="F151" s="116">
        <f t="shared" si="24"/>
        <v>-0.86518910574484509</v>
      </c>
      <c r="G151" s="115">
        <v>39561</v>
      </c>
      <c r="H151" s="116">
        <f t="shared" si="25"/>
        <v>5.4716178635694419</v>
      </c>
      <c r="I151" s="115">
        <v>37132</v>
      </c>
      <c r="J151" s="116">
        <f t="shared" si="26"/>
        <v>-6.1398852405146531E-2</v>
      </c>
      <c r="K151" s="115">
        <v>37370</v>
      </c>
      <c r="L151" s="116">
        <f t="shared" si="27"/>
        <v>6.4095658731013749E-3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41241</v>
      </c>
      <c r="D152" s="116">
        <v>-0.11496201553714747</v>
      </c>
      <c r="E152" s="115">
        <v>7245</v>
      </c>
      <c r="F152" s="116">
        <f t="shared" si="24"/>
        <v>-0.82432530733978326</v>
      </c>
      <c r="G152" s="115">
        <v>32431</v>
      </c>
      <c r="H152" s="116">
        <f t="shared" si="25"/>
        <v>3.4763285024154591</v>
      </c>
      <c r="I152" s="115">
        <v>35573</v>
      </c>
      <c r="J152" s="116">
        <f t="shared" si="26"/>
        <v>9.6882612315377203E-2</v>
      </c>
      <c r="K152" s="115">
        <v>37684</v>
      </c>
      <c r="L152" s="116">
        <f t="shared" si="27"/>
        <v>5.934275995839533E-2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470924</v>
      </c>
      <c r="D153" s="119">
        <v>-0.26097457248090539</v>
      </c>
      <c r="E153" s="118">
        <v>139836</v>
      </c>
      <c r="F153" s="119">
        <f t="shared" si="24"/>
        <v>-0.7030603664285533</v>
      </c>
      <c r="G153" s="118">
        <v>174981</v>
      </c>
      <c r="H153" s="119">
        <f t="shared" si="25"/>
        <v>0.2513301295803656</v>
      </c>
      <c r="I153" s="118">
        <v>311196</v>
      </c>
      <c r="J153" s="119">
        <f t="shared" si="26"/>
        <v>0.77845594664563578</v>
      </c>
      <c r="K153" s="118">
        <v>358380</v>
      </c>
      <c r="L153" s="119">
        <f t="shared" si="27"/>
        <v>0.15162148613735393</v>
      </c>
      <c r="M153" s="118">
        <v>245100</v>
      </c>
      <c r="N153" s="119">
        <v>-3.6189112987263239E-2</v>
      </c>
      <c r="O153" s="119">
        <v>-0.29689987636223858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16500</v>
      </c>
      <c r="D163" s="116">
        <v>-9.1509745622728733E-2</v>
      </c>
      <c r="E163" s="115">
        <v>18130</v>
      </c>
      <c r="F163" s="116">
        <f t="shared" ref="F163:F175" si="28">IFERROR(E163/C163-1,"-")</f>
        <v>9.8787878787878869E-2</v>
      </c>
      <c r="G163" s="115">
        <v>3849</v>
      </c>
      <c r="H163" s="116">
        <f t="shared" ref="H163:H175" si="29">IFERROR(G163/E163-1,"-")</f>
        <v>-0.78769994484280192</v>
      </c>
      <c r="I163" s="115">
        <v>13267</v>
      </c>
      <c r="J163" s="116">
        <f t="shared" ref="J163:J175" si="30">IFERROR(I163/G163-1,"-")</f>
        <v>2.4468693167056377</v>
      </c>
      <c r="K163" s="115">
        <v>19000</v>
      </c>
      <c r="L163" s="116">
        <f t="shared" ref="L163:L175" si="31">IFERROR(K163/I163-1,"-")</f>
        <v>0.43212482098439731</v>
      </c>
      <c r="M163" s="115">
        <v>18969</v>
      </c>
      <c r="N163" s="116">
        <v>-1.6315789473684283E-3</v>
      </c>
      <c r="O163" s="116">
        <v>0.14963636363636357</v>
      </c>
    </row>
    <row r="164" spans="2:15" x14ac:dyDescent="0.25">
      <c r="B164" s="114" t="s">
        <v>73</v>
      </c>
      <c r="C164" s="115">
        <v>18433</v>
      </c>
      <c r="D164" s="116">
        <v>0.15184652877585458</v>
      </c>
      <c r="E164" s="115">
        <v>19669</v>
      </c>
      <c r="F164" s="116">
        <f t="shared" si="28"/>
        <v>6.7053653773124333E-2</v>
      </c>
      <c r="G164" s="115">
        <v>7396</v>
      </c>
      <c r="H164" s="116">
        <f t="shared" si="29"/>
        <v>-0.62397681630992929</v>
      </c>
      <c r="I164" s="115">
        <v>18071</v>
      </c>
      <c r="J164" s="116">
        <f t="shared" si="30"/>
        <v>1.4433477555435372</v>
      </c>
      <c r="K164" s="115">
        <v>20172</v>
      </c>
      <c r="L164" s="116">
        <f t="shared" si="31"/>
        <v>0.11626362680537872</v>
      </c>
      <c r="M164" s="115">
        <v>19532</v>
      </c>
      <c r="N164" s="116">
        <v>-3.1727146539758055E-2</v>
      </c>
      <c r="O164" s="116">
        <v>5.9621331307980308E-2</v>
      </c>
    </row>
    <row r="165" spans="2:15" x14ac:dyDescent="0.25">
      <c r="B165" s="114" t="s">
        <v>75</v>
      </c>
      <c r="C165" s="115">
        <v>13898</v>
      </c>
      <c r="D165" s="116">
        <v>-0.22934457136519903</v>
      </c>
      <c r="E165" s="115">
        <v>5819</v>
      </c>
      <c r="F165" s="116">
        <f t="shared" si="28"/>
        <v>-0.58130666282918408</v>
      </c>
      <c r="G165" s="115">
        <v>7023</v>
      </c>
      <c r="H165" s="116">
        <f t="shared" si="29"/>
        <v>0.2069084035057569</v>
      </c>
      <c r="I165" s="115">
        <v>15881</v>
      </c>
      <c r="J165" s="116">
        <f t="shared" si="30"/>
        <v>1.2612843514167733</v>
      </c>
      <c r="K165" s="115">
        <v>20521</v>
      </c>
      <c r="L165" s="116">
        <f t="shared" si="31"/>
        <v>0.29217303696240782</v>
      </c>
      <c r="M165" s="115">
        <v>19164</v>
      </c>
      <c r="N165" s="116">
        <v>-6.612738170654453E-2</v>
      </c>
      <c r="O165" s="116">
        <v>0.37890343934379045</v>
      </c>
    </row>
    <row r="166" spans="2:15" x14ac:dyDescent="0.25">
      <c r="B166" s="114" t="s">
        <v>77</v>
      </c>
      <c r="C166" s="115">
        <v>16560</v>
      </c>
      <c r="D166" s="116">
        <v>-8.493120406697241E-2</v>
      </c>
      <c r="E166" s="115">
        <v>0</v>
      </c>
      <c r="F166" s="116">
        <f t="shared" si="28"/>
        <v>-1</v>
      </c>
      <c r="G166" s="115">
        <v>4157</v>
      </c>
      <c r="H166" s="116" t="str">
        <f t="shared" si="29"/>
        <v>-</v>
      </c>
      <c r="I166" s="115">
        <v>15425</v>
      </c>
      <c r="J166" s="116">
        <f t="shared" si="30"/>
        <v>2.7106086119797932</v>
      </c>
      <c r="K166" s="115">
        <v>24238</v>
      </c>
      <c r="L166" s="116">
        <f t="shared" si="31"/>
        <v>0.57134521880064826</v>
      </c>
      <c r="M166" s="115">
        <v>23046</v>
      </c>
      <c r="N166" s="116">
        <v>-4.9178975162967209E-2</v>
      </c>
      <c r="O166" s="116">
        <v>0.39166666666666661</v>
      </c>
    </row>
    <row r="167" spans="2:15" x14ac:dyDescent="0.25">
      <c r="B167" s="114" t="s">
        <v>79</v>
      </c>
      <c r="C167" s="115">
        <v>12694</v>
      </c>
      <c r="D167" s="116">
        <v>-0.23759759759759758</v>
      </c>
      <c r="E167" s="115">
        <v>0</v>
      </c>
      <c r="F167" s="116">
        <f t="shared" si="28"/>
        <v>-1</v>
      </c>
      <c r="G167" s="115">
        <v>8877</v>
      </c>
      <c r="H167" s="116" t="str">
        <f t="shared" si="29"/>
        <v>-</v>
      </c>
      <c r="I167" s="115">
        <v>14464</v>
      </c>
      <c r="J167" s="116">
        <f t="shared" si="30"/>
        <v>0.62937929480680399</v>
      </c>
      <c r="K167" s="115">
        <v>19331</v>
      </c>
      <c r="L167" s="116">
        <f t="shared" si="31"/>
        <v>0.33649059734513265</v>
      </c>
      <c r="M167" s="115">
        <v>18795</v>
      </c>
      <c r="N167" s="116">
        <v>-2.7727484351559695E-2</v>
      </c>
      <c r="O167" s="116">
        <v>0.48062076571608636</v>
      </c>
    </row>
    <row r="168" spans="2:15" x14ac:dyDescent="0.25">
      <c r="B168" s="114" t="s">
        <v>81</v>
      </c>
      <c r="C168" s="115">
        <v>13826</v>
      </c>
      <c r="D168" s="116">
        <v>0.13281442031954116</v>
      </c>
      <c r="E168" s="115">
        <v>0</v>
      </c>
      <c r="F168" s="116">
        <f t="shared" si="28"/>
        <v>-1</v>
      </c>
      <c r="G168" s="115">
        <v>7506</v>
      </c>
      <c r="H168" s="116" t="str">
        <f t="shared" si="29"/>
        <v>-</v>
      </c>
      <c r="I168" s="115">
        <v>11078</v>
      </c>
      <c r="J168" s="116">
        <f t="shared" si="30"/>
        <v>0.47588595790034649</v>
      </c>
      <c r="K168" s="115">
        <v>16213</v>
      </c>
      <c r="L168" s="116">
        <f t="shared" si="31"/>
        <v>0.46353132334356384</v>
      </c>
      <c r="M168" s="115">
        <v>18025</v>
      </c>
      <c r="N168" s="116">
        <v>0.11176216616295576</v>
      </c>
      <c r="O168" s="116">
        <v>0.3037031679444524</v>
      </c>
    </row>
    <row r="169" spans="2:15" x14ac:dyDescent="0.25">
      <c r="B169" s="114" t="s">
        <v>83</v>
      </c>
      <c r="C169" s="115">
        <v>15219</v>
      </c>
      <c r="D169" s="116">
        <v>0.19411533934876424</v>
      </c>
      <c r="E169" s="115">
        <v>0</v>
      </c>
      <c r="F169" s="116">
        <f t="shared" si="28"/>
        <v>-1</v>
      </c>
      <c r="G169" s="115">
        <v>14469</v>
      </c>
      <c r="H169" s="116" t="str">
        <f t="shared" si="29"/>
        <v>-</v>
      </c>
      <c r="I169" s="115">
        <v>14696</v>
      </c>
      <c r="J169" s="116">
        <f t="shared" si="30"/>
        <v>1.5688713801921272E-2</v>
      </c>
      <c r="K169" s="115">
        <v>16801</v>
      </c>
      <c r="L169" s="116">
        <f t="shared" si="31"/>
        <v>0.1432362547632009</v>
      </c>
      <c r="M169" s="115">
        <v>21516</v>
      </c>
      <c r="N169" s="116">
        <v>0.28063805725849655</v>
      </c>
      <c r="O169" s="116">
        <v>0.41375911689335698</v>
      </c>
    </row>
    <row r="170" spans="2:15" x14ac:dyDescent="0.25">
      <c r="B170" s="114" t="s">
        <v>85</v>
      </c>
      <c r="C170" s="115">
        <v>20154</v>
      </c>
      <c r="D170" s="116">
        <v>1.0681510455844645E-2</v>
      </c>
      <c r="E170" s="115">
        <v>7582</v>
      </c>
      <c r="F170" s="116">
        <f t="shared" si="28"/>
        <v>-0.62379676491019154</v>
      </c>
      <c r="G170" s="115">
        <v>19532</v>
      </c>
      <c r="H170" s="116">
        <f t="shared" si="29"/>
        <v>1.5761012925349513</v>
      </c>
      <c r="I170" s="115">
        <v>26445</v>
      </c>
      <c r="J170" s="116">
        <f t="shared" si="30"/>
        <v>0.35393200901085398</v>
      </c>
      <c r="K170" s="115">
        <v>28351</v>
      </c>
      <c r="L170" s="116">
        <f t="shared" si="31"/>
        <v>7.207411608999803E-2</v>
      </c>
      <c r="M170" s="115">
        <v>28603</v>
      </c>
      <c r="N170" s="116">
        <v>8.8885753588938687E-3</v>
      </c>
      <c r="O170" s="116">
        <v>0.41922199067182686</v>
      </c>
    </row>
    <row r="171" spans="2:15" x14ac:dyDescent="0.25">
      <c r="B171" s="114" t="s">
        <v>87</v>
      </c>
      <c r="C171" s="115">
        <v>12071</v>
      </c>
      <c r="D171" s="116">
        <v>0.13034928364079024</v>
      </c>
      <c r="E171" s="115">
        <v>2424</v>
      </c>
      <c r="F171" s="116">
        <f t="shared" si="28"/>
        <v>-0.7991881368569298</v>
      </c>
      <c r="G171" s="115">
        <v>9241</v>
      </c>
      <c r="H171" s="116">
        <f t="shared" si="29"/>
        <v>2.8122937293729371</v>
      </c>
      <c r="I171" s="115">
        <v>15077</v>
      </c>
      <c r="J171" s="116">
        <f t="shared" si="30"/>
        <v>0.63153338383291846</v>
      </c>
      <c r="K171" s="115">
        <v>19988</v>
      </c>
      <c r="L171" s="116">
        <f t="shared" si="31"/>
        <v>0.32572792995954103</v>
      </c>
      <c r="M171" s="115">
        <v>18074</v>
      </c>
      <c r="N171" s="116">
        <v>-9.5757454472683579E-2</v>
      </c>
      <c r="O171" s="116">
        <v>0.49730759671941005</v>
      </c>
    </row>
    <row r="172" spans="2:15" x14ac:dyDescent="0.25">
      <c r="B172" s="114" t="s">
        <v>89</v>
      </c>
      <c r="C172" s="115">
        <v>13638</v>
      </c>
      <c r="D172" s="116">
        <v>-0.1256571355301962</v>
      </c>
      <c r="E172" s="115">
        <v>7424</v>
      </c>
      <c r="F172" s="116">
        <f t="shared" si="28"/>
        <v>-0.45563865669452996</v>
      </c>
      <c r="G172" s="115">
        <v>14695</v>
      </c>
      <c r="H172" s="116">
        <f t="shared" si="29"/>
        <v>0.97939116379310343</v>
      </c>
      <c r="I172" s="115">
        <v>19469</v>
      </c>
      <c r="J172" s="116">
        <f t="shared" si="30"/>
        <v>0.32487240558012931</v>
      </c>
      <c r="K172" s="115">
        <v>23246</v>
      </c>
      <c r="L172" s="116">
        <f t="shared" si="31"/>
        <v>0.19400071909188976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13351</v>
      </c>
      <c r="D173" s="116">
        <v>0.20779808214221096</v>
      </c>
      <c r="E173" s="115">
        <v>1425</v>
      </c>
      <c r="F173" s="116">
        <f t="shared" si="28"/>
        <v>-0.89326642199086215</v>
      </c>
      <c r="G173" s="115">
        <v>15308</v>
      </c>
      <c r="H173" s="116">
        <f t="shared" si="29"/>
        <v>9.7424561403508765</v>
      </c>
      <c r="I173" s="115">
        <v>14978</v>
      </c>
      <c r="J173" s="116">
        <f t="shared" si="30"/>
        <v>-2.1557355631042552E-2</v>
      </c>
      <c r="K173" s="115">
        <v>20932</v>
      </c>
      <c r="L173" s="116">
        <f t="shared" si="31"/>
        <v>0.39751635732407542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12063</v>
      </c>
      <c r="D174" s="116">
        <v>0.13459367945823919</v>
      </c>
      <c r="E174" s="115">
        <v>3667</v>
      </c>
      <c r="F174" s="116">
        <f t="shared" si="28"/>
        <v>-0.6960126005139684</v>
      </c>
      <c r="G174" s="115">
        <v>15332</v>
      </c>
      <c r="H174" s="116">
        <f t="shared" si="29"/>
        <v>3.1810744477774744</v>
      </c>
      <c r="I174" s="115">
        <v>20052</v>
      </c>
      <c r="J174" s="116">
        <f t="shared" si="30"/>
        <v>0.30785285677015395</v>
      </c>
      <c r="K174" s="115">
        <v>19000</v>
      </c>
      <c r="L174" s="116">
        <f t="shared" si="31"/>
        <v>-5.2463594653899825E-2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178407</v>
      </c>
      <c r="D175" s="119">
        <v>-7.747497219132371E-3</v>
      </c>
      <c r="E175" s="118">
        <v>67848</v>
      </c>
      <c r="F175" s="119">
        <f t="shared" si="28"/>
        <v>-0.61970102069986044</v>
      </c>
      <c r="G175" s="118">
        <v>127385</v>
      </c>
      <c r="H175" s="119">
        <f t="shared" si="29"/>
        <v>0.87750560075462802</v>
      </c>
      <c r="I175" s="118">
        <v>198903</v>
      </c>
      <c r="J175" s="119">
        <f t="shared" si="30"/>
        <v>0.56143187973466269</v>
      </c>
      <c r="K175" s="118">
        <v>247793</v>
      </c>
      <c r="L175" s="119">
        <f t="shared" si="31"/>
        <v>0.24579820314424627</v>
      </c>
      <c r="M175" s="118">
        <v>185724</v>
      </c>
      <c r="N175" s="119">
        <v>6.0070958481164283E-3</v>
      </c>
      <c r="O175" s="119">
        <v>0.33274012414337473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32399</v>
      </c>
      <c r="D185" s="116">
        <v>-0.16082159138002483</v>
      </c>
      <c r="E185" s="115">
        <v>37400</v>
      </c>
      <c r="F185" s="116">
        <f t="shared" ref="F185:F197" si="32">IFERROR(E185/C185-1,"-")</f>
        <v>0.15435661594493655</v>
      </c>
      <c r="G185" s="115">
        <v>2352</v>
      </c>
      <c r="H185" s="116">
        <f t="shared" ref="H185:H197" si="33">IFERROR(G185/E185-1,"-")</f>
        <v>-0.93711229946524066</v>
      </c>
      <c r="I185" s="115">
        <v>24134</v>
      </c>
      <c r="J185" s="116">
        <f t="shared" ref="J185:J197" si="34">IFERROR(I185/G185-1,"-")</f>
        <v>9.2610544217687067</v>
      </c>
      <c r="K185" s="115">
        <v>34084</v>
      </c>
      <c r="L185" s="116">
        <f t="shared" ref="L185:L197" si="35">IFERROR(K185/I185-1,"-")</f>
        <v>0.4122814286898151</v>
      </c>
      <c r="M185" s="115">
        <v>36621</v>
      </c>
      <c r="N185" s="116">
        <v>7.4433751907053258E-2</v>
      </c>
      <c r="O185" s="116">
        <v>0.1303126639711103</v>
      </c>
    </row>
    <row r="186" spans="1:16" x14ac:dyDescent="0.25">
      <c r="B186" s="114" t="s">
        <v>73</v>
      </c>
      <c r="C186" s="115">
        <v>24892</v>
      </c>
      <c r="D186" s="116">
        <v>-0.21257750221434901</v>
      </c>
      <c r="E186" s="115">
        <v>29154</v>
      </c>
      <c r="F186" s="116">
        <f t="shared" si="32"/>
        <v>0.17121966896995011</v>
      </c>
      <c r="G186" s="115">
        <v>692</v>
      </c>
      <c r="H186" s="116">
        <f t="shared" si="33"/>
        <v>-0.97626397749879945</v>
      </c>
      <c r="I186" s="115">
        <v>23097</v>
      </c>
      <c r="J186" s="116">
        <f t="shared" si="34"/>
        <v>32.377167630057805</v>
      </c>
      <c r="K186" s="115">
        <v>28094</v>
      </c>
      <c r="L186" s="116">
        <f t="shared" si="35"/>
        <v>0.21634844352080362</v>
      </c>
      <c r="M186" s="115">
        <v>31556</v>
      </c>
      <c r="N186" s="116">
        <v>0.12322915925108568</v>
      </c>
      <c r="O186" s="116">
        <v>0.26771653543307083</v>
      </c>
    </row>
    <row r="187" spans="1:16" x14ac:dyDescent="0.25">
      <c r="B187" s="114" t="s">
        <v>75</v>
      </c>
      <c r="C187" s="115">
        <v>27290</v>
      </c>
      <c r="D187" s="116">
        <v>-5.0320155902004449E-2</v>
      </c>
      <c r="E187" s="115">
        <v>14426</v>
      </c>
      <c r="F187" s="116">
        <f t="shared" si="32"/>
        <v>-0.47138145840967383</v>
      </c>
      <c r="G187" s="115">
        <v>644</v>
      </c>
      <c r="H187" s="116">
        <f t="shared" si="33"/>
        <v>-0.95535838070151113</v>
      </c>
      <c r="I187" s="115">
        <v>26029</v>
      </c>
      <c r="J187" s="116">
        <f t="shared" si="34"/>
        <v>39.41770186335404</v>
      </c>
      <c r="K187" s="115">
        <v>24451</v>
      </c>
      <c r="L187" s="116">
        <f t="shared" si="35"/>
        <v>-6.0624687848169323E-2</v>
      </c>
      <c r="M187" s="115">
        <v>29418</v>
      </c>
      <c r="N187" s="116">
        <v>0.20314097582920954</v>
      </c>
      <c r="O187" s="116">
        <v>7.7977281055331638E-2</v>
      </c>
    </row>
    <row r="188" spans="1:16" x14ac:dyDescent="0.25">
      <c r="B188" s="114" t="s">
        <v>77</v>
      </c>
      <c r="C188" s="115">
        <v>27480</v>
      </c>
      <c r="D188" s="116">
        <v>-9.6379599487027678E-2</v>
      </c>
      <c r="E188" s="115">
        <v>0</v>
      </c>
      <c r="F188" s="116">
        <f t="shared" si="32"/>
        <v>-1</v>
      </c>
      <c r="G188" s="115">
        <v>949</v>
      </c>
      <c r="H188" s="116" t="str">
        <f t="shared" si="33"/>
        <v>-</v>
      </c>
      <c r="I188" s="115">
        <v>26786</v>
      </c>
      <c r="J188" s="116">
        <f t="shared" si="34"/>
        <v>27.225500526870391</v>
      </c>
      <c r="K188" s="115">
        <v>29765</v>
      </c>
      <c r="L188" s="116">
        <f t="shared" si="35"/>
        <v>0.11121481370865371</v>
      </c>
      <c r="M188" s="115">
        <v>34774</v>
      </c>
      <c r="N188" s="116">
        <v>0.16828489837056937</v>
      </c>
      <c r="O188" s="116">
        <v>0.265429403202329</v>
      </c>
    </row>
    <row r="189" spans="1:16" x14ac:dyDescent="0.25">
      <c r="B189" s="114" t="s">
        <v>79</v>
      </c>
      <c r="C189" s="115">
        <v>20908</v>
      </c>
      <c r="D189" s="116">
        <v>-0.22266423764732124</v>
      </c>
      <c r="E189" s="115">
        <v>0</v>
      </c>
      <c r="F189" s="116">
        <f t="shared" si="32"/>
        <v>-1</v>
      </c>
      <c r="G189" s="115">
        <v>3125</v>
      </c>
      <c r="H189" s="116" t="str">
        <f t="shared" si="33"/>
        <v>-</v>
      </c>
      <c r="I189" s="115">
        <v>22076</v>
      </c>
      <c r="J189" s="116">
        <f t="shared" si="34"/>
        <v>6.0643200000000004</v>
      </c>
      <c r="K189" s="115">
        <v>28163</v>
      </c>
      <c r="L189" s="116">
        <f t="shared" si="35"/>
        <v>0.27572929878601204</v>
      </c>
      <c r="M189" s="115">
        <v>25349</v>
      </c>
      <c r="N189" s="116">
        <v>-9.9918332564002399E-2</v>
      </c>
      <c r="O189" s="116">
        <v>0.21240673426439649</v>
      </c>
    </row>
    <row r="190" spans="1:16" x14ac:dyDescent="0.25">
      <c r="B190" s="114" t="s">
        <v>120</v>
      </c>
      <c r="C190" s="115">
        <v>30548</v>
      </c>
      <c r="D190" s="116">
        <v>7.3441563005130384E-2</v>
      </c>
      <c r="E190" s="115">
        <v>0</v>
      </c>
      <c r="F190" s="116">
        <f t="shared" si="32"/>
        <v>-1</v>
      </c>
      <c r="G190" s="115">
        <v>9995</v>
      </c>
      <c r="H190" s="116" t="str">
        <f t="shared" si="33"/>
        <v>-</v>
      </c>
      <c r="I190" s="115">
        <v>22144</v>
      </c>
      <c r="J190" s="116">
        <f t="shared" si="34"/>
        <v>1.2155077538769383</v>
      </c>
      <c r="K190" s="115">
        <v>26526</v>
      </c>
      <c r="L190" s="116">
        <f t="shared" si="35"/>
        <v>0.19788656069364152</v>
      </c>
      <c r="M190" s="115">
        <v>22751</v>
      </c>
      <c r="N190" s="116">
        <v>-0.14231320214129528</v>
      </c>
      <c r="O190" s="116">
        <v>-0.25523765876653137</v>
      </c>
    </row>
    <row r="191" spans="1:16" x14ac:dyDescent="0.25">
      <c r="B191" s="114" t="s">
        <v>83</v>
      </c>
      <c r="C191" s="115">
        <v>32147</v>
      </c>
      <c r="D191" s="116">
        <v>0.21805850257653825</v>
      </c>
      <c r="E191" s="115">
        <v>0</v>
      </c>
      <c r="F191" s="116">
        <f t="shared" si="32"/>
        <v>-1</v>
      </c>
      <c r="G191" s="115">
        <v>17267</v>
      </c>
      <c r="H191" s="116" t="str">
        <f t="shared" si="33"/>
        <v>-</v>
      </c>
      <c r="I191" s="115">
        <v>30251</v>
      </c>
      <c r="J191" s="116">
        <f t="shared" si="34"/>
        <v>0.75195459547112997</v>
      </c>
      <c r="K191" s="115">
        <v>33464</v>
      </c>
      <c r="L191" s="116">
        <f t="shared" si="35"/>
        <v>0.10621136491355654</v>
      </c>
      <c r="M191" s="115">
        <v>32743</v>
      </c>
      <c r="N191" s="116">
        <v>-2.1545541477408503E-2</v>
      </c>
      <c r="O191" s="116">
        <v>1.8539832643792664E-2</v>
      </c>
    </row>
    <row r="192" spans="1:16" x14ac:dyDescent="0.25">
      <c r="B192" s="114" t="s">
        <v>85</v>
      </c>
      <c r="C192" s="115">
        <v>24873</v>
      </c>
      <c r="D192" s="116">
        <v>2.4718823384006994E-2</v>
      </c>
      <c r="E192" s="115">
        <v>11092</v>
      </c>
      <c r="F192" s="116">
        <f t="shared" si="32"/>
        <v>-0.5540545973545612</v>
      </c>
      <c r="G192" s="115">
        <v>18483</v>
      </c>
      <c r="H192" s="116">
        <f t="shared" si="33"/>
        <v>0.66633609808871253</v>
      </c>
      <c r="I192" s="115">
        <v>21835</v>
      </c>
      <c r="J192" s="116">
        <f t="shared" si="34"/>
        <v>0.18135584050208298</v>
      </c>
      <c r="K192" s="115">
        <v>31558</v>
      </c>
      <c r="L192" s="116">
        <f t="shared" si="35"/>
        <v>0.44529425234714903</v>
      </c>
      <c r="M192" s="115">
        <v>29115</v>
      </c>
      <c r="N192" s="116">
        <v>-7.741301730147665E-2</v>
      </c>
      <c r="O192" s="116">
        <v>0.17054637558798702</v>
      </c>
    </row>
    <row r="193" spans="2:16" x14ac:dyDescent="0.25">
      <c r="B193" s="114" t="s">
        <v>87</v>
      </c>
      <c r="C193" s="115">
        <v>31071</v>
      </c>
      <c r="D193" s="116">
        <v>0.10333439863641214</v>
      </c>
      <c r="E193" s="115">
        <v>17306</v>
      </c>
      <c r="F193" s="116">
        <f t="shared" si="32"/>
        <v>-0.44301760484052655</v>
      </c>
      <c r="G193" s="115">
        <v>27344</v>
      </c>
      <c r="H193" s="116">
        <f t="shared" si="33"/>
        <v>0.58003004738241071</v>
      </c>
      <c r="I193" s="115">
        <v>28789</v>
      </c>
      <c r="J193" s="116">
        <f t="shared" si="34"/>
        <v>5.2845231129315495E-2</v>
      </c>
      <c r="K193" s="115">
        <v>33205</v>
      </c>
      <c r="L193" s="116">
        <f t="shared" si="35"/>
        <v>0.15339192052520056</v>
      </c>
      <c r="M193" s="115">
        <v>26955</v>
      </c>
      <c r="N193" s="116">
        <v>-0.18822466496009638</v>
      </c>
      <c r="O193" s="116">
        <v>-0.13247079270058892</v>
      </c>
    </row>
    <row r="194" spans="2:16" x14ac:dyDescent="0.25">
      <c r="B194" s="114" t="s">
        <v>89</v>
      </c>
      <c r="C194" s="115">
        <v>30757</v>
      </c>
      <c r="D194" s="116">
        <v>8.367979705447115E-2</v>
      </c>
      <c r="E194" s="115">
        <v>8123</v>
      </c>
      <c r="F194" s="116">
        <f t="shared" si="32"/>
        <v>-0.73589751926390745</v>
      </c>
      <c r="G194" s="115">
        <v>32377</v>
      </c>
      <c r="H194" s="116">
        <f t="shared" si="33"/>
        <v>2.9858426689646684</v>
      </c>
      <c r="I194" s="115">
        <v>28129</v>
      </c>
      <c r="J194" s="116">
        <f t="shared" si="34"/>
        <v>-0.13120424993050628</v>
      </c>
      <c r="K194" s="115">
        <v>34381</v>
      </c>
      <c r="L194" s="116">
        <f t="shared" si="35"/>
        <v>0.22226172277720502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29400</v>
      </c>
      <c r="D195" s="116">
        <v>0.10617804198961545</v>
      </c>
      <c r="E195" s="115">
        <v>3107</v>
      </c>
      <c r="F195" s="116">
        <f t="shared" si="32"/>
        <v>-0.89431972789115644</v>
      </c>
      <c r="G195" s="115">
        <v>37434</v>
      </c>
      <c r="H195" s="116">
        <f t="shared" si="33"/>
        <v>11.048278081750885</v>
      </c>
      <c r="I195" s="115">
        <v>29244</v>
      </c>
      <c r="J195" s="116">
        <f t="shared" si="34"/>
        <v>-0.21878506170860712</v>
      </c>
      <c r="K195" s="115">
        <v>31295</v>
      </c>
      <c r="L195" s="116">
        <f t="shared" si="35"/>
        <v>7.0134044590343336E-2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41860</v>
      </c>
      <c r="D196" s="116">
        <v>0.1709745999776211</v>
      </c>
      <c r="E196" s="115">
        <v>4175</v>
      </c>
      <c r="F196" s="116">
        <f t="shared" si="32"/>
        <v>-0.90026278069756327</v>
      </c>
      <c r="G196" s="115">
        <v>33539</v>
      </c>
      <c r="H196" s="116">
        <f t="shared" si="33"/>
        <v>7.0332934131736522</v>
      </c>
      <c r="I196" s="115">
        <v>36172</v>
      </c>
      <c r="J196" s="116">
        <f t="shared" si="34"/>
        <v>7.8505620322609548E-2</v>
      </c>
      <c r="K196" s="115">
        <v>39946</v>
      </c>
      <c r="L196" s="116">
        <f t="shared" si="35"/>
        <v>0.10433484463120646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353625</v>
      </c>
      <c r="D197" s="119">
        <v>-1.7811977778781074E-3</v>
      </c>
      <c r="E197" s="118">
        <v>131712</v>
      </c>
      <c r="F197" s="119">
        <f t="shared" si="32"/>
        <v>-0.62753764581124072</v>
      </c>
      <c r="G197" s="118">
        <v>184201</v>
      </c>
      <c r="H197" s="119">
        <f t="shared" si="33"/>
        <v>0.39851342322643335</v>
      </c>
      <c r="I197" s="118">
        <v>318686</v>
      </c>
      <c r="J197" s="119">
        <f t="shared" si="34"/>
        <v>0.73009918512928818</v>
      </c>
      <c r="K197" s="118">
        <v>374932</v>
      </c>
      <c r="L197" s="119">
        <f t="shared" si="35"/>
        <v>0.17649347633720969</v>
      </c>
      <c r="M197" s="118">
        <v>269282</v>
      </c>
      <c r="N197" s="119">
        <v>-1.0396940328993853E-4</v>
      </c>
      <c r="O197" s="119">
        <v>7.0244189373946719E-2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34543</v>
      </c>
      <c r="D207" s="116">
        <v>4.9492617123412463E-2</v>
      </c>
      <c r="E207" s="115">
        <v>36543</v>
      </c>
      <c r="F207" s="116">
        <f t="shared" ref="F207:F219" si="36">IFERROR(E207/C207-1,"-")</f>
        <v>5.7898850707813532E-2</v>
      </c>
      <c r="G207" s="115">
        <v>962</v>
      </c>
      <c r="H207" s="116">
        <f t="shared" ref="H207:H219" si="37">IFERROR(G207/E207-1,"-")</f>
        <v>-0.97367484880825328</v>
      </c>
      <c r="I207" s="115">
        <v>33158</v>
      </c>
      <c r="J207" s="116">
        <f t="shared" ref="J207:J219" si="38">IFERROR(I207/G207-1,"-")</f>
        <v>33.467775467775468</v>
      </c>
      <c r="K207" s="115">
        <v>37744</v>
      </c>
      <c r="L207" s="116">
        <f t="shared" ref="L207:L219" si="39">IFERROR(K207/I207-1,"-")</f>
        <v>0.13830749743651616</v>
      </c>
      <c r="M207" s="115">
        <v>41040</v>
      </c>
      <c r="N207" s="116">
        <v>8.7325137770241534E-2</v>
      </c>
      <c r="O207" s="116">
        <v>0.18808441652433205</v>
      </c>
    </row>
    <row r="208" spans="2:16" x14ac:dyDescent="0.25">
      <c r="B208" s="114" t="s">
        <v>73</v>
      </c>
      <c r="C208" s="115">
        <v>35824</v>
      </c>
      <c r="D208" s="116">
        <v>0.15542654410578938</v>
      </c>
      <c r="E208" s="115">
        <v>36529</v>
      </c>
      <c r="F208" s="116">
        <f t="shared" si="36"/>
        <v>1.9679544439481944E-2</v>
      </c>
      <c r="G208" s="115">
        <v>736</v>
      </c>
      <c r="H208" s="116">
        <f t="shared" si="37"/>
        <v>-0.97985162473651077</v>
      </c>
      <c r="I208" s="115">
        <v>31142</v>
      </c>
      <c r="J208" s="116">
        <f t="shared" si="38"/>
        <v>41.3125</v>
      </c>
      <c r="K208" s="115">
        <v>38159</v>
      </c>
      <c r="L208" s="116">
        <f t="shared" si="39"/>
        <v>0.22532271530409087</v>
      </c>
      <c r="M208" s="115">
        <v>40584</v>
      </c>
      <c r="N208" s="116">
        <v>6.3549883382688188E-2</v>
      </c>
      <c r="O208" s="116">
        <v>0.13287181777579282</v>
      </c>
    </row>
    <row r="209" spans="2:16" x14ac:dyDescent="0.25">
      <c r="B209" s="114" t="s">
        <v>75</v>
      </c>
      <c r="C209" s="115">
        <v>34161</v>
      </c>
      <c r="D209" s="116">
        <v>0.10506906479474654</v>
      </c>
      <c r="E209" s="115">
        <v>14903</v>
      </c>
      <c r="F209" s="116">
        <f t="shared" si="36"/>
        <v>-0.56374227920728315</v>
      </c>
      <c r="G209" s="115">
        <v>704</v>
      </c>
      <c r="H209" s="116">
        <f t="shared" si="37"/>
        <v>-0.95276118902234452</v>
      </c>
      <c r="I209" s="115">
        <v>37658</v>
      </c>
      <c r="J209" s="116">
        <f t="shared" si="38"/>
        <v>52.491477272727273</v>
      </c>
      <c r="K209" s="115">
        <v>34053</v>
      </c>
      <c r="L209" s="116">
        <f t="shared" si="39"/>
        <v>-9.5729990971373913E-2</v>
      </c>
      <c r="M209" s="115">
        <v>33027</v>
      </c>
      <c r="N209" s="116">
        <v>-3.0129504008457375E-2</v>
      </c>
      <c r="O209" s="116">
        <v>-3.3195749538947883E-2</v>
      </c>
    </row>
    <row r="210" spans="2:16" x14ac:dyDescent="0.25">
      <c r="B210" s="114" t="s">
        <v>77</v>
      </c>
      <c r="C210" s="115">
        <v>38194</v>
      </c>
      <c r="D210" s="116">
        <v>-8.7250567570796966E-2</v>
      </c>
      <c r="E210" s="115">
        <v>0</v>
      </c>
      <c r="F210" s="116">
        <f t="shared" si="36"/>
        <v>-1</v>
      </c>
      <c r="G210" s="115">
        <v>573</v>
      </c>
      <c r="H210" s="116" t="str">
        <f t="shared" si="37"/>
        <v>-</v>
      </c>
      <c r="I210" s="115">
        <v>39062</v>
      </c>
      <c r="J210" s="116">
        <f t="shared" si="38"/>
        <v>67.171029668411862</v>
      </c>
      <c r="K210" s="115">
        <v>39077</v>
      </c>
      <c r="L210" s="116">
        <f t="shared" si="39"/>
        <v>3.8400491526302538E-4</v>
      </c>
      <c r="M210" s="115">
        <v>40882</v>
      </c>
      <c r="N210" s="116">
        <v>4.619085395501199E-2</v>
      </c>
      <c r="O210" s="116">
        <v>7.0377546211446873E-2</v>
      </c>
    </row>
    <row r="211" spans="2:16" x14ac:dyDescent="0.25">
      <c r="B211" s="114" t="s">
        <v>79</v>
      </c>
      <c r="C211" s="115">
        <v>37685</v>
      </c>
      <c r="D211" s="116">
        <v>-9.9973728833799069E-2</v>
      </c>
      <c r="E211" s="115">
        <v>0</v>
      </c>
      <c r="F211" s="116">
        <f t="shared" si="36"/>
        <v>-1</v>
      </c>
      <c r="G211" s="115">
        <v>2269</v>
      </c>
      <c r="H211" s="116" t="str">
        <f t="shared" si="37"/>
        <v>-</v>
      </c>
      <c r="I211" s="115">
        <v>47122</v>
      </c>
      <c r="J211" s="116">
        <f t="shared" si="38"/>
        <v>19.767739092111061</v>
      </c>
      <c r="K211" s="115">
        <v>38759</v>
      </c>
      <c r="L211" s="116">
        <f t="shared" si="39"/>
        <v>-0.17747548915580835</v>
      </c>
      <c r="M211" s="115">
        <v>41406</v>
      </c>
      <c r="N211" s="116">
        <v>6.8293815629918209E-2</v>
      </c>
      <c r="O211" s="116">
        <v>9.8739551545707904E-2</v>
      </c>
    </row>
    <row r="212" spans="2:16" x14ac:dyDescent="0.25">
      <c r="B212" s="114" t="s">
        <v>81</v>
      </c>
      <c r="C212" s="115">
        <v>38241</v>
      </c>
      <c r="D212" s="116">
        <v>8.0223722493714789E-2</v>
      </c>
      <c r="E212" s="115">
        <v>0</v>
      </c>
      <c r="F212" s="116">
        <f t="shared" si="36"/>
        <v>-1</v>
      </c>
      <c r="G212" s="115">
        <v>16579</v>
      </c>
      <c r="H212" s="116" t="str">
        <f t="shared" si="37"/>
        <v>-</v>
      </c>
      <c r="I212" s="115">
        <v>34341</v>
      </c>
      <c r="J212" s="116">
        <f t="shared" si="38"/>
        <v>1.0713553290307014</v>
      </c>
      <c r="K212" s="115">
        <v>38151</v>
      </c>
      <c r="L212" s="116">
        <f t="shared" si="39"/>
        <v>0.1109460994146938</v>
      </c>
      <c r="M212" s="115">
        <v>35459</v>
      </c>
      <c r="N212" s="116">
        <v>-7.0561715289245375E-2</v>
      </c>
      <c r="O212" s="116">
        <v>-7.2749143589341259E-2</v>
      </c>
    </row>
    <row r="213" spans="2:16" x14ac:dyDescent="0.25">
      <c r="B213" s="114" t="s">
        <v>83</v>
      </c>
      <c r="C213" s="115">
        <v>42148</v>
      </c>
      <c r="D213" s="116">
        <v>-0.14888633105147309</v>
      </c>
      <c r="E213" s="115">
        <v>0</v>
      </c>
      <c r="F213" s="116">
        <f t="shared" si="36"/>
        <v>-1</v>
      </c>
      <c r="G213" s="115">
        <v>24677</v>
      </c>
      <c r="H213" s="116" t="str">
        <f t="shared" si="37"/>
        <v>-</v>
      </c>
      <c r="I213" s="115">
        <v>47180</v>
      </c>
      <c r="J213" s="116">
        <f t="shared" si="38"/>
        <v>0.91190177087976654</v>
      </c>
      <c r="K213" s="115">
        <v>46479</v>
      </c>
      <c r="L213" s="116">
        <f t="shared" si="39"/>
        <v>-1.4857990674014387E-2</v>
      </c>
      <c r="M213" s="115">
        <v>44935</v>
      </c>
      <c r="N213" s="116">
        <v>-3.3219303341293971E-2</v>
      </c>
      <c r="O213" s="116">
        <v>6.6124134003985979E-2</v>
      </c>
    </row>
    <row r="214" spans="2:16" x14ac:dyDescent="0.25">
      <c r="B214" s="114" t="s">
        <v>85</v>
      </c>
      <c r="C214" s="115">
        <v>56601</v>
      </c>
      <c r="D214" s="116">
        <v>-5.3526637905086827E-2</v>
      </c>
      <c r="E214" s="115">
        <v>14171</v>
      </c>
      <c r="F214" s="116">
        <f t="shared" si="36"/>
        <v>-0.74963339870320311</v>
      </c>
      <c r="G214" s="115">
        <v>32393</v>
      </c>
      <c r="H214" s="116">
        <f t="shared" si="37"/>
        <v>1.2858654999647166</v>
      </c>
      <c r="I214" s="115">
        <v>56250</v>
      </c>
      <c r="J214" s="116">
        <f t="shared" si="38"/>
        <v>0.73648627789954624</v>
      </c>
      <c r="K214" s="115">
        <v>60423</v>
      </c>
      <c r="L214" s="116">
        <f t="shared" si="39"/>
        <v>7.4186666666666623E-2</v>
      </c>
      <c r="M214" s="115">
        <v>53292</v>
      </c>
      <c r="N214" s="116">
        <v>-0.11801797328831731</v>
      </c>
      <c r="O214" s="116">
        <v>-5.8461864631366933E-2</v>
      </c>
    </row>
    <row r="215" spans="2:16" x14ac:dyDescent="0.25">
      <c r="B215" s="114" t="s">
        <v>87</v>
      </c>
      <c r="C215" s="115">
        <v>36804</v>
      </c>
      <c r="D215" s="116">
        <v>-0.14053523889589459</v>
      </c>
      <c r="E215" s="115">
        <v>592</v>
      </c>
      <c r="F215" s="116">
        <f t="shared" si="36"/>
        <v>-0.98391479187044883</v>
      </c>
      <c r="G215" s="115">
        <v>40044</v>
      </c>
      <c r="H215" s="116">
        <f t="shared" si="37"/>
        <v>66.641891891891888</v>
      </c>
      <c r="I215" s="115">
        <v>48135</v>
      </c>
      <c r="J215" s="116">
        <f t="shared" si="38"/>
        <v>0.20205274198381784</v>
      </c>
      <c r="K215" s="115">
        <v>45100</v>
      </c>
      <c r="L215" s="116">
        <f t="shared" si="39"/>
        <v>-6.3051833385270539E-2</v>
      </c>
      <c r="M215" s="115">
        <v>42045</v>
      </c>
      <c r="N215" s="116">
        <v>-6.7738359201773846E-2</v>
      </c>
      <c r="O215" s="116">
        <v>0.14240299967394843</v>
      </c>
    </row>
    <row r="216" spans="2:16" x14ac:dyDescent="0.25">
      <c r="B216" s="114" t="s">
        <v>89</v>
      </c>
      <c r="C216" s="115">
        <v>36996</v>
      </c>
      <c r="D216" s="116">
        <v>-0.16461184121392769</v>
      </c>
      <c r="E216" s="115">
        <v>1075</v>
      </c>
      <c r="F216" s="116">
        <f t="shared" si="36"/>
        <v>-0.97094280462752725</v>
      </c>
      <c r="G216" s="115">
        <v>49996</v>
      </c>
      <c r="H216" s="116">
        <f t="shared" si="37"/>
        <v>45.507906976744188</v>
      </c>
      <c r="I216" s="115">
        <v>37257</v>
      </c>
      <c r="J216" s="116">
        <f t="shared" si="38"/>
        <v>-0.25480038403072247</v>
      </c>
      <c r="K216" s="115">
        <v>47048</v>
      </c>
      <c r="L216" s="116">
        <f t="shared" si="39"/>
        <v>0.2627962530531176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28105</v>
      </c>
      <c r="D217" s="116">
        <v>-1.3513513513513487E-2</v>
      </c>
      <c r="E217" s="115">
        <v>3587</v>
      </c>
      <c r="F217" s="116">
        <f t="shared" si="36"/>
        <v>-0.87237146415228606</v>
      </c>
      <c r="G217" s="115">
        <v>36800</v>
      </c>
      <c r="H217" s="116">
        <f t="shared" si="37"/>
        <v>9.2592695846110953</v>
      </c>
      <c r="I217" s="115">
        <v>31131</v>
      </c>
      <c r="J217" s="116">
        <f t="shared" si="38"/>
        <v>-0.15404891304347823</v>
      </c>
      <c r="K217" s="115">
        <v>36228</v>
      </c>
      <c r="L217" s="116">
        <f t="shared" si="39"/>
        <v>0.16372747422183664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32174</v>
      </c>
      <c r="D218" s="116">
        <v>-3.6793102415950685E-2</v>
      </c>
      <c r="E218" s="115">
        <v>4288</v>
      </c>
      <c r="F218" s="116">
        <f t="shared" si="36"/>
        <v>-0.86672468452787965</v>
      </c>
      <c r="G218" s="115">
        <v>34190</v>
      </c>
      <c r="H218" s="116">
        <f t="shared" si="37"/>
        <v>6.9734141791044779</v>
      </c>
      <c r="I218" s="115">
        <v>34614</v>
      </c>
      <c r="J218" s="116">
        <f t="shared" si="38"/>
        <v>1.2401286926001731E-2</v>
      </c>
      <c r="K218" s="115">
        <v>39875</v>
      </c>
      <c r="L218" s="116">
        <f t="shared" si="39"/>
        <v>0.15199052406540714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451476</v>
      </c>
      <c r="D219" s="119">
        <v>-4.4035970720324946E-2</v>
      </c>
      <c r="E219" s="118">
        <v>124287</v>
      </c>
      <c r="F219" s="119">
        <f t="shared" si="36"/>
        <v>-0.72470961911596632</v>
      </c>
      <c r="G219" s="118">
        <v>239923</v>
      </c>
      <c r="H219" s="119">
        <f t="shared" si="37"/>
        <v>0.93039497292556739</v>
      </c>
      <c r="I219" s="118">
        <v>477050</v>
      </c>
      <c r="J219" s="119">
        <f t="shared" si="38"/>
        <v>0.98834626109210033</v>
      </c>
      <c r="K219" s="118">
        <v>501096</v>
      </c>
      <c r="L219" s="119">
        <f t="shared" si="39"/>
        <v>5.0405617859763163E-2</v>
      </c>
      <c r="M219" s="118">
        <v>372670</v>
      </c>
      <c r="N219" s="119">
        <v>-1.3957057243778825E-2</v>
      </c>
      <c r="O219" s="119">
        <v>5.2142709930237396E-2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36703</v>
      </c>
      <c r="D229" s="116">
        <v>-9.2543143945013062E-2</v>
      </c>
      <c r="E229" s="115">
        <v>33066</v>
      </c>
      <c r="F229" s="116">
        <f t="shared" ref="F229:F241" si="40">IFERROR(E229/C229-1,"-")</f>
        <v>-9.9092717216576309E-2</v>
      </c>
      <c r="G229" s="115">
        <v>308</v>
      </c>
      <c r="H229" s="116">
        <f t="shared" ref="H229:H241" si="41">IFERROR(G229/E229-1,"-")</f>
        <v>-0.99068529607451761</v>
      </c>
      <c r="I229" s="115">
        <v>27584</v>
      </c>
      <c r="J229" s="116">
        <f t="shared" ref="J229:J241" si="42">IFERROR(I229/G229-1,"-")</f>
        <v>88.558441558441558</v>
      </c>
      <c r="K229" s="115">
        <v>28081</v>
      </c>
      <c r="L229" s="116">
        <f t="shared" ref="L229:L241" si="43">IFERROR(K229/I229-1,"-")</f>
        <v>1.8017691415313175E-2</v>
      </c>
      <c r="M229" s="115">
        <v>29190</v>
      </c>
      <c r="N229" s="116">
        <v>3.949289555215274E-2</v>
      </c>
      <c r="O229" s="116">
        <v>-0.20469716371958691</v>
      </c>
    </row>
    <row r="230" spans="2:16" x14ac:dyDescent="0.25">
      <c r="B230" s="114" t="s">
        <v>73</v>
      </c>
      <c r="C230" s="115">
        <v>35703</v>
      </c>
      <c r="D230" s="116">
        <v>-5.3949495217149313E-2</v>
      </c>
      <c r="E230" s="115">
        <v>34156</v>
      </c>
      <c r="F230" s="116">
        <f t="shared" si="40"/>
        <v>-4.3329692182729751E-2</v>
      </c>
      <c r="G230" s="115">
        <v>207</v>
      </c>
      <c r="H230" s="116">
        <f t="shared" si="41"/>
        <v>-0.99393957137838151</v>
      </c>
      <c r="I230" s="115">
        <v>28945</v>
      </c>
      <c r="J230" s="116">
        <f t="shared" si="42"/>
        <v>138.83091787439614</v>
      </c>
      <c r="K230" s="115">
        <v>34359</v>
      </c>
      <c r="L230" s="116">
        <f t="shared" si="43"/>
        <v>0.18704439454137156</v>
      </c>
      <c r="M230" s="115">
        <v>31973</v>
      </c>
      <c r="N230" s="116">
        <v>-6.9443231758782309E-2</v>
      </c>
      <c r="O230" s="116">
        <v>-0.10447301347225724</v>
      </c>
    </row>
    <row r="231" spans="2:16" x14ac:dyDescent="0.25">
      <c r="B231" s="114" t="s">
        <v>75</v>
      </c>
      <c r="C231" s="115">
        <v>41063</v>
      </c>
      <c r="D231" s="116">
        <v>1.8124566101358708E-2</v>
      </c>
      <c r="E231" s="115">
        <v>18520</v>
      </c>
      <c r="F231" s="116">
        <f t="shared" si="40"/>
        <v>-0.54898570489248222</v>
      </c>
      <c r="G231" s="115">
        <v>295</v>
      </c>
      <c r="H231" s="116">
        <f t="shared" si="41"/>
        <v>-0.98407127429805619</v>
      </c>
      <c r="I231" s="115">
        <v>27402</v>
      </c>
      <c r="J231" s="116">
        <f t="shared" si="42"/>
        <v>91.888135593220341</v>
      </c>
      <c r="K231" s="115">
        <v>32644</v>
      </c>
      <c r="L231" s="116">
        <f t="shared" si="43"/>
        <v>0.19129990511641481</v>
      </c>
      <c r="M231" s="115">
        <v>30472</v>
      </c>
      <c r="N231" s="116">
        <v>-6.6535963729935088E-2</v>
      </c>
      <c r="O231" s="116">
        <v>-0.25792075591164798</v>
      </c>
    </row>
    <row r="232" spans="2:16" x14ac:dyDescent="0.25">
      <c r="B232" s="114" t="s">
        <v>77</v>
      </c>
      <c r="C232" s="115">
        <v>19975</v>
      </c>
      <c r="D232" s="116">
        <v>6.1201721298411504E-2</v>
      </c>
      <c r="E232" s="115">
        <v>0</v>
      </c>
      <c r="F232" s="116">
        <f t="shared" si="40"/>
        <v>-1</v>
      </c>
      <c r="G232" s="115">
        <v>107</v>
      </c>
      <c r="H232" s="116" t="str">
        <f t="shared" si="41"/>
        <v>-</v>
      </c>
      <c r="I232" s="115">
        <v>14540</v>
      </c>
      <c r="J232" s="116">
        <f t="shared" si="42"/>
        <v>134.88785046728972</v>
      </c>
      <c r="K232" s="115">
        <v>16479</v>
      </c>
      <c r="L232" s="116">
        <f t="shared" si="43"/>
        <v>0.13335625859697386</v>
      </c>
      <c r="M232" s="115">
        <v>12896</v>
      </c>
      <c r="N232" s="116">
        <v>-0.21742824200497601</v>
      </c>
      <c r="O232" s="116">
        <v>-0.35439299123904877</v>
      </c>
    </row>
    <row r="233" spans="2:16" x14ac:dyDescent="0.25">
      <c r="B233" s="114" t="s">
        <v>79</v>
      </c>
      <c r="C233" s="115">
        <v>5286</v>
      </c>
      <c r="D233" s="116">
        <v>-0.13852672750977835</v>
      </c>
      <c r="E233" s="115">
        <v>0</v>
      </c>
      <c r="F233" s="116">
        <f t="shared" si="40"/>
        <v>-1</v>
      </c>
      <c r="G233" s="115">
        <v>33</v>
      </c>
      <c r="H233" s="116" t="str">
        <f t="shared" si="41"/>
        <v>-</v>
      </c>
      <c r="I233" s="115">
        <v>3257</v>
      </c>
      <c r="J233" s="116">
        <f t="shared" si="42"/>
        <v>97.696969696969703</v>
      </c>
      <c r="K233" s="115">
        <v>3226</v>
      </c>
      <c r="L233" s="116">
        <f t="shared" si="43"/>
        <v>-9.517961314092771E-3</v>
      </c>
      <c r="M233" s="115">
        <v>4569</v>
      </c>
      <c r="N233" s="116">
        <v>0.4163050216986981</v>
      </c>
      <c r="O233" s="116">
        <v>-0.13564131668558455</v>
      </c>
    </row>
    <row r="234" spans="2:16" x14ac:dyDescent="0.25">
      <c r="B234" s="114" t="s">
        <v>81</v>
      </c>
      <c r="C234" s="115">
        <v>3174</v>
      </c>
      <c r="D234" s="116">
        <v>-0.12993421052631582</v>
      </c>
      <c r="E234" s="115">
        <v>0</v>
      </c>
      <c r="F234" s="116">
        <f t="shared" si="40"/>
        <v>-1</v>
      </c>
      <c r="G234" s="115">
        <v>420</v>
      </c>
      <c r="H234" s="116" t="str">
        <f t="shared" si="41"/>
        <v>-</v>
      </c>
      <c r="I234" s="115">
        <v>2257</v>
      </c>
      <c r="J234" s="116">
        <f t="shared" si="42"/>
        <v>4.3738095238095234</v>
      </c>
      <c r="K234" s="115">
        <v>4389</v>
      </c>
      <c r="L234" s="116">
        <f t="shared" si="43"/>
        <v>0.94461674789543637</v>
      </c>
      <c r="M234" s="115">
        <v>3883</v>
      </c>
      <c r="N234" s="116">
        <v>-0.11528822055137844</v>
      </c>
      <c r="O234" s="116">
        <v>0.2233774417139256</v>
      </c>
    </row>
    <row r="235" spans="2:16" x14ac:dyDescent="0.25">
      <c r="B235" s="114" t="s">
        <v>83</v>
      </c>
      <c r="C235" s="115">
        <v>5152</v>
      </c>
      <c r="D235" s="116">
        <v>-0.23219076005961248</v>
      </c>
      <c r="E235" s="115">
        <v>0</v>
      </c>
      <c r="F235" s="116">
        <f t="shared" si="40"/>
        <v>-1</v>
      </c>
      <c r="G235" s="115">
        <v>6238</v>
      </c>
      <c r="H235" s="116" t="str">
        <f t="shared" si="41"/>
        <v>-</v>
      </c>
      <c r="I235" s="115">
        <v>7344</v>
      </c>
      <c r="J235" s="116">
        <f t="shared" si="42"/>
        <v>0.17730041680025654</v>
      </c>
      <c r="K235" s="115">
        <v>3899</v>
      </c>
      <c r="L235" s="116">
        <f t="shared" si="43"/>
        <v>-0.46909041394335516</v>
      </c>
      <c r="M235" s="115">
        <v>4602</v>
      </c>
      <c r="N235" s="116">
        <v>0.1803026417030007</v>
      </c>
      <c r="O235" s="116">
        <v>-0.10675465838509313</v>
      </c>
    </row>
    <row r="236" spans="2:16" x14ac:dyDescent="0.25">
      <c r="B236" s="114" t="s">
        <v>85</v>
      </c>
      <c r="C236" s="115">
        <v>4214</v>
      </c>
      <c r="D236" s="116">
        <v>-0.14488636363636365</v>
      </c>
      <c r="E236" s="115">
        <v>98</v>
      </c>
      <c r="F236" s="116">
        <f t="shared" si="40"/>
        <v>-0.97674418604651159</v>
      </c>
      <c r="G236" s="115">
        <v>5358</v>
      </c>
      <c r="H236" s="116">
        <f t="shared" si="41"/>
        <v>53.673469387755105</v>
      </c>
      <c r="I236" s="115">
        <v>6474</v>
      </c>
      <c r="J236" s="116">
        <f t="shared" si="42"/>
        <v>0.20828667413213875</v>
      </c>
      <c r="K236" s="115">
        <v>3011</v>
      </c>
      <c r="L236" s="116">
        <f t="shared" si="43"/>
        <v>-0.53490886623416745</v>
      </c>
      <c r="M236" s="115">
        <v>3794</v>
      </c>
      <c r="N236" s="116">
        <v>0.26004649618067077</v>
      </c>
      <c r="O236" s="116">
        <v>-9.9667774086378724E-2</v>
      </c>
    </row>
    <row r="237" spans="2:16" x14ac:dyDescent="0.25">
      <c r="B237" s="114" t="s">
        <v>87</v>
      </c>
      <c r="C237" s="115">
        <v>5452</v>
      </c>
      <c r="D237" s="116">
        <v>0.45038574088853411</v>
      </c>
      <c r="E237" s="115">
        <v>22</v>
      </c>
      <c r="F237" s="116">
        <f t="shared" si="40"/>
        <v>-0.99596478356566398</v>
      </c>
      <c r="G237" s="115">
        <v>4435</v>
      </c>
      <c r="H237" s="116">
        <f t="shared" si="41"/>
        <v>200.59090909090909</v>
      </c>
      <c r="I237" s="115">
        <v>4878</v>
      </c>
      <c r="J237" s="116">
        <f t="shared" si="42"/>
        <v>9.9887260428410451E-2</v>
      </c>
      <c r="K237" s="115">
        <v>3511</v>
      </c>
      <c r="L237" s="116">
        <f t="shared" si="43"/>
        <v>-0.28023780237802376</v>
      </c>
      <c r="M237" s="115">
        <v>4211</v>
      </c>
      <c r="N237" s="116">
        <v>0.19937339789233843</v>
      </c>
      <c r="O237" s="116">
        <v>-0.22762289068231845</v>
      </c>
    </row>
    <row r="238" spans="2:16" x14ac:dyDescent="0.25">
      <c r="B238" s="114" t="s">
        <v>89</v>
      </c>
      <c r="C238" s="115">
        <v>13615</v>
      </c>
      <c r="D238" s="116">
        <v>-0.18914894884164135</v>
      </c>
      <c r="E238" s="115">
        <v>144</v>
      </c>
      <c r="F238" s="116">
        <f t="shared" si="40"/>
        <v>-0.98942343004039657</v>
      </c>
      <c r="G238" s="115">
        <v>16294</v>
      </c>
      <c r="H238" s="116">
        <f t="shared" si="41"/>
        <v>112.15277777777777</v>
      </c>
      <c r="I238" s="115">
        <v>14250</v>
      </c>
      <c r="J238" s="116">
        <f t="shared" si="42"/>
        <v>-0.12544494906100401</v>
      </c>
      <c r="K238" s="115">
        <v>13071</v>
      </c>
      <c r="L238" s="116">
        <f t="shared" si="43"/>
        <v>-8.2736842105263109E-2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24911</v>
      </c>
      <c r="D239" s="116">
        <v>-0.14197637171494504</v>
      </c>
      <c r="E239" s="115">
        <v>219</v>
      </c>
      <c r="F239" s="116">
        <f t="shared" si="40"/>
        <v>-0.9912087029826181</v>
      </c>
      <c r="G239" s="115">
        <v>25333</v>
      </c>
      <c r="H239" s="116">
        <f t="shared" si="41"/>
        <v>114.67579908675799</v>
      </c>
      <c r="I239" s="115">
        <v>25858</v>
      </c>
      <c r="J239" s="116">
        <f t="shared" si="42"/>
        <v>2.0723956894169726E-2</v>
      </c>
      <c r="K239" s="115">
        <v>23720</v>
      </c>
      <c r="L239" s="116">
        <f t="shared" si="43"/>
        <v>-8.2682342021811461E-2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32438</v>
      </c>
      <c r="D240" s="116">
        <v>-8.2635746606334881E-2</v>
      </c>
      <c r="E240" s="115">
        <v>305</v>
      </c>
      <c r="F240" s="116">
        <f t="shared" si="40"/>
        <v>-0.99059744743818978</v>
      </c>
      <c r="G240" s="115">
        <v>22805</v>
      </c>
      <c r="H240" s="116">
        <f t="shared" si="41"/>
        <v>73.770491803278688</v>
      </c>
      <c r="I240" s="115">
        <v>22903</v>
      </c>
      <c r="J240" s="116">
        <f t="shared" si="42"/>
        <v>4.2973032229773889E-3</v>
      </c>
      <c r="K240" s="115">
        <v>21949</v>
      </c>
      <c r="L240" s="116">
        <f t="shared" si="43"/>
        <v>-4.1653931799327637E-2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227686</v>
      </c>
      <c r="D241" s="119">
        <v>-6.5731109333005078E-2</v>
      </c>
      <c r="E241" s="118">
        <v>86739</v>
      </c>
      <c r="F241" s="119">
        <f t="shared" si="40"/>
        <v>-0.61904113559902674</v>
      </c>
      <c r="G241" s="118">
        <v>81833</v>
      </c>
      <c r="H241" s="119">
        <f t="shared" si="41"/>
        <v>-5.6560486055868719E-2</v>
      </c>
      <c r="I241" s="118">
        <v>185692</v>
      </c>
      <c r="J241" s="119">
        <f t="shared" si="42"/>
        <v>1.2691579191768603</v>
      </c>
      <c r="K241" s="118">
        <v>188339</v>
      </c>
      <c r="L241" s="119">
        <f t="shared" si="43"/>
        <v>1.4254787497576693E-2</v>
      </c>
      <c r="M241" s="118">
        <v>125590</v>
      </c>
      <c r="N241" s="119">
        <v>-3.0933880662659452E-2</v>
      </c>
      <c r="O241" s="119">
        <v>-0.19864473398757032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61938</v>
      </c>
      <c r="D255" s="116">
        <v>-9.9869205057404487E-2</v>
      </c>
      <c r="E255" s="115">
        <v>62996</v>
      </c>
      <c r="F255" s="116">
        <f t="shared" ref="F255:J267" si="44">IFERROR(E255/C255-1,"-")</f>
        <v>1.7081597726759101E-2</v>
      </c>
      <c r="G255" s="115">
        <v>4585</v>
      </c>
      <c r="H255" s="116">
        <f t="shared" si="44"/>
        <v>-0.92721760111753126</v>
      </c>
      <c r="I255" s="115">
        <v>32167</v>
      </c>
      <c r="J255" s="116">
        <f t="shared" si="44"/>
        <v>6.0157033805888771</v>
      </c>
      <c r="K255" s="115">
        <v>36246</v>
      </c>
      <c r="L255" s="116">
        <f t="shared" ref="L255:L267" si="45">IFERROR(K255/I255-1,"-")</f>
        <v>0.12680697609351199</v>
      </c>
      <c r="M255" s="115">
        <v>42817</v>
      </c>
      <c r="N255" s="116">
        <v>0.1812889698173592</v>
      </c>
      <c r="O255" s="116">
        <v>-0.30871193774419581</v>
      </c>
    </row>
    <row r="256" spans="2:16" x14ac:dyDescent="0.25">
      <c r="B256" s="114" t="s">
        <v>73</v>
      </c>
      <c r="C256" s="115">
        <v>53954</v>
      </c>
      <c r="D256" s="116">
        <v>-0.17482603043511513</v>
      </c>
      <c r="E256" s="115">
        <v>54402</v>
      </c>
      <c r="F256" s="116">
        <f t="shared" si="44"/>
        <v>8.303369537012939E-3</v>
      </c>
      <c r="G256" s="115">
        <v>2795</v>
      </c>
      <c r="H256" s="116">
        <f t="shared" si="44"/>
        <v>-0.94862321238189773</v>
      </c>
      <c r="I256" s="115">
        <v>21001</v>
      </c>
      <c r="J256" s="116">
        <f t="shared" si="44"/>
        <v>6.5137745974955275</v>
      </c>
      <c r="K256" s="115">
        <v>33395</v>
      </c>
      <c r="L256" s="116">
        <f t="shared" si="45"/>
        <v>0.59016237322032294</v>
      </c>
      <c r="M256" s="115">
        <v>37402</v>
      </c>
      <c r="N256" s="116">
        <v>0.11998802215900595</v>
      </c>
      <c r="O256" s="116">
        <v>-0.30677984950142712</v>
      </c>
    </row>
    <row r="257" spans="2:15" x14ac:dyDescent="0.25">
      <c r="B257" s="114" t="s">
        <v>75</v>
      </c>
      <c r="C257" s="115">
        <v>65265</v>
      </c>
      <c r="D257" s="116">
        <v>-0.11049174071853018</v>
      </c>
      <c r="E257" s="115">
        <v>21399</v>
      </c>
      <c r="F257" s="116">
        <f t="shared" si="44"/>
        <v>-0.67212135141346818</v>
      </c>
      <c r="G257" s="115">
        <v>5401</v>
      </c>
      <c r="H257" s="116">
        <f t="shared" si="44"/>
        <v>-0.7476050282723492</v>
      </c>
      <c r="I257" s="115">
        <v>28576</v>
      </c>
      <c r="J257" s="116">
        <f t="shared" si="44"/>
        <v>4.2908720607294946</v>
      </c>
      <c r="K257" s="115">
        <v>32444</v>
      </c>
      <c r="L257" s="116">
        <f t="shared" si="45"/>
        <v>0.13535834266517366</v>
      </c>
      <c r="M257" s="115">
        <v>37795</v>
      </c>
      <c r="N257" s="116">
        <v>0.16493034151152752</v>
      </c>
      <c r="O257" s="116">
        <v>-0.42089941009729559</v>
      </c>
    </row>
    <row r="258" spans="2:15" x14ac:dyDescent="0.25">
      <c r="B258" s="114" t="s">
        <v>77</v>
      </c>
      <c r="C258" s="115">
        <v>27968</v>
      </c>
      <c r="D258" s="116">
        <v>-0.17274017983909129</v>
      </c>
      <c r="E258" s="115">
        <v>0</v>
      </c>
      <c r="F258" s="116">
        <f t="shared" si="44"/>
        <v>-1</v>
      </c>
      <c r="G258" s="115">
        <v>1101</v>
      </c>
      <c r="H258" s="116" t="str">
        <f t="shared" si="44"/>
        <v>-</v>
      </c>
      <c r="I258" s="115">
        <v>14762</v>
      </c>
      <c r="J258" s="116">
        <f t="shared" si="44"/>
        <v>12.407811080835604</v>
      </c>
      <c r="K258" s="115">
        <v>16826</v>
      </c>
      <c r="L258" s="116">
        <f t="shared" si="45"/>
        <v>0.13981845278417548</v>
      </c>
      <c r="M258" s="115">
        <v>16401</v>
      </c>
      <c r="N258" s="116">
        <v>-2.5258528467847374E-2</v>
      </c>
      <c r="O258" s="116">
        <v>-0.4135798054919908</v>
      </c>
    </row>
    <row r="259" spans="2:15" x14ac:dyDescent="0.25">
      <c r="B259" s="114" t="s">
        <v>79</v>
      </c>
      <c r="C259" s="115">
        <v>3416</v>
      </c>
      <c r="D259" s="116">
        <v>5.8582308142951511E-4</v>
      </c>
      <c r="E259" s="115">
        <v>0</v>
      </c>
      <c r="F259" s="116">
        <f t="shared" si="44"/>
        <v>-1</v>
      </c>
      <c r="G259" s="115">
        <v>194</v>
      </c>
      <c r="H259" s="116" t="str">
        <f t="shared" si="44"/>
        <v>-</v>
      </c>
      <c r="I259" s="115">
        <v>724</v>
      </c>
      <c r="J259" s="116">
        <f t="shared" si="44"/>
        <v>2.731958762886598</v>
      </c>
      <c r="K259" s="115">
        <v>2087</v>
      </c>
      <c r="L259" s="116">
        <f t="shared" si="45"/>
        <v>1.882596685082873</v>
      </c>
      <c r="M259" s="115">
        <v>973</v>
      </c>
      <c r="N259" s="116">
        <v>-0.53378054623862004</v>
      </c>
      <c r="O259" s="116">
        <v>-0.7151639344262295</v>
      </c>
    </row>
    <row r="260" spans="2:15" x14ac:dyDescent="0.25">
      <c r="B260" s="114" t="s">
        <v>81</v>
      </c>
      <c r="C260" s="115">
        <v>3124</v>
      </c>
      <c r="D260" s="116">
        <v>0.13106444605358436</v>
      </c>
      <c r="E260" s="115">
        <v>0</v>
      </c>
      <c r="F260" s="116">
        <f t="shared" si="44"/>
        <v>-1</v>
      </c>
      <c r="G260" s="115">
        <v>78</v>
      </c>
      <c r="H260" s="116" t="str">
        <f t="shared" si="44"/>
        <v>-</v>
      </c>
      <c r="I260" s="115">
        <v>1267</v>
      </c>
      <c r="J260" s="116">
        <f t="shared" si="44"/>
        <v>15.243589743589745</v>
      </c>
      <c r="K260" s="115">
        <v>2269</v>
      </c>
      <c r="L260" s="116">
        <f t="shared" si="45"/>
        <v>0.79084451460142069</v>
      </c>
      <c r="M260" s="115">
        <v>1043</v>
      </c>
      <c r="N260" s="116">
        <v>-0.54032613486117231</v>
      </c>
      <c r="O260" s="116">
        <v>-0.66613316261203592</v>
      </c>
    </row>
    <row r="261" spans="2:15" x14ac:dyDescent="0.25">
      <c r="B261" s="114" t="s">
        <v>83</v>
      </c>
      <c r="C261" s="115">
        <v>4427</v>
      </c>
      <c r="D261" s="116">
        <v>0.14927310488058154</v>
      </c>
      <c r="E261" s="115">
        <v>0</v>
      </c>
      <c r="F261" s="116">
        <f t="shared" si="44"/>
        <v>-1</v>
      </c>
      <c r="G261" s="115">
        <v>473</v>
      </c>
      <c r="H261" s="116" t="str">
        <f t="shared" si="44"/>
        <v>-</v>
      </c>
      <c r="I261" s="115">
        <v>1278</v>
      </c>
      <c r="J261" s="116">
        <f t="shared" si="44"/>
        <v>1.7019027484143763</v>
      </c>
      <c r="K261" s="115">
        <v>2935</v>
      </c>
      <c r="L261" s="116">
        <f t="shared" si="45"/>
        <v>1.2965571205007826</v>
      </c>
      <c r="M261" s="115">
        <v>781</v>
      </c>
      <c r="N261" s="116">
        <v>-0.73390119250425889</v>
      </c>
      <c r="O261" s="116">
        <v>-0.82358256155409981</v>
      </c>
    </row>
    <row r="262" spans="2:15" x14ac:dyDescent="0.25">
      <c r="B262" s="114" t="s">
        <v>85</v>
      </c>
      <c r="C262" s="115">
        <v>2562</v>
      </c>
      <c r="D262" s="116">
        <v>2.6031237484982039E-2</v>
      </c>
      <c r="E262" s="115">
        <v>121</v>
      </c>
      <c r="F262" s="116">
        <f t="shared" si="44"/>
        <v>-0.95277127244340365</v>
      </c>
      <c r="G262" s="115">
        <v>620</v>
      </c>
      <c r="H262" s="116">
        <f t="shared" si="44"/>
        <v>4.1239669421487601</v>
      </c>
      <c r="I262" s="115">
        <v>989</v>
      </c>
      <c r="J262" s="116">
        <f t="shared" si="44"/>
        <v>0.59516129032258069</v>
      </c>
      <c r="K262" s="115">
        <v>2710</v>
      </c>
      <c r="L262" s="116">
        <f t="shared" si="45"/>
        <v>1.7401415571284127</v>
      </c>
      <c r="M262" s="115">
        <v>381</v>
      </c>
      <c r="N262" s="116">
        <v>-0.85940959409594098</v>
      </c>
      <c r="O262" s="116">
        <v>-0.85128805620608894</v>
      </c>
    </row>
    <row r="263" spans="2:15" x14ac:dyDescent="0.25">
      <c r="B263" s="114" t="s">
        <v>87</v>
      </c>
      <c r="C263" s="115">
        <v>3446</v>
      </c>
      <c r="D263" s="116">
        <v>-0.14193227091633465</v>
      </c>
      <c r="E263" s="115">
        <v>200</v>
      </c>
      <c r="F263" s="116">
        <f t="shared" si="44"/>
        <v>-0.94196169471851421</v>
      </c>
      <c r="G263" s="115">
        <v>834</v>
      </c>
      <c r="H263" s="116">
        <f t="shared" si="44"/>
        <v>3.17</v>
      </c>
      <c r="I263" s="115">
        <v>881</v>
      </c>
      <c r="J263" s="116">
        <f t="shared" si="44"/>
        <v>5.6354916067146377E-2</v>
      </c>
      <c r="K263" s="115">
        <v>2697</v>
      </c>
      <c r="L263" s="116">
        <f t="shared" si="45"/>
        <v>2.0612939841089672</v>
      </c>
      <c r="M263" s="115">
        <v>805</v>
      </c>
      <c r="N263" s="116">
        <v>-0.7015202076381164</v>
      </c>
      <c r="O263" s="116">
        <v>-0.76639582124201977</v>
      </c>
    </row>
    <row r="264" spans="2:15" x14ac:dyDescent="0.25">
      <c r="B264" s="114" t="s">
        <v>89</v>
      </c>
      <c r="C264" s="115">
        <v>24352</v>
      </c>
      <c r="D264" s="116">
        <v>-0.2568359375</v>
      </c>
      <c r="E264" s="115">
        <v>2086</v>
      </c>
      <c r="F264" s="116">
        <f t="shared" si="44"/>
        <v>-0.91433968462549275</v>
      </c>
      <c r="G264" s="115">
        <v>7257</v>
      </c>
      <c r="H264" s="116">
        <f t="shared" si="44"/>
        <v>2.4789069990412274</v>
      </c>
      <c r="I264" s="115">
        <v>12144</v>
      </c>
      <c r="J264" s="116">
        <f t="shared" si="44"/>
        <v>0.673418768085986</v>
      </c>
      <c r="K264" s="115">
        <v>13940</v>
      </c>
      <c r="L264" s="116">
        <f t="shared" si="45"/>
        <v>0.14789196310935449</v>
      </c>
      <c r="M264" s="115"/>
      <c r="N264" s="116" t="s">
        <v>236</v>
      </c>
      <c r="O264" s="116" t="s">
        <v>236</v>
      </c>
    </row>
    <row r="265" spans="2:15" x14ac:dyDescent="0.25">
      <c r="B265" s="114" t="s">
        <v>91</v>
      </c>
      <c r="C265" s="115">
        <v>56528</v>
      </c>
      <c r="D265" s="116">
        <v>-8.1756306752651886E-2</v>
      </c>
      <c r="E265" s="115">
        <v>4827</v>
      </c>
      <c r="F265" s="116">
        <f t="shared" si="44"/>
        <v>-0.91460868949900931</v>
      </c>
      <c r="G265" s="115">
        <v>33433</v>
      </c>
      <c r="H265" s="116">
        <f t="shared" si="44"/>
        <v>5.9262481872798842</v>
      </c>
      <c r="I265" s="115">
        <v>39258</v>
      </c>
      <c r="J265" s="116">
        <f t="shared" si="44"/>
        <v>0.17422905512517572</v>
      </c>
      <c r="K265" s="115">
        <v>40654</v>
      </c>
      <c r="L265" s="116">
        <f t="shared" si="45"/>
        <v>3.5559631157980442E-2</v>
      </c>
      <c r="M265" s="115"/>
      <c r="N265" s="116" t="s">
        <v>236</v>
      </c>
      <c r="O265" s="116" t="s">
        <v>236</v>
      </c>
    </row>
    <row r="266" spans="2:15" x14ac:dyDescent="0.25">
      <c r="B266" s="114" t="s">
        <v>93</v>
      </c>
      <c r="C266" s="115">
        <v>59689</v>
      </c>
      <c r="D266" s="116">
        <v>-0.10059519324945376</v>
      </c>
      <c r="E266" s="115">
        <v>3934</v>
      </c>
      <c r="F266" s="116">
        <f t="shared" si="44"/>
        <v>-0.93409170869004343</v>
      </c>
      <c r="G266" s="115">
        <v>31477</v>
      </c>
      <c r="H266" s="116">
        <f t="shared" si="44"/>
        <v>7.0012709710218601</v>
      </c>
      <c r="I266" s="115">
        <v>35181</v>
      </c>
      <c r="J266" s="116">
        <f t="shared" si="44"/>
        <v>0.11767322171744454</v>
      </c>
      <c r="K266" s="115">
        <v>38319</v>
      </c>
      <c r="L266" s="116">
        <f t="shared" si="45"/>
        <v>8.9195872772235063E-2</v>
      </c>
      <c r="M266" s="115"/>
      <c r="N266" s="116" t="s">
        <v>236</v>
      </c>
      <c r="O266" s="116" t="s">
        <v>236</v>
      </c>
    </row>
    <row r="267" spans="2:15" ht="15.75" x14ac:dyDescent="0.25">
      <c r="B267" s="117" t="s">
        <v>30</v>
      </c>
      <c r="C267" s="118">
        <v>366669</v>
      </c>
      <c r="D267" s="119">
        <v>-0.12407969231504268</v>
      </c>
      <c r="E267" s="118">
        <v>150036</v>
      </c>
      <c r="F267" s="119">
        <f t="shared" si="44"/>
        <v>-0.59081351300491725</v>
      </c>
      <c r="G267" s="118">
        <v>88248</v>
      </c>
      <c r="H267" s="119">
        <f t="shared" si="44"/>
        <v>-0.41182116292089899</v>
      </c>
      <c r="I267" s="118">
        <v>188228</v>
      </c>
      <c r="J267" s="119">
        <f t="shared" si="44"/>
        <v>1.1329435227993834</v>
      </c>
      <c r="K267" s="118">
        <v>224522</v>
      </c>
      <c r="L267" s="119">
        <f t="shared" si="45"/>
        <v>0.19281934674968659</v>
      </c>
      <c r="M267" s="118">
        <v>138398</v>
      </c>
      <c r="N267" s="119">
        <v>5.1584618073232003E-2</v>
      </c>
      <c r="O267" s="119">
        <v>-0.38789031402034502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2C0D6-2412-4619-84B2-B0FF10EB249A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L21" si="0">IFERROR(E9/C9-1,"-")</f>
        <v>2.0976097801655547E-2</v>
      </c>
      <c r="G9" s="115">
        <v>51667</v>
      </c>
      <c r="H9" s="116">
        <f t="shared" si="0"/>
        <v>-0.94220266820593024</v>
      </c>
      <c r="I9" s="115">
        <v>576461</v>
      </c>
      <c r="J9" s="116">
        <f t="shared" si="0"/>
        <v>10.157237695240676</v>
      </c>
      <c r="K9" s="115">
        <v>810733</v>
      </c>
      <c r="L9" s="116">
        <f t="shared" si="0"/>
        <v>0.40639696354133248</v>
      </c>
      <c r="M9" s="115">
        <v>836960</v>
      </c>
      <c r="N9" s="116">
        <v>3.2349737829840297E-2</v>
      </c>
      <c r="O9" s="116"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0"/>
        <v>-0.93527016926585771</v>
      </c>
      <c r="I10" s="115">
        <v>608977</v>
      </c>
      <c r="J10" s="116">
        <f t="shared" si="0"/>
        <v>10.305196131212059</v>
      </c>
      <c r="K10" s="115">
        <v>773844</v>
      </c>
      <c r="L10" s="116">
        <f t="shared" si="0"/>
        <v>0.27072779431735516</v>
      </c>
      <c r="M10" s="115">
        <v>824761</v>
      </c>
      <c r="N10" s="116">
        <v>6.5797499237572499E-2</v>
      </c>
      <c r="O10" s="116"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0"/>
        <v>-0.80753744226804391</v>
      </c>
      <c r="I11" s="115">
        <v>747881</v>
      </c>
      <c r="J11" s="116">
        <f t="shared" si="0"/>
        <v>9.1798222331114658</v>
      </c>
      <c r="K11" s="115">
        <v>818402</v>
      </c>
      <c r="L11" s="116">
        <f t="shared" si="0"/>
        <v>9.4294413148615863E-2</v>
      </c>
      <c r="M11" s="115">
        <v>866668</v>
      </c>
      <c r="N11" s="116">
        <v>5.8975906705995396E-2</v>
      </c>
      <c r="O11" s="116"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 t="shared" si="0"/>
        <v>-1</v>
      </c>
      <c r="G12" s="115">
        <v>71140</v>
      </c>
      <c r="H12" s="116" t="str">
        <f t="shared" si="0"/>
        <v>-</v>
      </c>
      <c r="I12" s="115">
        <v>725227</v>
      </c>
      <c r="J12" s="116">
        <f t="shared" si="0"/>
        <v>9.1943632274388527</v>
      </c>
      <c r="K12" s="115">
        <v>745949</v>
      </c>
      <c r="L12" s="116">
        <f t="shared" si="0"/>
        <v>2.8573122622296276E-2</v>
      </c>
      <c r="M12" s="115">
        <v>789795</v>
      </c>
      <c r="N12" s="116">
        <v>5.8778817318610344E-2</v>
      </c>
      <c r="O12" s="116"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0"/>
        <v>-</v>
      </c>
      <c r="I13" s="115">
        <v>653261</v>
      </c>
      <c r="J13" s="116">
        <f t="shared" si="0"/>
        <v>8.1642023455473876</v>
      </c>
      <c r="K13" s="115">
        <v>671021</v>
      </c>
      <c r="L13" s="116">
        <f t="shared" si="0"/>
        <v>2.7186683423623847E-2</v>
      </c>
      <c r="M13" s="115">
        <v>746827</v>
      </c>
      <c r="N13" s="116">
        <v>0.11297112907047624</v>
      </c>
      <c r="O13" s="116"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0"/>
        <v>-</v>
      </c>
      <c r="I14" s="115">
        <v>672943</v>
      </c>
      <c r="J14" s="116">
        <f t="shared" si="0"/>
        <v>4.9082432681586319</v>
      </c>
      <c r="K14" s="115">
        <v>758024</v>
      </c>
      <c r="L14" s="116">
        <f t="shared" si="0"/>
        <v>0.12643121334199181</v>
      </c>
      <c r="M14" s="115">
        <v>787690</v>
      </c>
      <c r="N14" s="116">
        <v>3.9135964032801063E-2</v>
      </c>
      <c r="O14" s="116"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0"/>
        <v>-</v>
      </c>
      <c r="I15" s="115">
        <v>858220</v>
      </c>
      <c r="J15" s="116">
        <f t="shared" si="0"/>
        <v>2.3746736292428197</v>
      </c>
      <c r="K15" s="115">
        <v>871300</v>
      </c>
      <c r="L15" s="116">
        <f t="shared" si="0"/>
        <v>1.5240847335182162E-2</v>
      </c>
      <c r="M15" s="115">
        <v>895588</v>
      </c>
      <c r="N15" s="116">
        <v>2.7875588201538015E-2</v>
      </c>
      <c r="O15" s="116"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0"/>
        <v>1.0228555289982793</v>
      </c>
      <c r="I16" s="115">
        <v>895466</v>
      </c>
      <c r="J16" s="116">
        <f t="shared" si="0"/>
        <v>1.3152296443382663</v>
      </c>
      <c r="K16" s="115">
        <v>947197</v>
      </c>
      <c r="L16" s="116">
        <f t="shared" si="0"/>
        <v>5.7769920912686734E-2</v>
      </c>
      <c r="M16" s="115">
        <v>936279</v>
      </c>
      <c r="N16" s="116">
        <v>-1.1526641237250557E-2</v>
      </c>
      <c r="O16" s="116"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0"/>
        <v>2.99724926741658</v>
      </c>
      <c r="I17" s="115">
        <v>748642</v>
      </c>
      <c r="J17" s="116">
        <f t="shared" si="0"/>
        <v>0.77038751953914808</v>
      </c>
      <c r="K17" s="115">
        <v>799868</v>
      </c>
      <c r="L17" s="116">
        <f t="shared" si="0"/>
        <v>6.8425228613943734E-2</v>
      </c>
      <c r="M17" s="115">
        <v>807680</v>
      </c>
      <c r="N17" s="116">
        <v>9.7666114908960822E-3</v>
      </c>
      <c r="O17" s="116">
        <v>1.3402793984426564E-2</v>
      </c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0"/>
        <v>5.1729454244925668</v>
      </c>
      <c r="I18" s="115">
        <v>801936</v>
      </c>
      <c r="J18" s="116">
        <f t="shared" si="0"/>
        <v>0.27816490599478483</v>
      </c>
      <c r="K18" s="115">
        <v>863416</v>
      </c>
      <c r="L18" s="116">
        <f t="shared" si="0"/>
        <v>7.6664471977813786E-2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0"/>
        <v>4.9662920334010385</v>
      </c>
      <c r="I19" s="115">
        <v>785918</v>
      </c>
      <c r="J19" s="116">
        <f t="shared" si="0"/>
        <v>0.18913447397248673</v>
      </c>
      <c r="K19" s="115">
        <v>847777</v>
      </c>
      <c r="L19" s="116">
        <f t="shared" si="0"/>
        <v>7.8709229207118314E-2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0"/>
        <v>3.9015307848443843</v>
      </c>
      <c r="I20" s="115">
        <v>790311</v>
      </c>
      <c r="J20" s="116">
        <f t="shared" si="0"/>
        <v>0.36364671637129731</v>
      </c>
      <c r="K20" s="115">
        <v>831777</v>
      </c>
      <c r="L20" s="116">
        <f t="shared" si="0"/>
        <v>5.2467952489589464E-2</v>
      </c>
      <c r="M20" s="115"/>
      <c r="N20" s="116" t="s">
        <v>236</v>
      </c>
      <c r="O20" s="116" t="s">
        <v>236</v>
      </c>
    </row>
    <row r="21" spans="1:16" ht="15.75" x14ac:dyDescent="0.25">
      <c r="A21" s="1"/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0"/>
        <v>0.17797190075705638</v>
      </c>
      <c r="I21" s="118">
        <v>8865243</v>
      </c>
      <c r="J21" s="119">
        <f t="shared" si="0"/>
        <v>1.6328531267577859</v>
      </c>
      <c r="K21" s="118">
        <v>9739308</v>
      </c>
      <c r="L21" s="119">
        <f t="shared" si="0"/>
        <v>9.8594590131370285E-2</v>
      </c>
      <c r="M21" s="118">
        <v>7492248</v>
      </c>
      <c r="N21" s="119">
        <v>4.1119524958388665E-2</v>
      </c>
      <c r="O21" s="119">
        <v>-1.0781752300133562E-2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455150</v>
      </c>
      <c r="D31" s="116">
        <v>2.5131660385586674E-3</v>
      </c>
      <c r="E31" s="115">
        <v>501178</v>
      </c>
      <c r="F31" s="116">
        <f t="shared" ref="F31:J43" si="1">IFERROR(E31/C31-1,"-")</f>
        <v>0.10112710095572885</v>
      </c>
      <c r="G31" s="115">
        <v>14580</v>
      </c>
      <c r="H31" s="116">
        <f t="shared" si="1"/>
        <v>-0.97090853948098277</v>
      </c>
      <c r="I31" s="115">
        <v>303205</v>
      </c>
      <c r="J31" s="116">
        <f t="shared" si="1"/>
        <v>19.795953360768177</v>
      </c>
      <c r="K31" s="115">
        <v>488351</v>
      </c>
      <c r="L31" s="116">
        <f t="shared" ref="L31:L43" si="2">IFERROR(K31/I31-1,"-")</f>
        <v>0.6106297719364786</v>
      </c>
      <c r="M31" s="115">
        <v>464379</v>
      </c>
      <c r="N31" s="116">
        <v>-4.9087643928240166E-2</v>
      </c>
      <c r="O31" s="116">
        <v>2.027683181368789E-2</v>
      </c>
    </row>
    <row r="32" spans="1:16" x14ac:dyDescent="0.25">
      <c r="B32" s="114" t="s">
        <v>73</v>
      </c>
      <c r="C32" s="115">
        <v>414221</v>
      </c>
      <c r="D32" s="116">
        <v>-2.2547289133882042E-2</v>
      </c>
      <c r="E32" s="115">
        <v>463416</v>
      </c>
      <c r="F32" s="116">
        <f t="shared" si="1"/>
        <v>0.11876510365239801</v>
      </c>
      <c r="G32" s="115">
        <v>16940</v>
      </c>
      <c r="H32" s="116">
        <f t="shared" si="1"/>
        <v>-0.9634453708978542</v>
      </c>
      <c r="I32" s="115">
        <v>330152</v>
      </c>
      <c r="J32" s="116">
        <f t="shared" si="1"/>
        <v>18.489492325855963</v>
      </c>
      <c r="K32" s="115">
        <v>443471</v>
      </c>
      <c r="L32" s="116">
        <f t="shared" si="2"/>
        <v>0.34323281397659255</v>
      </c>
      <c r="M32" s="115">
        <v>463066</v>
      </c>
      <c r="N32" s="116">
        <v>4.4185527351281229E-2</v>
      </c>
      <c r="O32" s="116">
        <v>0.11792014407767826</v>
      </c>
    </row>
    <row r="33" spans="2:16" x14ac:dyDescent="0.25">
      <c r="B33" s="114" t="s">
        <v>75</v>
      </c>
      <c r="C33" s="115">
        <v>447071</v>
      </c>
      <c r="D33" s="116">
        <v>-1.2464823265902925E-2</v>
      </c>
      <c r="E33" s="115">
        <v>215134</v>
      </c>
      <c r="F33" s="116">
        <f t="shared" si="1"/>
        <v>-0.51879231710399465</v>
      </c>
      <c r="G33" s="115">
        <v>21891</v>
      </c>
      <c r="H33" s="116">
        <f t="shared" si="1"/>
        <v>-0.89824481485957586</v>
      </c>
      <c r="I33" s="115">
        <v>426904</v>
      </c>
      <c r="J33" s="116">
        <f t="shared" si="1"/>
        <v>18.501347585765838</v>
      </c>
      <c r="K33" s="115">
        <v>469427</v>
      </c>
      <c r="L33" s="116">
        <f t="shared" si="2"/>
        <v>9.9607874369881833E-2</v>
      </c>
      <c r="M33" s="115">
        <v>495607</v>
      </c>
      <c r="N33" s="116">
        <v>5.5770119741727742E-2</v>
      </c>
      <c r="O33" s="116">
        <v>0.10856441146931917</v>
      </c>
    </row>
    <row r="34" spans="2:16" x14ac:dyDescent="0.25">
      <c r="B34" s="114" t="s">
        <v>77</v>
      </c>
      <c r="C34" s="115">
        <v>419899</v>
      </c>
      <c r="D34" s="116">
        <v>-2.2905315981684993E-3</v>
      </c>
      <c r="E34" s="115">
        <v>0</v>
      </c>
      <c r="F34" s="116">
        <f t="shared" si="1"/>
        <v>-1</v>
      </c>
      <c r="G34" s="115">
        <v>21218</v>
      </c>
      <c r="H34" s="116" t="str">
        <f t="shared" si="1"/>
        <v>-</v>
      </c>
      <c r="I34" s="115">
        <v>425285</v>
      </c>
      <c r="J34" s="116">
        <f t="shared" si="1"/>
        <v>19.043595060797436</v>
      </c>
      <c r="K34" s="115">
        <v>444527</v>
      </c>
      <c r="L34" s="116">
        <f t="shared" si="2"/>
        <v>4.5244953384201203E-2</v>
      </c>
      <c r="M34" s="115">
        <v>447408</v>
      </c>
      <c r="N34" s="116">
        <v>6.4810461456783486E-3</v>
      </c>
      <c r="O34" s="116">
        <v>6.5513373454092472E-2</v>
      </c>
    </row>
    <row r="35" spans="2:16" x14ac:dyDescent="0.25">
      <c r="B35" s="114" t="s">
        <v>79</v>
      </c>
      <c r="C35" s="115">
        <v>407540</v>
      </c>
      <c r="D35" s="116">
        <v>-8.4353794460921838E-3</v>
      </c>
      <c r="E35" s="115">
        <v>0</v>
      </c>
      <c r="F35" s="116">
        <f t="shared" si="1"/>
        <v>-1</v>
      </c>
      <c r="G35" s="115">
        <v>21400</v>
      </c>
      <c r="H35" s="116" t="str">
        <f t="shared" si="1"/>
        <v>-</v>
      </c>
      <c r="I35" s="115">
        <v>388948</v>
      </c>
      <c r="J35" s="116">
        <f t="shared" si="1"/>
        <v>17.175140186915886</v>
      </c>
      <c r="K35" s="115">
        <v>422412</v>
      </c>
      <c r="L35" s="116">
        <f t="shared" si="2"/>
        <v>8.6037208058660886E-2</v>
      </c>
      <c r="M35" s="115">
        <v>435777</v>
      </c>
      <c r="N35" s="116">
        <v>3.1639726144143676E-2</v>
      </c>
      <c r="O35" s="116">
        <v>6.9286450409775657E-2</v>
      </c>
    </row>
    <row r="36" spans="2:16" x14ac:dyDescent="0.25">
      <c r="B36" s="114" t="s">
        <v>81</v>
      </c>
      <c r="C36" s="115">
        <v>455997</v>
      </c>
      <c r="D36" s="116">
        <v>4.729149345668171E-2</v>
      </c>
      <c r="E36" s="115">
        <v>0</v>
      </c>
      <c r="F36" s="116">
        <f t="shared" si="1"/>
        <v>-1</v>
      </c>
      <c r="G36" s="115">
        <v>44736</v>
      </c>
      <c r="H36" s="116" t="str">
        <f t="shared" si="1"/>
        <v>-</v>
      </c>
      <c r="I36" s="115">
        <v>408804</v>
      </c>
      <c r="J36" s="116">
        <f t="shared" si="1"/>
        <v>8.1381437768240339</v>
      </c>
      <c r="K36" s="115">
        <v>454213</v>
      </c>
      <c r="L36" s="116">
        <f t="shared" si="2"/>
        <v>0.11107768025753173</v>
      </c>
      <c r="M36" s="115">
        <v>465333</v>
      </c>
      <c r="N36" s="116">
        <v>2.4481906066096792E-2</v>
      </c>
      <c r="O36" s="116">
        <v>2.0473818906703301E-2</v>
      </c>
    </row>
    <row r="37" spans="2:16" x14ac:dyDescent="0.25">
      <c r="B37" s="114" t="s">
        <v>83</v>
      </c>
      <c r="C37" s="115">
        <v>502865</v>
      </c>
      <c r="D37" s="116">
        <v>8.4522746584885011E-2</v>
      </c>
      <c r="E37" s="115">
        <v>0</v>
      </c>
      <c r="F37" s="116">
        <f t="shared" si="1"/>
        <v>-1</v>
      </c>
      <c r="G37" s="115">
        <v>113386</v>
      </c>
      <c r="H37" s="116" t="str">
        <f t="shared" si="1"/>
        <v>-</v>
      </c>
      <c r="I37" s="115">
        <v>491736</v>
      </c>
      <c r="J37" s="116">
        <f t="shared" si="1"/>
        <v>3.3368317076182246</v>
      </c>
      <c r="K37" s="115">
        <v>510638</v>
      </c>
      <c r="L37" s="116">
        <f t="shared" si="2"/>
        <v>3.8439325166349514E-2</v>
      </c>
      <c r="M37" s="115">
        <v>531003</v>
      </c>
      <c r="N37" s="116">
        <v>3.9881481597531021E-2</v>
      </c>
      <c r="O37" s="116">
        <v>5.5955375697254839E-2</v>
      </c>
    </row>
    <row r="38" spans="2:16" x14ac:dyDescent="0.25">
      <c r="B38" s="114" t="s">
        <v>85</v>
      </c>
      <c r="C38" s="115">
        <v>487856</v>
      </c>
      <c r="D38" s="116">
        <v>-3.7558148251902734E-2</v>
      </c>
      <c r="E38" s="115">
        <v>96004</v>
      </c>
      <c r="F38" s="116">
        <f t="shared" si="1"/>
        <v>-0.80321242333803422</v>
      </c>
      <c r="G38" s="115">
        <v>197818</v>
      </c>
      <c r="H38" s="116">
        <f t="shared" si="1"/>
        <v>1.0605183117370109</v>
      </c>
      <c r="I38" s="115">
        <v>530698</v>
      </c>
      <c r="J38" s="116">
        <f t="shared" si="1"/>
        <v>1.6827588995945768</v>
      </c>
      <c r="K38" s="115">
        <v>569851</v>
      </c>
      <c r="L38" s="116">
        <f t="shared" si="2"/>
        <v>7.3776422748907944E-2</v>
      </c>
      <c r="M38" s="115">
        <v>553021</v>
      </c>
      <c r="N38" s="116">
        <v>-2.9534036090135829E-2</v>
      </c>
      <c r="O38" s="116">
        <v>0.13357425141845125</v>
      </c>
    </row>
    <row r="39" spans="2:16" x14ac:dyDescent="0.25">
      <c r="B39" s="114" t="s">
        <v>87</v>
      </c>
      <c r="C39" s="115">
        <v>448598</v>
      </c>
      <c r="D39" s="116">
        <v>4.3479272212995301E-2</v>
      </c>
      <c r="E39" s="115">
        <v>60570</v>
      </c>
      <c r="F39" s="116">
        <f t="shared" si="1"/>
        <v>-0.86497933561897289</v>
      </c>
      <c r="G39" s="115">
        <v>241203</v>
      </c>
      <c r="H39" s="116">
        <f t="shared" si="1"/>
        <v>2.9822189202575533</v>
      </c>
      <c r="I39" s="115">
        <v>466212</v>
      </c>
      <c r="J39" s="116">
        <f t="shared" si="1"/>
        <v>0.93286153157299045</v>
      </c>
      <c r="K39" s="115">
        <v>491257</v>
      </c>
      <c r="L39" s="116">
        <f t="shared" si="2"/>
        <v>5.3720195962351891E-2</v>
      </c>
      <c r="M39" s="115">
        <v>500247</v>
      </c>
      <c r="N39" s="116">
        <v>1.829999368965729E-2</v>
      </c>
      <c r="O39" s="116">
        <v>0.11513426274749339</v>
      </c>
    </row>
    <row r="40" spans="2:16" x14ac:dyDescent="0.25">
      <c r="B40" s="114" t="s">
        <v>89</v>
      </c>
      <c r="C40" s="115">
        <v>477219</v>
      </c>
      <c r="D40" s="116">
        <v>-4.6989188106917323E-3</v>
      </c>
      <c r="E40" s="115">
        <v>51321</v>
      </c>
      <c r="F40" s="116">
        <f t="shared" si="1"/>
        <v>-0.89245817957792961</v>
      </c>
      <c r="G40" s="115">
        <v>379310</v>
      </c>
      <c r="H40" s="116">
        <f t="shared" si="1"/>
        <v>6.3909315874593249</v>
      </c>
      <c r="I40" s="115">
        <v>492206</v>
      </c>
      <c r="J40" s="116">
        <f t="shared" si="1"/>
        <v>0.29763517966834518</v>
      </c>
      <c r="K40" s="115">
        <v>505474</v>
      </c>
      <c r="L40" s="116">
        <f t="shared" si="2"/>
        <v>2.6956193138645279E-2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469816</v>
      </c>
      <c r="D41" s="116">
        <v>0.12076833710647406</v>
      </c>
      <c r="E41" s="115">
        <v>52157</v>
      </c>
      <c r="F41" s="116">
        <f t="shared" si="1"/>
        <v>-0.88898419806903128</v>
      </c>
      <c r="G41" s="115">
        <v>382750</v>
      </c>
      <c r="H41" s="116">
        <f t="shared" si="1"/>
        <v>6.3384205379910652</v>
      </c>
      <c r="I41" s="115">
        <v>471403</v>
      </c>
      <c r="J41" s="116">
        <f t="shared" si="1"/>
        <v>0.23162116263879806</v>
      </c>
      <c r="K41" s="115">
        <v>495470</v>
      </c>
      <c r="L41" s="116">
        <f t="shared" si="2"/>
        <v>5.105398141293116E-2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485402</v>
      </c>
      <c r="D42" s="116">
        <v>0.13828699534744104</v>
      </c>
      <c r="E42" s="115">
        <v>56375</v>
      </c>
      <c r="F42" s="116">
        <f t="shared" si="1"/>
        <v>-0.88385915179583108</v>
      </c>
      <c r="G42" s="115">
        <v>322714</v>
      </c>
      <c r="H42" s="116">
        <f t="shared" si="1"/>
        <v>4.7244168514412417</v>
      </c>
      <c r="I42" s="115">
        <v>481522</v>
      </c>
      <c r="J42" s="116">
        <f t="shared" si="1"/>
        <v>0.49210136529558679</v>
      </c>
      <c r="K42" s="115">
        <v>480103</v>
      </c>
      <c r="L42" s="116">
        <f t="shared" si="2"/>
        <v>-2.9469058526920833E-3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5471634</v>
      </c>
      <c r="D43" s="119">
        <v>2.785655031874712E-2</v>
      </c>
      <c r="E43" s="118">
        <v>1557028</v>
      </c>
      <c r="F43" s="119">
        <f t="shared" si="1"/>
        <v>-0.715436376044158</v>
      </c>
      <c r="G43" s="118">
        <v>1777946</v>
      </c>
      <c r="H43" s="119">
        <f t="shared" si="1"/>
        <v>0.14188441055652179</v>
      </c>
      <c r="I43" s="118">
        <v>5217075</v>
      </c>
      <c r="J43" s="119">
        <f t="shared" si="1"/>
        <v>1.9343270268050885</v>
      </c>
      <c r="K43" s="118">
        <v>5775194</v>
      </c>
      <c r="L43" s="119">
        <f t="shared" si="2"/>
        <v>0.10697929395302919</v>
      </c>
      <c r="M43" s="118">
        <v>4355841</v>
      </c>
      <c r="N43" s="119">
        <v>1.4366997683125327E-2</v>
      </c>
      <c r="O43" s="119">
        <v>7.8392809263821528E-2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/>
      <c r="B53" s="114" t="s">
        <v>71</v>
      </c>
      <c r="C53" s="115">
        <v>337641</v>
      </c>
      <c r="D53" s="116">
        <v>4.0339055119565925E-2</v>
      </c>
      <c r="E53" s="115">
        <v>370908</v>
      </c>
      <c r="F53" s="116">
        <f t="shared" ref="F53:J65" si="3">IFERROR(E53/C53-1,"-")</f>
        <v>9.8527726194389986E-2</v>
      </c>
      <c r="G53" s="115">
        <v>11298</v>
      </c>
      <c r="H53" s="116">
        <f t="shared" si="3"/>
        <v>-0.96953961629298913</v>
      </c>
      <c r="I53" s="115">
        <v>234995</v>
      </c>
      <c r="J53" s="116">
        <f t="shared" si="3"/>
        <v>19.799699061780846</v>
      </c>
      <c r="K53" s="115">
        <v>371455</v>
      </c>
      <c r="L53" s="116">
        <f t="shared" ref="L53:L65" si="4">IFERROR(K53/I53-1,"-")</f>
        <v>0.58069320623843068</v>
      </c>
      <c r="M53" s="115">
        <v>375590</v>
      </c>
      <c r="N53" s="116">
        <v>1.1131900230175962E-2</v>
      </c>
      <c r="O53" s="116">
        <v>0.11239452554636431</v>
      </c>
    </row>
    <row r="54" spans="1:16" x14ac:dyDescent="0.25">
      <c r="A54" s="1">
        <v>2</v>
      </c>
      <c r="B54" s="114" t="s">
        <v>73</v>
      </c>
      <c r="C54" s="115">
        <v>299499</v>
      </c>
      <c r="D54" s="116">
        <v>-1.1247713812205795E-2</v>
      </c>
      <c r="E54" s="115">
        <v>336790</v>
      </c>
      <c r="F54" s="116">
        <f t="shared" si="3"/>
        <v>0.12451126714947303</v>
      </c>
      <c r="G54" s="115">
        <v>14719</v>
      </c>
      <c r="H54" s="116">
        <f t="shared" si="3"/>
        <v>-0.95629620831972451</v>
      </c>
      <c r="I54" s="115">
        <v>256339</v>
      </c>
      <c r="J54" s="116">
        <f t="shared" si="3"/>
        <v>16.415517358516205</v>
      </c>
      <c r="K54" s="115">
        <v>333022</v>
      </c>
      <c r="L54" s="116">
        <f t="shared" si="4"/>
        <v>0.29914683290486432</v>
      </c>
      <c r="M54" s="115">
        <v>353865</v>
      </c>
      <c r="N54" s="116">
        <v>6.2587456684543463E-2</v>
      </c>
      <c r="O54" s="116">
        <v>0.18152314364989541</v>
      </c>
    </row>
    <row r="55" spans="1:16" x14ac:dyDescent="0.25">
      <c r="A55" s="1">
        <v>3</v>
      </c>
      <c r="B55" s="114" t="s">
        <v>75</v>
      </c>
      <c r="C55" s="115">
        <v>327336</v>
      </c>
      <c r="D55" s="116">
        <v>1.4753066709653817E-2</v>
      </c>
      <c r="E55" s="115">
        <v>153036</v>
      </c>
      <c r="F55" s="116">
        <f t="shared" si="3"/>
        <v>-0.53248038712515577</v>
      </c>
      <c r="G55" s="115">
        <v>19759</v>
      </c>
      <c r="H55" s="116">
        <f t="shared" si="3"/>
        <v>-0.87088658877649705</v>
      </c>
      <c r="I55" s="115">
        <v>322615</v>
      </c>
      <c r="J55" s="116">
        <f t="shared" si="3"/>
        <v>15.327496330785969</v>
      </c>
      <c r="K55" s="115">
        <v>346043</v>
      </c>
      <c r="L55" s="116">
        <f t="shared" si="4"/>
        <v>7.2619066069463667E-2</v>
      </c>
      <c r="M55" s="115">
        <v>376224</v>
      </c>
      <c r="N55" s="116">
        <v>8.7217484532269074E-2</v>
      </c>
      <c r="O55" s="116">
        <v>0.1493511254490798</v>
      </c>
    </row>
    <row r="56" spans="1:16" x14ac:dyDescent="0.25">
      <c r="A56" s="1">
        <v>4</v>
      </c>
      <c r="B56" s="114" t="s">
        <v>77</v>
      </c>
      <c r="C56" s="115">
        <v>319614</v>
      </c>
      <c r="D56" s="116">
        <v>3.6664396224579177E-2</v>
      </c>
      <c r="E56" s="115">
        <v>0</v>
      </c>
      <c r="F56" s="116">
        <f t="shared" si="3"/>
        <v>-1</v>
      </c>
      <c r="G56" s="115">
        <v>15140</v>
      </c>
      <c r="H56" s="116" t="str">
        <f t="shared" si="3"/>
        <v>-</v>
      </c>
      <c r="I56" s="115">
        <v>326468</v>
      </c>
      <c r="J56" s="116">
        <f t="shared" si="3"/>
        <v>20.563276089828271</v>
      </c>
      <c r="K56" s="115">
        <v>331335</v>
      </c>
      <c r="L56" s="116">
        <f t="shared" si="4"/>
        <v>1.4908046117843021E-2</v>
      </c>
      <c r="M56" s="115">
        <v>344040</v>
      </c>
      <c r="N56" s="116">
        <v>3.8344877540857469E-2</v>
      </c>
      <c r="O56" s="116">
        <v>7.6423435769396919E-2</v>
      </c>
    </row>
    <row r="57" spans="1:16" x14ac:dyDescent="0.25">
      <c r="A57" s="1">
        <v>5</v>
      </c>
      <c r="B57" s="114" t="s">
        <v>79</v>
      </c>
      <c r="C57" s="115">
        <v>312505</v>
      </c>
      <c r="D57" s="116">
        <v>2.0234601233403149E-2</v>
      </c>
      <c r="E57" s="115">
        <v>0</v>
      </c>
      <c r="F57" s="116">
        <f t="shared" si="3"/>
        <v>-1</v>
      </c>
      <c r="G57" s="115">
        <v>19434</v>
      </c>
      <c r="H57" s="116" t="str">
        <f t="shared" si="3"/>
        <v>-</v>
      </c>
      <c r="I57" s="115">
        <v>316077</v>
      </c>
      <c r="J57" s="116">
        <f t="shared" si="3"/>
        <v>15.264124729854892</v>
      </c>
      <c r="K57" s="115">
        <v>340704</v>
      </c>
      <c r="L57" s="116">
        <f t="shared" si="4"/>
        <v>7.7914558794217825E-2</v>
      </c>
      <c r="M57" s="115">
        <v>344685</v>
      </c>
      <c r="N57" s="116">
        <v>1.1684629473091013E-2</v>
      </c>
      <c r="O57" s="116">
        <v>0.10297435241036146</v>
      </c>
    </row>
    <row r="58" spans="1:16" x14ac:dyDescent="0.25">
      <c r="A58" s="1">
        <v>6</v>
      </c>
      <c r="B58" s="114" t="s">
        <v>81</v>
      </c>
      <c r="C58" s="115">
        <v>340693</v>
      </c>
      <c r="D58" s="116">
        <v>7.6316753860540265E-2</v>
      </c>
      <c r="E58" s="115">
        <v>0</v>
      </c>
      <c r="F58" s="116">
        <f t="shared" si="3"/>
        <v>-1</v>
      </c>
      <c r="G58" s="115">
        <v>38047</v>
      </c>
      <c r="H58" s="116" t="str">
        <f t="shared" si="3"/>
        <v>-</v>
      </c>
      <c r="I58" s="115">
        <v>318832</v>
      </c>
      <c r="J58" s="116">
        <f t="shared" si="3"/>
        <v>7.3799511130969595</v>
      </c>
      <c r="K58" s="115">
        <v>354121</v>
      </c>
      <c r="L58" s="116">
        <f t="shared" si="4"/>
        <v>0.11068211471872336</v>
      </c>
      <c r="M58" s="115">
        <v>354898</v>
      </c>
      <c r="N58" s="116">
        <v>2.1941652711925386E-3</v>
      </c>
      <c r="O58" s="116">
        <v>4.1694428708544118E-2</v>
      </c>
    </row>
    <row r="59" spans="1:16" x14ac:dyDescent="0.25">
      <c r="A59" s="1">
        <v>7</v>
      </c>
      <c r="B59" s="114" t="s">
        <v>83</v>
      </c>
      <c r="C59" s="115">
        <v>377431</v>
      </c>
      <c r="D59" s="116">
        <v>0.14385855383785451</v>
      </c>
      <c r="E59" s="115">
        <v>0</v>
      </c>
      <c r="F59" s="116">
        <f t="shared" si="3"/>
        <v>-1</v>
      </c>
      <c r="G59" s="115">
        <v>101654</v>
      </c>
      <c r="H59" s="116" t="str">
        <f t="shared" si="3"/>
        <v>-</v>
      </c>
      <c r="I59" s="115">
        <v>380812</v>
      </c>
      <c r="J59" s="116">
        <f t="shared" si="3"/>
        <v>2.7461585377850355</v>
      </c>
      <c r="K59" s="115">
        <v>398818</v>
      </c>
      <c r="L59" s="116">
        <f t="shared" si="4"/>
        <v>4.7283173849563598E-2</v>
      </c>
      <c r="M59" s="115">
        <v>405625</v>
      </c>
      <c r="N59" s="116">
        <v>1.7067935750141761E-2</v>
      </c>
      <c r="O59" s="116">
        <v>7.4699746443720905E-2</v>
      </c>
    </row>
    <row r="60" spans="1:16" x14ac:dyDescent="0.25">
      <c r="A60" s="1">
        <v>8</v>
      </c>
      <c r="B60" s="114" t="s">
        <v>85</v>
      </c>
      <c r="C60" s="115">
        <v>381986</v>
      </c>
      <c r="D60" s="116">
        <v>5.080064590846689E-2</v>
      </c>
      <c r="E60" s="115">
        <v>69690</v>
      </c>
      <c r="F60" s="116">
        <f t="shared" si="3"/>
        <v>-0.81755875869796268</v>
      </c>
      <c r="G60" s="115">
        <v>163462</v>
      </c>
      <c r="H60" s="116">
        <f t="shared" si="3"/>
        <v>1.3455589037164586</v>
      </c>
      <c r="I60" s="115">
        <v>408951</v>
      </c>
      <c r="J60" s="116">
        <f t="shared" si="3"/>
        <v>1.5018108184165126</v>
      </c>
      <c r="K60" s="115">
        <v>415100</v>
      </c>
      <c r="L60" s="116">
        <f t="shared" si="4"/>
        <v>1.5036031211563161E-2</v>
      </c>
      <c r="M60" s="115">
        <v>423978</v>
      </c>
      <c r="N60" s="116">
        <v>2.1387617441580353E-2</v>
      </c>
      <c r="O60" s="116">
        <v>0.10993073044561852</v>
      </c>
    </row>
    <row r="61" spans="1:16" x14ac:dyDescent="0.25">
      <c r="A61" s="1">
        <v>9</v>
      </c>
      <c r="B61" s="114" t="s">
        <v>87</v>
      </c>
      <c r="C61" s="115">
        <v>352404</v>
      </c>
      <c r="D61" s="116">
        <v>0.12893553223388299</v>
      </c>
      <c r="E61" s="115">
        <v>47226</v>
      </c>
      <c r="F61" s="116">
        <f t="shared" si="3"/>
        <v>-0.86598903531174454</v>
      </c>
      <c r="G61" s="115">
        <v>196992</v>
      </c>
      <c r="H61" s="116">
        <f t="shared" si="3"/>
        <v>3.1712615931901915</v>
      </c>
      <c r="I61" s="115">
        <v>364342</v>
      </c>
      <c r="J61" s="116">
        <f t="shared" si="3"/>
        <v>0.84952688434048085</v>
      </c>
      <c r="K61" s="115">
        <v>384126</v>
      </c>
      <c r="L61" s="116">
        <f t="shared" si="4"/>
        <v>5.4300629628206476E-2</v>
      </c>
      <c r="M61" s="115">
        <v>385672</v>
      </c>
      <c r="N61" s="116">
        <v>4.0247210550705681E-3</v>
      </c>
      <c r="O61" s="116">
        <v>9.4403014721739842E-2</v>
      </c>
    </row>
    <row r="62" spans="1:16" x14ac:dyDescent="0.25">
      <c r="A62" s="1">
        <v>10</v>
      </c>
      <c r="B62" s="114" t="s">
        <v>89</v>
      </c>
      <c r="C62" s="115">
        <v>371892</v>
      </c>
      <c r="D62" s="116">
        <v>5.2537436779884983E-2</v>
      </c>
      <c r="E62" s="115">
        <v>43327</v>
      </c>
      <c r="F62" s="116">
        <f t="shared" si="3"/>
        <v>-0.88349574607681802</v>
      </c>
      <c r="G62" s="115">
        <v>303261</v>
      </c>
      <c r="H62" s="116">
        <f t="shared" si="3"/>
        <v>5.9993537517021718</v>
      </c>
      <c r="I62" s="115">
        <v>388751</v>
      </c>
      <c r="J62" s="116">
        <f t="shared" si="3"/>
        <v>0.28190238771223464</v>
      </c>
      <c r="K62" s="115">
        <v>392254</v>
      </c>
      <c r="L62" s="116">
        <f t="shared" si="4"/>
        <v>9.0109092966963455E-3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350126</v>
      </c>
      <c r="D63" s="116">
        <v>0.15841400713326226</v>
      </c>
      <c r="E63" s="115">
        <v>39419</v>
      </c>
      <c r="F63" s="116">
        <f t="shared" si="3"/>
        <v>-0.88741481638038877</v>
      </c>
      <c r="G63" s="115">
        <v>295608</v>
      </c>
      <c r="H63" s="116">
        <f t="shared" si="3"/>
        <v>6.4991247875390039</v>
      </c>
      <c r="I63" s="115">
        <v>371295</v>
      </c>
      <c r="J63" s="116">
        <f t="shared" si="3"/>
        <v>0.25603840220832996</v>
      </c>
      <c r="K63" s="115">
        <v>361460</v>
      </c>
      <c r="L63" s="116">
        <f t="shared" si="4"/>
        <v>-2.6488371779851638E-2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359173</v>
      </c>
      <c r="D64" s="116">
        <v>0.12734069465979503</v>
      </c>
      <c r="E64" s="115">
        <v>43129</v>
      </c>
      <c r="F64" s="116">
        <f t="shared" si="3"/>
        <v>-0.87992137493631206</v>
      </c>
      <c r="G64" s="115">
        <v>256762</v>
      </c>
      <c r="H64" s="116">
        <f t="shared" si="3"/>
        <v>4.9533492545618953</v>
      </c>
      <c r="I64" s="115">
        <v>375961</v>
      </c>
      <c r="J64" s="116">
        <f t="shared" si="3"/>
        <v>0.46423925658781284</v>
      </c>
      <c r="K64" s="115">
        <v>362997</v>
      </c>
      <c r="L64" s="116">
        <f t="shared" si="4"/>
        <v>-3.448230002580055E-2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4130300</v>
      </c>
      <c r="D65" s="119">
        <v>6.9748769748769757E-2</v>
      </c>
      <c r="E65" s="118">
        <v>1144929</v>
      </c>
      <c r="F65" s="119">
        <f t="shared" si="3"/>
        <v>-0.72279761760646921</v>
      </c>
      <c r="G65" s="118">
        <v>1436136</v>
      </c>
      <c r="H65" s="119">
        <f t="shared" si="3"/>
        <v>0.25434502925508928</v>
      </c>
      <c r="I65" s="118">
        <v>4065438</v>
      </c>
      <c r="J65" s="119">
        <f t="shared" si="3"/>
        <v>1.8308168585704974</v>
      </c>
      <c r="K65" s="118">
        <v>4391435</v>
      </c>
      <c r="L65" s="119">
        <f t="shared" si="4"/>
        <v>8.0187423839694461E-2</v>
      </c>
      <c r="M65" s="118">
        <v>3364577</v>
      </c>
      <c r="N65" s="119">
        <v>2.743834289546232E-2</v>
      </c>
      <c r="O65" s="119">
        <v>0.103462355724246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117509</v>
      </c>
      <c r="D75" s="116">
        <v>-9.2314228333075898E-2</v>
      </c>
      <c r="E75" s="115">
        <v>130270</v>
      </c>
      <c r="F75" s="116">
        <f t="shared" ref="F75:J87" si="5">IFERROR(E75/C75-1,"-")</f>
        <v>0.10859593733245965</v>
      </c>
      <c r="G75" s="115">
        <v>3282</v>
      </c>
      <c r="H75" s="116">
        <f t="shared" si="5"/>
        <v>-0.97480617179703688</v>
      </c>
      <c r="I75" s="115">
        <v>68210</v>
      </c>
      <c r="J75" s="116">
        <f t="shared" si="5"/>
        <v>19.783059110298598</v>
      </c>
      <c r="K75" s="115">
        <v>116896</v>
      </c>
      <c r="L75" s="116">
        <f t="shared" ref="L75:L87" si="6">IFERROR(K75/I75-1,"-")</f>
        <v>0.71376630992523094</v>
      </c>
      <c r="M75" s="115">
        <v>88789</v>
      </c>
      <c r="N75" s="116">
        <v>-0.24044449767314535</v>
      </c>
      <c r="O75" s="116">
        <v>-0.24440681139316989</v>
      </c>
    </row>
    <row r="76" spans="1:16" x14ac:dyDescent="0.25">
      <c r="A76" s="1">
        <v>2</v>
      </c>
      <c r="B76" s="114" t="s">
        <v>73</v>
      </c>
      <c r="C76" s="115">
        <v>114722</v>
      </c>
      <c r="D76" s="116">
        <v>-5.0864565235376857E-2</v>
      </c>
      <c r="E76" s="115">
        <v>126626</v>
      </c>
      <c r="F76" s="116">
        <f t="shared" si="5"/>
        <v>0.103763881382821</v>
      </c>
      <c r="G76" s="115">
        <v>2221</v>
      </c>
      <c r="H76" s="116">
        <f t="shared" si="5"/>
        <v>-0.98246015826133659</v>
      </c>
      <c r="I76" s="115">
        <v>73813</v>
      </c>
      <c r="J76" s="116">
        <f t="shared" si="5"/>
        <v>32.234128770823951</v>
      </c>
      <c r="K76" s="115">
        <v>110449</v>
      </c>
      <c r="L76" s="116">
        <f t="shared" si="6"/>
        <v>0.49633533388427509</v>
      </c>
      <c r="M76" s="115">
        <v>109201</v>
      </c>
      <c r="N76" s="116">
        <v>-1.1299332723700539E-2</v>
      </c>
      <c r="O76" s="116">
        <v>-4.812503268771462E-2</v>
      </c>
    </row>
    <row r="77" spans="1:16" x14ac:dyDescent="0.25">
      <c r="A77" s="1">
        <v>3</v>
      </c>
      <c r="B77" s="114" t="s">
        <v>75</v>
      </c>
      <c r="C77" s="115">
        <v>119735</v>
      </c>
      <c r="D77" s="116">
        <v>-7.9931149480931607E-2</v>
      </c>
      <c r="E77" s="115">
        <v>62098</v>
      </c>
      <c r="F77" s="116">
        <f t="shared" si="5"/>
        <v>-0.48137136175721384</v>
      </c>
      <c r="G77" s="115">
        <v>2132</v>
      </c>
      <c r="H77" s="116">
        <f t="shared" si="5"/>
        <v>-0.96566717124545076</v>
      </c>
      <c r="I77" s="115">
        <v>104289</v>
      </c>
      <c r="J77" s="116">
        <f t="shared" si="5"/>
        <v>47.916041275797376</v>
      </c>
      <c r="K77" s="115">
        <v>123384</v>
      </c>
      <c r="L77" s="116">
        <f t="shared" si="6"/>
        <v>0.18309697091735466</v>
      </c>
      <c r="M77" s="115">
        <v>119383</v>
      </c>
      <c r="N77" s="116">
        <v>-3.2427219088374537E-2</v>
      </c>
      <c r="O77" s="116">
        <v>-2.9398254478640862E-3</v>
      </c>
    </row>
    <row r="78" spans="1:16" x14ac:dyDescent="0.25">
      <c r="A78" s="1">
        <v>4</v>
      </c>
      <c r="B78" s="114" t="s">
        <v>77</v>
      </c>
      <c r="C78" s="115">
        <v>100285</v>
      </c>
      <c r="D78" s="116">
        <v>-0.10899753893721176</v>
      </c>
      <c r="E78" s="115">
        <v>0</v>
      </c>
      <c r="F78" s="116">
        <f t="shared" si="5"/>
        <v>-1</v>
      </c>
      <c r="G78" s="115">
        <v>6078</v>
      </c>
      <c r="H78" s="116" t="str">
        <f t="shared" si="5"/>
        <v>-</v>
      </c>
      <c r="I78" s="115">
        <v>98817</v>
      </c>
      <c r="J78" s="116">
        <f t="shared" si="5"/>
        <v>15.258144126357355</v>
      </c>
      <c r="K78" s="115">
        <v>113192</v>
      </c>
      <c r="L78" s="116">
        <f t="shared" si="6"/>
        <v>0.14547092099537529</v>
      </c>
      <c r="M78" s="115">
        <v>103368</v>
      </c>
      <c r="N78" s="116">
        <v>-8.679058590713129E-2</v>
      </c>
      <c r="O78" s="116">
        <v>3.0742384205015627E-2</v>
      </c>
    </row>
    <row r="79" spans="1:16" x14ac:dyDescent="0.25">
      <c r="A79" s="1">
        <v>5</v>
      </c>
      <c r="B79" s="114" t="s">
        <v>79</v>
      </c>
      <c r="C79" s="115">
        <v>95035</v>
      </c>
      <c r="D79" s="116">
        <v>-9.231136580706778E-2</v>
      </c>
      <c r="E79" s="115">
        <v>0</v>
      </c>
      <c r="F79" s="116">
        <f t="shared" si="5"/>
        <v>-1</v>
      </c>
      <c r="G79" s="115">
        <v>1966</v>
      </c>
      <c r="H79" s="116" t="str">
        <f t="shared" si="5"/>
        <v>-</v>
      </c>
      <c r="I79" s="115">
        <v>72871</v>
      </c>
      <c r="J79" s="116">
        <f t="shared" si="5"/>
        <v>36.06561546286877</v>
      </c>
      <c r="K79" s="115">
        <v>81708</v>
      </c>
      <c r="L79" s="116">
        <f t="shared" si="6"/>
        <v>0.12126909195701985</v>
      </c>
      <c r="M79" s="115">
        <v>91092</v>
      </c>
      <c r="N79" s="116">
        <v>0.11484799530033785</v>
      </c>
      <c r="O79" s="116">
        <v>-4.1489977376755971E-2</v>
      </c>
    </row>
    <row r="80" spans="1:16" x14ac:dyDescent="0.25">
      <c r="A80" s="1">
        <v>6</v>
      </c>
      <c r="B80" s="114" t="s">
        <v>81</v>
      </c>
      <c r="C80" s="115">
        <v>115304</v>
      </c>
      <c r="D80" s="116">
        <v>-2.9999158744847265E-2</v>
      </c>
      <c r="E80" s="115">
        <v>0</v>
      </c>
      <c r="F80" s="116">
        <f t="shared" si="5"/>
        <v>-1</v>
      </c>
      <c r="G80" s="115">
        <v>6689</v>
      </c>
      <c r="H80" s="116" t="str">
        <f t="shared" si="5"/>
        <v>-</v>
      </c>
      <c r="I80" s="115">
        <v>89972</v>
      </c>
      <c r="J80" s="116">
        <f t="shared" si="5"/>
        <v>12.450740020929885</v>
      </c>
      <c r="K80" s="115">
        <v>100092</v>
      </c>
      <c r="L80" s="116">
        <f t="shared" si="6"/>
        <v>0.11247943804739258</v>
      </c>
      <c r="M80" s="115">
        <v>110435</v>
      </c>
      <c r="N80" s="116">
        <v>0.10333493186268639</v>
      </c>
      <c r="O80" s="116">
        <v>-4.2227502948726792E-2</v>
      </c>
    </row>
    <row r="81" spans="1:16" x14ac:dyDescent="0.25">
      <c r="A81" s="1">
        <v>7</v>
      </c>
      <c r="B81" s="114" t="s">
        <v>83</v>
      </c>
      <c r="C81" s="115">
        <v>125434</v>
      </c>
      <c r="D81" s="116">
        <v>-6.1902162125778704E-2</v>
      </c>
      <c r="E81" s="115">
        <v>0</v>
      </c>
      <c r="F81" s="116">
        <f t="shared" si="5"/>
        <v>-1</v>
      </c>
      <c r="G81" s="115">
        <v>11732</v>
      </c>
      <c r="H81" s="116" t="str">
        <f t="shared" si="5"/>
        <v>-</v>
      </c>
      <c r="I81" s="115">
        <v>110924</v>
      </c>
      <c r="J81" s="116">
        <f t="shared" si="5"/>
        <v>8.4548244118649851</v>
      </c>
      <c r="K81" s="115">
        <v>111820</v>
      </c>
      <c r="L81" s="116">
        <f t="shared" si="6"/>
        <v>8.077602682918128E-3</v>
      </c>
      <c r="M81" s="115">
        <v>125378</v>
      </c>
      <c r="N81" s="116">
        <v>0.12124843498479709</v>
      </c>
      <c r="O81" s="116">
        <v>-4.4644992585740617E-4</v>
      </c>
    </row>
    <row r="82" spans="1:16" x14ac:dyDescent="0.25">
      <c r="A82" s="1">
        <v>8</v>
      </c>
      <c r="B82" s="114" t="s">
        <v>85</v>
      </c>
      <c r="C82" s="115">
        <v>105870</v>
      </c>
      <c r="D82" s="116">
        <v>-0.26158674803836091</v>
      </c>
      <c r="E82" s="115">
        <v>26314</v>
      </c>
      <c r="F82" s="116">
        <f t="shared" si="5"/>
        <v>-0.75144989137621609</v>
      </c>
      <c r="G82" s="115">
        <v>34356</v>
      </c>
      <c r="H82" s="116">
        <f t="shared" si="5"/>
        <v>0.30561678194117192</v>
      </c>
      <c r="I82" s="115">
        <v>121747</v>
      </c>
      <c r="J82" s="116">
        <f t="shared" si="5"/>
        <v>2.5436896029805567</v>
      </c>
      <c r="K82" s="115">
        <v>154751</v>
      </c>
      <c r="L82" s="116">
        <f t="shared" si="6"/>
        <v>0.27108676189146341</v>
      </c>
      <c r="M82" s="115">
        <v>129043</v>
      </c>
      <c r="N82" s="116">
        <v>-0.16612493618781143</v>
      </c>
      <c r="O82" s="116">
        <v>0.2188816473032964</v>
      </c>
    </row>
    <row r="83" spans="1:16" x14ac:dyDescent="0.25">
      <c r="A83" s="1">
        <v>9</v>
      </c>
      <c r="B83" s="114" t="s">
        <v>87</v>
      </c>
      <c r="C83" s="115">
        <v>96194</v>
      </c>
      <c r="D83" s="116">
        <v>-0.18306581740976646</v>
      </c>
      <c r="E83" s="115">
        <v>13344</v>
      </c>
      <c r="F83" s="116">
        <f t="shared" si="5"/>
        <v>-0.86128032933446996</v>
      </c>
      <c r="G83" s="115">
        <v>44211</v>
      </c>
      <c r="H83" s="116">
        <f t="shared" si="5"/>
        <v>2.3131744604316546</v>
      </c>
      <c r="I83" s="115">
        <v>101870</v>
      </c>
      <c r="J83" s="116">
        <f t="shared" si="5"/>
        <v>1.3041776933342382</v>
      </c>
      <c r="K83" s="115">
        <v>107131</v>
      </c>
      <c r="L83" s="116">
        <f t="shared" si="6"/>
        <v>5.1644252478649344E-2</v>
      </c>
      <c r="M83" s="115">
        <v>114575</v>
      </c>
      <c r="N83" s="116">
        <v>6.9485023009212998E-2</v>
      </c>
      <c r="O83" s="116">
        <v>0.1910826039046094</v>
      </c>
    </row>
    <row r="84" spans="1:16" x14ac:dyDescent="0.25">
      <c r="A84" s="1">
        <v>10</v>
      </c>
      <c r="B84" s="114" t="s">
        <v>89</v>
      </c>
      <c r="C84" s="115">
        <v>105327</v>
      </c>
      <c r="D84" s="116">
        <v>-0.16501906566357227</v>
      </c>
      <c r="E84" s="115">
        <v>7994</v>
      </c>
      <c r="F84" s="116">
        <f t="shared" si="5"/>
        <v>-0.92410303151138828</v>
      </c>
      <c r="G84" s="115">
        <v>76049</v>
      </c>
      <c r="H84" s="116">
        <f t="shared" si="5"/>
        <v>8.513259944958719</v>
      </c>
      <c r="I84" s="115">
        <v>103455</v>
      </c>
      <c r="J84" s="116">
        <f t="shared" si="5"/>
        <v>0.36037291746111055</v>
      </c>
      <c r="K84" s="115">
        <v>113220</v>
      </c>
      <c r="L84" s="116">
        <f t="shared" si="6"/>
        <v>9.4388864723792931E-2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119690</v>
      </c>
      <c r="D85" s="116">
        <v>2.3472572576852313E-2</v>
      </c>
      <c r="E85" s="115">
        <v>12738</v>
      </c>
      <c r="F85" s="116">
        <f t="shared" si="5"/>
        <v>-0.89357506892806415</v>
      </c>
      <c r="G85" s="115">
        <v>87142</v>
      </c>
      <c r="H85" s="116">
        <f t="shared" si="5"/>
        <v>5.8411053540587217</v>
      </c>
      <c r="I85" s="115">
        <v>100108</v>
      </c>
      <c r="J85" s="116">
        <f t="shared" si="5"/>
        <v>0.14879162745863073</v>
      </c>
      <c r="K85" s="115">
        <v>134010</v>
      </c>
      <c r="L85" s="116">
        <f t="shared" si="6"/>
        <v>0.33865425340632127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126229</v>
      </c>
      <c r="D86" s="116">
        <v>0.17062969489010471</v>
      </c>
      <c r="E86" s="115">
        <v>13246</v>
      </c>
      <c r="F86" s="116">
        <f t="shared" si="5"/>
        <v>-0.895063733373472</v>
      </c>
      <c r="G86" s="115">
        <v>65952</v>
      </c>
      <c r="H86" s="116">
        <f t="shared" si="5"/>
        <v>3.9790125320851581</v>
      </c>
      <c r="I86" s="115">
        <v>105561</v>
      </c>
      <c r="J86" s="116">
        <f t="shared" si="5"/>
        <v>0.60057314410480345</v>
      </c>
      <c r="K86" s="115">
        <v>117106</v>
      </c>
      <c r="L86" s="116">
        <f t="shared" si="6"/>
        <v>0.10936804312198634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1341334</v>
      </c>
      <c r="D87" s="119">
        <v>-8.2750707083969255E-2</v>
      </c>
      <c r="E87" s="118">
        <v>412099</v>
      </c>
      <c r="F87" s="119">
        <f t="shared" si="5"/>
        <v>-0.69276928788802783</v>
      </c>
      <c r="G87" s="118">
        <v>341810</v>
      </c>
      <c r="H87" s="119">
        <f t="shared" si="5"/>
        <v>-0.17056338404121341</v>
      </c>
      <c r="I87" s="118">
        <v>1151637</v>
      </c>
      <c r="J87" s="119">
        <f t="shared" si="5"/>
        <v>2.3692314443696789</v>
      </c>
      <c r="K87" s="118">
        <v>1383759</v>
      </c>
      <c r="L87" s="119">
        <f t="shared" si="6"/>
        <v>0.20155830352793469</v>
      </c>
      <c r="M87" s="118">
        <v>991264</v>
      </c>
      <c r="N87" s="119">
        <v>-2.7622488407658019E-2</v>
      </c>
      <c r="O87" s="119">
        <v>1.1877732080380898E-3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420418</v>
      </c>
      <c r="D97" s="116">
        <v>-3.000980561804234E-2</v>
      </c>
      <c r="E97" s="115">
        <v>392756</v>
      </c>
      <c r="F97" s="116">
        <f t="shared" ref="F97:J109" si="7">IFERROR(E97/C97-1,"-")</f>
        <v>-6.579642165654187E-2</v>
      </c>
      <c r="G97" s="115">
        <v>37087</v>
      </c>
      <c r="H97" s="116">
        <f t="shared" si="7"/>
        <v>-0.90557241646212916</v>
      </c>
      <c r="I97" s="115">
        <v>273256</v>
      </c>
      <c r="J97" s="116">
        <f t="shared" si="7"/>
        <v>6.3679726049559147</v>
      </c>
      <c r="K97" s="115">
        <v>322382</v>
      </c>
      <c r="L97" s="116">
        <f t="shared" ref="L97:L109" si="8">IFERROR(K97/I97-1,"-")</f>
        <v>0.17978013291565409</v>
      </c>
      <c r="M97" s="115">
        <v>372581</v>
      </c>
      <c r="N97" s="116">
        <v>0.15571278793481036</v>
      </c>
      <c r="O97" s="116">
        <v>-0.11378437650148188</v>
      </c>
    </row>
    <row r="98" spans="2:15" x14ac:dyDescent="0.25">
      <c r="B98" s="114" t="s">
        <v>73</v>
      </c>
      <c r="C98" s="115">
        <v>389607</v>
      </c>
      <c r="D98" s="116">
        <v>1.4561931174563503E-2</v>
      </c>
      <c r="E98" s="115">
        <v>368766</v>
      </c>
      <c r="F98" s="116">
        <f t="shared" si="7"/>
        <v>-5.3492365383578822E-2</v>
      </c>
      <c r="G98" s="115">
        <v>36927</v>
      </c>
      <c r="H98" s="116">
        <f t="shared" si="7"/>
        <v>-0.89986332796407476</v>
      </c>
      <c r="I98" s="115">
        <v>278825</v>
      </c>
      <c r="J98" s="116">
        <f t="shared" si="7"/>
        <v>6.5507081539253118</v>
      </c>
      <c r="K98" s="115">
        <v>330373</v>
      </c>
      <c r="L98" s="116">
        <f t="shared" si="8"/>
        <v>0.1848758181655159</v>
      </c>
      <c r="M98" s="115">
        <v>361695</v>
      </c>
      <c r="N98" s="116">
        <v>9.4807989757032196E-2</v>
      </c>
      <c r="O98" s="116">
        <v>-7.1641423280382588E-2</v>
      </c>
    </row>
    <row r="99" spans="2:15" x14ac:dyDescent="0.25">
      <c r="B99" s="114" t="s">
        <v>75</v>
      </c>
      <c r="C99" s="115">
        <v>416143</v>
      </c>
      <c r="D99" s="116">
        <v>-1.7930764311218428E-2</v>
      </c>
      <c r="E99" s="115">
        <v>166587</v>
      </c>
      <c r="F99" s="116">
        <f t="shared" si="7"/>
        <v>-0.59968808798898454</v>
      </c>
      <c r="G99" s="115">
        <v>51576</v>
      </c>
      <c r="H99" s="116">
        <f t="shared" si="7"/>
        <v>-0.69039600929244171</v>
      </c>
      <c r="I99" s="115">
        <v>320977</v>
      </c>
      <c r="J99" s="116">
        <f t="shared" si="7"/>
        <v>5.2233790910501012</v>
      </c>
      <c r="K99" s="115">
        <v>348975</v>
      </c>
      <c r="L99" s="116">
        <f t="shared" si="8"/>
        <v>8.7227433741358329E-2</v>
      </c>
      <c r="M99" s="115">
        <v>371061</v>
      </c>
      <c r="N99" s="116">
        <v>6.3288201160541568E-2</v>
      </c>
      <c r="O99" s="116">
        <v>-0.10833295285514832</v>
      </c>
    </row>
    <row r="100" spans="2:15" x14ac:dyDescent="0.25">
      <c r="B100" s="114" t="s">
        <v>77</v>
      </c>
      <c r="C100" s="115">
        <v>348973</v>
      </c>
      <c r="D100" s="116">
        <v>1.7090778732123058E-2</v>
      </c>
      <c r="E100" s="115">
        <v>0</v>
      </c>
      <c r="F100" s="116">
        <f t="shared" si="7"/>
        <v>-1</v>
      </c>
      <c r="G100" s="115">
        <v>49922</v>
      </c>
      <c r="H100" s="116" t="str">
        <f t="shared" si="7"/>
        <v>-</v>
      </c>
      <c r="I100" s="115">
        <v>299942</v>
      </c>
      <c r="J100" s="116">
        <f t="shared" si="7"/>
        <v>5.0082128119866995</v>
      </c>
      <c r="K100" s="115">
        <v>301422</v>
      </c>
      <c r="L100" s="116">
        <f t="shared" si="8"/>
        <v>4.9342872955437933E-3</v>
      </c>
      <c r="M100" s="115">
        <v>342387</v>
      </c>
      <c r="N100" s="116">
        <v>0.13590580647729755</v>
      </c>
      <c r="O100" s="116">
        <v>-1.887252022362762E-2</v>
      </c>
    </row>
    <row r="101" spans="2:15" x14ac:dyDescent="0.25">
      <c r="B101" s="114" t="s">
        <v>79</v>
      </c>
      <c r="C101" s="115">
        <v>338276</v>
      </c>
      <c r="D101" s="116">
        <v>-9.7458402981631664E-4</v>
      </c>
      <c r="E101" s="115">
        <v>0</v>
      </c>
      <c r="F101" s="116">
        <f t="shared" si="7"/>
        <v>-1</v>
      </c>
      <c r="G101" s="115">
        <v>49884</v>
      </c>
      <c r="H101" s="116" t="str">
        <f t="shared" si="7"/>
        <v>-</v>
      </c>
      <c r="I101" s="115">
        <v>264313</v>
      </c>
      <c r="J101" s="116">
        <f t="shared" si="7"/>
        <v>4.2985526421297413</v>
      </c>
      <c r="K101" s="115">
        <v>248609</v>
      </c>
      <c r="L101" s="116">
        <f t="shared" si="8"/>
        <v>-5.9414406404527997E-2</v>
      </c>
      <c r="M101" s="115">
        <v>311050</v>
      </c>
      <c r="N101" s="116">
        <v>0.25116146237666381</v>
      </c>
      <c r="O101" s="116">
        <v>-8.0484574725963376E-2</v>
      </c>
    </row>
    <row r="102" spans="2:15" x14ac:dyDescent="0.25">
      <c r="B102" s="114" t="s">
        <v>81</v>
      </c>
      <c r="C102" s="115">
        <v>370904</v>
      </c>
      <c r="D102" s="116">
        <v>-3.7373087224633061E-2</v>
      </c>
      <c r="E102" s="115">
        <v>0</v>
      </c>
      <c r="F102" s="116">
        <f t="shared" si="7"/>
        <v>-1</v>
      </c>
      <c r="G102" s="115">
        <v>69163</v>
      </c>
      <c r="H102" s="116" t="str">
        <f t="shared" si="7"/>
        <v>-</v>
      </c>
      <c r="I102" s="115">
        <v>264139</v>
      </c>
      <c r="J102" s="116">
        <f t="shared" si="7"/>
        <v>2.819079565663722</v>
      </c>
      <c r="K102" s="115">
        <v>303811</v>
      </c>
      <c r="L102" s="116">
        <f t="shared" si="8"/>
        <v>0.15019364804137214</v>
      </c>
      <c r="M102" s="115">
        <v>322357</v>
      </c>
      <c r="N102" s="116">
        <v>6.104453097484952E-2</v>
      </c>
      <c r="O102" s="116">
        <v>-0.13088831611414276</v>
      </c>
    </row>
    <row r="103" spans="2:15" x14ac:dyDescent="0.25">
      <c r="B103" s="114" t="s">
        <v>83</v>
      </c>
      <c r="C103" s="115">
        <v>422792</v>
      </c>
      <c r="D103" s="116">
        <v>-5.5373835951883055E-2</v>
      </c>
      <c r="E103" s="115">
        <v>0</v>
      </c>
      <c r="F103" s="116">
        <f t="shared" si="7"/>
        <v>-1</v>
      </c>
      <c r="G103" s="115">
        <v>140926</v>
      </c>
      <c r="H103" s="116" t="str">
        <f t="shared" si="7"/>
        <v>-</v>
      </c>
      <c r="I103" s="115">
        <v>366484</v>
      </c>
      <c r="J103" s="116">
        <f t="shared" si="7"/>
        <v>1.6005421284929677</v>
      </c>
      <c r="K103" s="115">
        <v>360662</v>
      </c>
      <c r="L103" s="116">
        <f t="shared" si="8"/>
        <v>-1.5886095982362125E-2</v>
      </c>
      <c r="M103" s="115">
        <v>364585</v>
      </c>
      <c r="N103" s="116">
        <v>1.0877220222812456E-2</v>
      </c>
      <c r="O103" s="116">
        <v>-0.13767289825729911</v>
      </c>
    </row>
    <row r="104" spans="2:15" x14ac:dyDescent="0.25">
      <c r="B104" s="114" t="s">
        <v>85</v>
      </c>
      <c r="C104" s="115">
        <v>479198</v>
      </c>
      <c r="D104" s="116">
        <v>1.5002700613198083E-2</v>
      </c>
      <c r="E104" s="115">
        <v>95197</v>
      </c>
      <c r="F104" s="116">
        <f t="shared" si="7"/>
        <v>-0.80134099057174701</v>
      </c>
      <c r="G104" s="115">
        <v>188954</v>
      </c>
      <c r="H104" s="116">
        <f t="shared" si="7"/>
        <v>0.98487347290355798</v>
      </c>
      <c r="I104" s="115">
        <v>364768</v>
      </c>
      <c r="J104" s="116">
        <f t="shared" si="7"/>
        <v>0.9304592652179895</v>
      </c>
      <c r="K104" s="115">
        <v>377346</v>
      </c>
      <c r="L104" s="116">
        <f t="shared" si="8"/>
        <v>3.4482191420299957E-2</v>
      </c>
      <c r="M104" s="115">
        <v>383258</v>
      </c>
      <c r="N104" s="116">
        <v>1.5667318588245216E-2</v>
      </c>
      <c r="O104" s="116">
        <v>-0.20020951673421006</v>
      </c>
    </row>
    <row r="105" spans="2:15" x14ac:dyDescent="0.25">
      <c r="B105" s="114" t="s">
        <v>87</v>
      </c>
      <c r="C105" s="115">
        <v>348400</v>
      </c>
      <c r="D105" s="116">
        <v>-0.13560184093982208</v>
      </c>
      <c r="E105" s="115">
        <v>45220</v>
      </c>
      <c r="F105" s="116">
        <f t="shared" si="7"/>
        <v>-0.87020665901262917</v>
      </c>
      <c r="G105" s="115">
        <v>181666</v>
      </c>
      <c r="H105" s="116">
        <f t="shared" si="7"/>
        <v>3.0173816895179124</v>
      </c>
      <c r="I105" s="115">
        <v>282430</v>
      </c>
      <c r="J105" s="116">
        <f t="shared" si="7"/>
        <v>0.55466625565598404</v>
      </c>
      <c r="K105" s="115">
        <v>308611</v>
      </c>
      <c r="L105" s="116">
        <f t="shared" si="8"/>
        <v>9.2699075877208603E-2</v>
      </c>
      <c r="M105" s="115">
        <v>307433</v>
      </c>
      <c r="N105" s="116">
        <v>-3.8171030844655895E-3</v>
      </c>
      <c r="O105" s="116">
        <v>-0.11758610792192881</v>
      </c>
    </row>
    <row r="106" spans="2:15" x14ac:dyDescent="0.25">
      <c r="B106" s="114" t="s">
        <v>89</v>
      </c>
      <c r="C106" s="115">
        <v>350767</v>
      </c>
      <c r="D106" s="116">
        <v>-0.16115555236694523</v>
      </c>
      <c r="E106" s="115">
        <v>50318</v>
      </c>
      <c r="F106" s="116">
        <f t="shared" si="7"/>
        <v>-0.8565486491032509</v>
      </c>
      <c r="G106" s="115">
        <v>248102</v>
      </c>
      <c r="H106" s="116">
        <f t="shared" si="7"/>
        <v>3.9306808696689055</v>
      </c>
      <c r="I106" s="115">
        <v>309730</v>
      </c>
      <c r="J106" s="116">
        <f t="shared" si="7"/>
        <v>0.24839783637374957</v>
      </c>
      <c r="K106" s="115">
        <v>357942</v>
      </c>
      <c r="L106" s="116">
        <f t="shared" si="8"/>
        <v>0.1556581538759565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358459</v>
      </c>
      <c r="D107" s="116">
        <v>-0.1085836920544212</v>
      </c>
      <c r="E107" s="115">
        <v>58618</v>
      </c>
      <c r="F107" s="116">
        <f t="shared" si="7"/>
        <v>-0.8364722325286853</v>
      </c>
      <c r="G107" s="115">
        <v>278166</v>
      </c>
      <c r="H107" s="116">
        <f t="shared" si="7"/>
        <v>3.7454024361117746</v>
      </c>
      <c r="I107" s="115">
        <v>314515</v>
      </c>
      <c r="J107" s="116">
        <f t="shared" si="7"/>
        <v>0.13067377033857475</v>
      </c>
      <c r="K107" s="115">
        <v>352307</v>
      </c>
      <c r="L107" s="116">
        <f t="shared" si="8"/>
        <v>0.1201596108293721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378006</v>
      </c>
      <c r="D108" s="116">
        <v>-7.4100201343268224E-2</v>
      </c>
      <c r="E108" s="115">
        <v>61865</v>
      </c>
      <c r="F108" s="116">
        <f t="shared" si="7"/>
        <v>-0.8363385766363497</v>
      </c>
      <c r="G108" s="115">
        <v>256843</v>
      </c>
      <c r="H108" s="116">
        <f t="shared" si="7"/>
        <v>3.1516689565990461</v>
      </c>
      <c r="I108" s="115">
        <v>308789</v>
      </c>
      <c r="J108" s="116">
        <f t="shared" si="7"/>
        <v>0.2022480659391146</v>
      </c>
      <c r="K108" s="115">
        <v>351674</v>
      </c>
      <c r="L108" s="116">
        <f t="shared" si="8"/>
        <v>0.13888124253130774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4621943</v>
      </c>
      <c r="D109" s="119">
        <v>-4.8881547457115815E-2</v>
      </c>
      <c r="E109" s="118">
        <v>1301412</v>
      </c>
      <c r="F109" s="119">
        <f t="shared" si="7"/>
        <v>-0.71842750981567716</v>
      </c>
      <c r="G109" s="118">
        <v>1589216</v>
      </c>
      <c r="H109" s="119">
        <f t="shared" si="7"/>
        <v>0.22114749210857121</v>
      </c>
      <c r="I109" s="118">
        <v>3648168</v>
      </c>
      <c r="J109" s="119">
        <f t="shared" si="7"/>
        <v>1.2955771902623683</v>
      </c>
      <c r="K109" s="118">
        <v>3964114</v>
      </c>
      <c r="L109" s="119">
        <f t="shared" si="8"/>
        <v>8.6604016043120735E-2</v>
      </c>
      <c r="M109" s="118">
        <v>3136407</v>
      </c>
      <c r="N109" s="119">
        <v>8.0703165298217749E-2</v>
      </c>
      <c r="O109" s="119">
        <v>-0.11268361119197579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F3FED-90A1-4DD0-A950-40C2025562D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2869569</v>
      </c>
      <c r="D8" s="176">
        <v>2760383</v>
      </c>
      <c r="E8" s="176">
        <v>489585</v>
      </c>
      <c r="F8" s="176">
        <v>2570788</v>
      </c>
      <c r="G8" s="176">
        <v>2803075</v>
      </c>
      <c r="H8" s="176">
        <v>2881997</v>
      </c>
      <c r="I8" s="177">
        <f>IFERROR(H8/G8-1,"-")</f>
        <v>2.8155507790551537E-2</v>
      </c>
      <c r="J8" s="177">
        <f>IFERROR(H8/D8-1,"-")</f>
        <v>4.4056929781120857E-2</v>
      </c>
      <c r="K8" s="176">
        <f>H8-G8</f>
        <v>78922</v>
      </c>
      <c r="L8" s="176">
        <f>H8-D8</f>
        <v>121614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475213</v>
      </c>
      <c r="D9" s="158">
        <v>431728</v>
      </c>
      <c r="E9" s="158">
        <v>238618</v>
      </c>
      <c r="F9" s="158">
        <v>389213</v>
      </c>
      <c r="G9" s="158">
        <v>411909</v>
      </c>
      <c r="H9" s="158">
        <v>404354</v>
      </c>
      <c r="I9" s="159">
        <f>IFERROR(H9/G9-1,"-")</f>
        <v>-1.8341429781820739E-2</v>
      </c>
      <c r="J9" s="160">
        <f t="shared" ref="J9:J20" si="0">IFERROR(H9/D9-1,"-")</f>
        <v>-6.3405662824741471E-2</v>
      </c>
      <c r="K9" s="158">
        <f t="shared" ref="K9:K19" si="1">H9-G9</f>
        <v>-7555</v>
      </c>
      <c r="L9" s="158">
        <f t="shared" ref="L9:L20" si="2">H9-D9</f>
        <v>-27374</v>
      </c>
      <c r="M9" s="159">
        <f>H9/H$8</f>
        <v>0.14030340767183311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0.37299795940106806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0.79612019027084346</v>
      </c>
      <c r="N11" s="79"/>
    </row>
    <row r="12" spans="1:14" x14ac:dyDescent="0.25">
      <c r="A12" s="1"/>
      <c r="B12" s="157" t="s">
        <v>107</v>
      </c>
      <c r="C12" s="158">
        <v>2394356</v>
      </c>
      <c r="D12" s="158">
        <v>2328655</v>
      </c>
      <c r="E12" s="158">
        <v>250967</v>
      </c>
      <c r="F12" s="158">
        <v>2181575</v>
      </c>
      <c r="G12" s="158">
        <v>2391166</v>
      </c>
      <c r="H12" s="158">
        <v>2477643</v>
      </c>
      <c r="I12" s="159">
        <f>IFERROR(H12/G12-1,"-")</f>
        <v>3.6165201412198034E-2</v>
      </c>
      <c r="J12" s="160">
        <f t="shared" si="0"/>
        <v>6.3980280462327066E-2</v>
      </c>
      <c r="K12" s="158">
        <f t="shared" si="1"/>
        <v>86477</v>
      </c>
      <c r="L12" s="158">
        <f t="shared" si="2"/>
        <v>148988</v>
      </c>
      <c r="M12" s="159">
        <f>H12/H$8</f>
        <v>0.85969659232816686</v>
      </c>
      <c r="N12" s="79"/>
    </row>
    <row r="13" spans="1:14" s="56" customFormat="1" x14ac:dyDescent="0.25">
      <c r="A13" s="161"/>
      <c r="B13" s="162" t="s">
        <v>110</v>
      </c>
      <c r="C13" s="163">
        <v>1155394</v>
      </c>
      <c r="D13" s="163">
        <v>1184373</v>
      </c>
      <c r="E13" s="163">
        <v>73616</v>
      </c>
      <c r="F13" s="163">
        <v>1155744</v>
      </c>
      <c r="G13" s="163">
        <v>1286861</v>
      </c>
      <c r="H13" s="163">
        <v>1312336</v>
      </c>
      <c r="I13" s="164">
        <f t="shared" ref="I13:I20" si="3">IFERROR(H13/G13-1,"-")</f>
        <v>1.9796232848769302E-2</v>
      </c>
      <c r="J13" s="165">
        <f t="shared" si="0"/>
        <v>0.10804282096940754</v>
      </c>
      <c r="K13" s="163">
        <f t="shared" si="1"/>
        <v>25475</v>
      </c>
      <c r="L13" s="163">
        <f t="shared" si="2"/>
        <v>127963</v>
      </c>
      <c r="M13" s="164">
        <f t="shared" ref="M13:M20" si="4">H13/H$8</f>
        <v>0.45535647677634639</v>
      </c>
      <c r="N13" s="166"/>
    </row>
    <row r="14" spans="1:14" s="56" customFormat="1" x14ac:dyDescent="0.25">
      <c r="A14" s="161"/>
      <c r="B14" s="162" t="s">
        <v>113</v>
      </c>
      <c r="C14" s="163">
        <v>429764</v>
      </c>
      <c r="D14" s="163">
        <v>358642</v>
      </c>
      <c r="E14" s="163">
        <v>21237</v>
      </c>
      <c r="F14" s="163">
        <v>240568</v>
      </c>
      <c r="G14" s="163">
        <v>263827</v>
      </c>
      <c r="H14" s="163">
        <v>262153</v>
      </c>
      <c r="I14" s="164">
        <f t="shared" si="3"/>
        <v>-6.3450670325629899E-3</v>
      </c>
      <c r="J14" s="165">
        <f t="shared" si="0"/>
        <v>-0.26903987820723729</v>
      </c>
      <c r="K14" s="163">
        <f t="shared" si="1"/>
        <v>-1674</v>
      </c>
      <c r="L14" s="163">
        <f t="shared" si="2"/>
        <v>-96489</v>
      </c>
      <c r="M14" s="164">
        <f t="shared" si="4"/>
        <v>9.0962273728945595E-2</v>
      </c>
      <c r="N14" s="166"/>
    </row>
    <row r="15" spans="1:14" x14ac:dyDescent="0.25">
      <c r="A15" s="161"/>
      <c r="B15" s="162" t="s">
        <v>116</v>
      </c>
      <c r="C15" s="163">
        <v>84290</v>
      </c>
      <c r="D15" s="163">
        <v>88844</v>
      </c>
      <c r="E15" s="163">
        <v>15164</v>
      </c>
      <c r="F15" s="163">
        <v>96299</v>
      </c>
      <c r="G15" s="163">
        <v>113190</v>
      </c>
      <c r="H15" s="163">
        <v>108150</v>
      </c>
      <c r="I15" s="164">
        <f t="shared" si="3"/>
        <v>-4.4526901669758812E-2</v>
      </c>
      <c r="J15" s="165">
        <f t="shared" si="0"/>
        <v>0.21730223763000311</v>
      </c>
      <c r="K15" s="163">
        <f t="shared" si="1"/>
        <v>-5040</v>
      </c>
      <c r="L15" s="163">
        <f t="shared" si="2"/>
        <v>19306</v>
      </c>
      <c r="M15" s="164">
        <f t="shared" si="4"/>
        <v>3.7526062657247734E-2</v>
      </c>
      <c r="N15" s="79"/>
    </row>
    <row r="16" spans="1:14" x14ac:dyDescent="0.25">
      <c r="A16" s="161"/>
      <c r="B16" s="162" t="s">
        <v>123</v>
      </c>
      <c r="C16" s="163">
        <v>97146</v>
      </c>
      <c r="D16" s="163">
        <v>88702</v>
      </c>
      <c r="E16" s="163">
        <v>2488</v>
      </c>
      <c r="F16" s="163">
        <v>115899</v>
      </c>
      <c r="G16" s="163">
        <v>115626</v>
      </c>
      <c r="H16" s="163">
        <v>113758</v>
      </c>
      <c r="I16" s="164">
        <f t="shared" si="3"/>
        <v>-1.6155535952121491E-2</v>
      </c>
      <c r="J16" s="165">
        <f t="shared" si="0"/>
        <v>0.2824739013776465</v>
      </c>
      <c r="K16" s="163">
        <f t="shared" si="1"/>
        <v>-1868</v>
      </c>
      <c r="L16" s="163">
        <f t="shared" si="2"/>
        <v>25056</v>
      </c>
      <c r="M16" s="164">
        <f t="shared" si="4"/>
        <v>3.9471935605762253E-2</v>
      </c>
      <c r="N16" s="79"/>
    </row>
    <row r="17" spans="1:14" x14ac:dyDescent="0.25">
      <c r="A17" s="161"/>
      <c r="B17" s="162" t="s">
        <v>119</v>
      </c>
      <c r="C17" s="163">
        <v>84727</v>
      </c>
      <c r="D17" s="163">
        <v>85629</v>
      </c>
      <c r="E17" s="163">
        <v>61832</v>
      </c>
      <c r="F17" s="163">
        <v>86458</v>
      </c>
      <c r="G17" s="163">
        <v>88893</v>
      </c>
      <c r="H17" s="163">
        <v>86336</v>
      </c>
      <c r="I17" s="164">
        <f t="shared" si="3"/>
        <v>-2.8764919622467411E-2</v>
      </c>
      <c r="J17" s="165">
        <f t="shared" si="0"/>
        <v>8.2565485991894505E-3</v>
      </c>
      <c r="K17" s="163">
        <f t="shared" si="1"/>
        <v>-2557</v>
      </c>
      <c r="L17" s="163">
        <f t="shared" si="2"/>
        <v>707</v>
      </c>
      <c r="M17" s="164">
        <f t="shared" si="4"/>
        <v>2.9957005506945359E-2</v>
      </c>
      <c r="N17" s="79"/>
    </row>
    <row r="18" spans="1:14" x14ac:dyDescent="0.25">
      <c r="A18" s="161"/>
      <c r="B18" s="162" t="s">
        <v>128</v>
      </c>
      <c r="C18" s="163">
        <v>14832</v>
      </c>
      <c r="D18" s="163">
        <v>14799</v>
      </c>
      <c r="E18" s="163">
        <v>209</v>
      </c>
      <c r="F18" s="163">
        <v>10414</v>
      </c>
      <c r="G18" s="163">
        <v>9657</v>
      </c>
      <c r="H18" s="163">
        <v>12379</v>
      </c>
      <c r="I18" s="164">
        <f t="shared" si="3"/>
        <v>0.28186807497152322</v>
      </c>
      <c r="J18" s="165">
        <f t="shared" si="0"/>
        <v>-0.16352456247043723</v>
      </c>
      <c r="K18" s="163">
        <f t="shared" si="1"/>
        <v>2722</v>
      </c>
      <c r="L18" s="163">
        <f t="shared" si="2"/>
        <v>-2420</v>
      </c>
      <c r="M18" s="164">
        <f t="shared" si="4"/>
        <v>4.2952855259738298E-3</v>
      </c>
      <c r="N18" s="79"/>
    </row>
    <row r="19" spans="1:14" x14ac:dyDescent="0.25">
      <c r="A19" s="161" t="s">
        <v>144</v>
      </c>
      <c r="B19" s="162" t="s">
        <v>131</v>
      </c>
      <c r="C19" s="163">
        <v>10554</v>
      </c>
      <c r="D19" s="163">
        <v>9801</v>
      </c>
      <c r="E19" s="163">
        <v>556</v>
      </c>
      <c r="F19" s="163">
        <v>4668</v>
      </c>
      <c r="G19" s="163">
        <v>6780</v>
      </c>
      <c r="H19" s="163">
        <v>4347</v>
      </c>
      <c r="I19" s="164">
        <f t="shared" si="3"/>
        <v>-0.35884955752212389</v>
      </c>
      <c r="J19" s="165">
        <f t="shared" si="0"/>
        <v>-0.556473829201102</v>
      </c>
      <c r="K19" s="163">
        <f t="shared" si="1"/>
        <v>-2433</v>
      </c>
      <c r="L19" s="163">
        <f t="shared" si="2"/>
        <v>-5454</v>
      </c>
      <c r="M19" s="164">
        <f t="shared" si="4"/>
        <v>1.5083291203981128E-3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517649</v>
      </c>
      <c r="D20" s="169">
        <f t="shared" si="5"/>
        <v>497865</v>
      </c>
      <c r="E20" s="169">
        <f t="shared" si="5"/>
        <v>75865</v>
      </c>
      <c r="F20" s="169">
        <f t="shared" si="5"/>
        <v>471525</v>
      </c>
      <c r="G20" s="169">
        <f t="shared" si="5"/>
        <v>506332</v>
      </c>
      <c r="H20" s="169">
        <f t="shared" si="5"/>
        <v>578184</v>
      </c>
      <c r="I20" s="170">
        <f t="shared" si="3"/>
        <v>0.14190689113072064</v>
      </c>
      <c r="J20" s="171">
        <f t="shared" si="0"/>
        <v>0.16132686571661004</v>
      </c>
      <c r="K20" s="169">
        <f>H20-G20</f>
        <v>71852</v>
      </c>
      <c r="L20" s="169">
        <f t="shared" si="2"/>
        <v>80319</v>
      </c>
      <c r="M20" s="170">
        <f t="shared" si="4"/>
        <v>0.20061922340654761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1054948</v>
      </c>
      <c r="D22" s="176">
        <v>1060717</v>
      </c>
      <c r="E22" s="176">
        <v>176625</v>
      </c>
      <c r="F22" s="176">
        <v>1013730</v>
      </c>
      <c r="G22" s="176">
        <v>1102818</v>
      </c>
      <c r="H22" s="176">
        <v>1101231</v>
      </c>
      <c r="I22" s="177">
        <f>IFERROR(H22/G22-1,"-")</f>
        <v>-1.4390407120666859E-3</v>
      </c>
      <c r="J22" s="177">
        <f>IFERROR(H22/D22-1,"-")</f>
        <v>3.8194919097176649E-2</v>
      </c>
      <c r="K22" s="176">
        <f>H22-G22</f>
        <v>-1587</v>
      </c>
      <c r="L22" s="176">
        <f>H22-D22</f>
        <v>40514</v>
      </c>
      <c r="M22" s="177">
        <f>H22/H$8</f>
        <v>0.38210692099957078</v>
      </c>
      <c r="N22" s="79"/>
    </row>
    <row r="23" spans="1:14" x14ac:dyDescent="0.25">
      <c r="A23" s="161" t="s">
        <v>96</v>
      </c>
      <c r="B23" s="157" t="s">
        <v>97</v>
      </c>
      <c r="C23" s="158">
        <v>103855</v>
      </c>
      <c r="D23" s="158">
        <v>109655</v>
      </c>
      <c r="E23" s="158">
        <v>76690</v>
      </c>
      <c r="F23" s="158">
        <v>90471</v>
      </c>
      <c r="G23" s="158">
        <v>81203</v>
      </c>
      <c r="H23" s="158">
        <v>74099</v>
      </c>
      <c r="I23" s="159">
        <f>IFERROR(H23/G23-1,"-")</f>
        <v>-8.7484452544856706E-2</v>
      </c>
      <c r="J23" s="160">
        <f t="shared" ref="J23:J34" si="6">IFERROR(H23/D23-1,"-")</f>
        <v>-0.32425334002097483</v>
      </c>
      <c r="K23" s="158">
        <f t="shared" ref="K23:K33" si="7">H23-G23</f>
        <v>-7104</v>
      </c>
      <c r="L23" s="158">
        <f t="shared" ref="L23:L34" si="8">H23-D23</f>
        <v>-35556</v>
      </c>
      <c r="M23" s="159">
        <f>H23/H$8</f>
        <v>2.5710991371607952E-2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6.3095485526182021E-2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0.14553554358314738</v>
      </c>
      <c r="N25" s="79"/>
    </row>
    <row r="26" spans="1:14" x14ac:dyDescent="0.25">
      <c r="A26" s="161"/>
      <c r="B26" s="157" t="s">
        <v>107</v>
      </c>
      <c r="C26" s="158">
        <v>951093</v>
      </c>
      <c r="D26" s="158">
        <v>951062</v>
      </c>
      <c r="E26" s="158">
        <v>99935</v>
      </c>
      <c r="F26" s="158">
        <v>923259</v>
      </c>
      <c r="G26" s="158">
        <v>1021615</v>
      </c>
      <c r="H26" s="158">
        <v>1027132</v>
      </c>
      <c r="I26" s="159">
        <f>IFERROR(H26/G26-1,"-")</f>
        <v>5.4002730970081902E-3</v>
      </c>
      <c r="J26" s="160">
        <f t="shared" si="6"/>
        <v>7.9984270215821995E-2</v>
      </c>
      <c r="K26" s="158">
        <f t="shared" si="7"/>
        <v>5517</v>
      </c>
      <c r="L26" s="158">
        <f t="shared" si="8"/>
        <v>76070</v>
      </c>
      <c r="M26" s="159">
        <f>H26/H$8</f>
        <v>0.35639592962796285</v>
      </c>
      <c r="N26" s="79"/>
    </row>
    <row r="27" spans="1:14" s="56" customFormat="1" x14ac:dyDescent="0.25">
      <c r="A27" s="161"/>
      <c r="B27" s="162" t="s">
        <v>110</v>
      </c>
      <c r="C27" s="163">
        <v>482051</v>
      </c>
      <c r="D27" s="163">
        <v>493327</v>
      </c>
      <c r="E27" s="163">
        <v>30969</v>
      </c>
      <c r="F27" s="163">
        <v>521203</v>
      </c>
      <c r="G27" s="163">
        <v>595081</v>
      </c>
      <c r="H27" s="163">
        <v>589108</v>
      </c>
      <c r="I27" s="164">
        <f t="shared" ref="I27:I34" si="9">IFERROR(H27/G27-1,"-")</f>
        <v>-1.0037289041323838E-2</v>
      </c>
      <c r="J27" s="165">
        <f t="shared" si="6"/>
        <v>0.19415316818256456</v>
      </c>
      <c r="K27" s="163">
        <f t="shared" si="7"/>
        <v>-5973</v>
      </c>
      <c r="L27" s="163">
        <f t="shared" si="8"/>
        <v>95781</v>
      </c>
      <c r="M27" s="164">
        <f t="shared" ref="M27:M34" si="10">H27/H$8</f>
        <v>0.20440965066931022</v>
      </c>
      <c r="N27" s="166"/>
    </row>
    <row r="28" spans="1:14" s="56" customFormat="1" x14ac:dyDescent="0.25">
      <c r="A28" s="161"/>
      <c r="B28" s="162" t="s">
        <v>113</v>
      </c>
      <c r="C28" s="163">
        <v>176051</v>
      </c>
      <c r="D28" s="163">
        <v>156073</v>
      </c>
      <c r="E28" s="163">
        <v>9512</v>
      </c>
      <c r="F28" s="163">
        <v>113401</v>
      </c>
      <c r="G28" s="163">
        <v>116505</v>
      </c>
      <c r="H28" s="163">
        <v>114433</v>
      </c>
      <c r="I28" s="164">
        <f t="shared" si="9"/>
        <v>-1.7784644435861141E-2</v>
      </c>
      <c r="J28" s="165">
        <f t="shared" si="6"/>
        <v>-0.26679822903384953</v>
      </c>
      <c r="K28" s="163">
        <f t="shared" si="7"/>
        <v>-2072</v>
      </c>
      <c r="L28" s="163">
        <f t="shared" si="8"/>
        <v>-41640</v>
      </c>
      <c r="M28" s="164">
        <f t="shared" si="10"/>
        <v>3.9706148202097363E-2</v>
      </c>
      <c r="N28" s="166"/>
    </row>
    <row r="29" spans="1:14" x14ac:dyDescent="0.25">
      <c r="A29" s="161"/>
      <c r="B29" s="162" t="s">
        <v>116</v>
      </c>
      <c r="C29" s="163">
        <v>25514</v>
      </c>
      <c r="D29" s="163">
        <v>27743</v>
      </c>
      <c r="E29" s="163">
        <v>6369</v>
      </c>
      <c r="F29" s="163">
        <v>31016</v>
      </c>
      <c r="G29" s="163">
        <v>38569</v>
      </c>
      <c r="H29" s="163">
        <v>23019</v>
      </c>
      <c r="I29" s="164">
        <f t="shared" si="9"/>
        <v>-0.40317353314838345</v>
      </c>
      <c r="J29" s="165">
        <f t="shared" si="6"/>
        <v>-0.17027718703817174</v>
      </c>
      <c r="K29" s="163">
        <f t="shared" si="7"/>
        <v>-15550</v>
      </c>
      <c r="L29" s="163">
        <f t="shared" si="8"/>
        <v>-4724</v>
      </c>
      <c r="M29" s="164">
        <f t="shared" si="10"/>
        <v>7.9871700074635749E-3</v>
      </c>
      <c r="N29" s="79"/>
    </row>
    <row r="30" spans="1:14" x14ac:dyDescent="0.25">
      <c r="A30" s="161"/>
      <c r="B30" s="162" t="s">
        <v>123</v>
      </c>
      <c r="C30" s="163">
        <v>40432</v>
      </c>
      <c r="D30" s="163">
        <v>39886</v>
      </c>
      <c r="E30" s="163">
        <v>1185</v>
      </c>
      <c r="F30" s="163">
        <v>49325</v>
      </c>
      <c r="G30" s="163">
        <v>46471</v>
      </c>
      <c r="H30" s="163">
        <v>46544</v>
      </c>
      <c r="I30" s="164">
        <f t="shared" si="9"/>
        <v>1.5708721568290507E-3</v>
      </c>
      <c r="J30" s="165">
        <f t="shared" si="6"/>
        <v>0.16692573835430968</v>
      </c>
      <c r="K30" s="163">
        <f t="shared" si="7"/>
        <v>73</v>
      </c>
      <c r="L30" s="163">
        <f t="shared" si="8"/>
        <v>6658</v>
      </c>
      <c r="M30" s="164">
        <f t="shared" si="10"/>
        <v>1.6149912716772432E-2</v>
      </c>
      <c r="N30" s="79"/>
    </row>
    <row r="31" spans="1:14" x14ac:dyDescent="0.25">
      <c r="A31" s="161"/>
      <c r="B31" s="162" t="s">
        <v>119</v>
      </c>
      <c r="C31" s="163">
        <v>39017</v>
      </c>
      <c r="D31" s="163">
        <v>39139</v>
      </c>
      <c r="E31" s="163">
        <v>28906</v>
      </c>
      <c r="F31" s="163">
        <v>44068</v>
      </c>
      <c r="G31" s="163">
        <v>43792</v>
      </c>
      <c r="H31" s="163">
        <v>44746</v>
      </c>
      <c r="I31" s="164">
        <f t="shared" si="9"/>
        <v>2.1784800876872401E-2</v>
      </c>
      <c r="J31" s="165">
        <f t="shared" si="6"/>
        <v>0.14325864227496865</v>
      </c>
      <c r="K31" s="163">
        <f t="shared" si="7"/>
        <v>954</v>
      </c>
      <c r="L31" s="163">
        <f t="shared" si="8"/>
        <v>5607</v>
      </c>
      <c r="M31" s="164">
        <f t="shared" si="10"/>
        <v>1.5526039756460538E-2</v>
      </c>
      <c r="N31" s="79"/>
    </row>
    <row r="32" spans="1:14" x14ac:dyDescent="0.25">
      <c r="A32" s="161"/>
      <c r="B32" s="162" t="s">
        <v>128</v>
      </c>
      <c r="C32" s="163">
        <v>7645</v>
      </c>
      <c r="D32" s="163">
        <v>6957</v>
      </c>
      <c r="E32" s="163">
        <v>1</v>
      </c>
      <c r="F32" s="163">
        <v>3488</v>
      </c>
      <c r="G32" s="163">
        <v>4749</v>
      </c>
      <c r="H32" s="163">
        <v>6214</v>
      </c>
      <c r="I32" s="164">
        <f t="shared" si="9"/>
        <v>0.30848599705201085</v>
      </c>
      <c r="J32" s="165">
        <f t="shared" si="6"/>
        <v>-0.10679890757510424</v>
      </c>
      <c r="K32" s="163">
        <f t="shared" si="7"/>
        <v>1465</v>
      </c>
      <c r="L32" s="163">
        <f t="shared" si="8"/>
        <v>-743</v>
      </c>
      <c r="M32" s="164">
        <f t="shared" si="10"/>
        <v>2.1561438127798188E-3</v>
      </c>
      <c r="N32" s="79"/>
    </row>
    <row r="33" spans="1:14" x14ac:dyDescent="0.25">
      <c r="A33" s="161" t="s">
        <v>144</v>
      </c>
      <c r="B33" s="162" t="s">
        <v>131</v>
      </c>
      <c r="C33" s="163">
        <v>4663</v>
      </c>
      <c r="D33" s="163">
        <v>4582</v>
      </c>
      <c r="E33" s="163">
        <v>110</v>
      </c>
      <c r="F33" s="163">
        <v>2693</v>
      </c>
      <c r="G33" s="163">
        <v>3027</v>
      </c>
      <c r="H33" s="163">
        <v>1246</v>
      </c>
      <c r="I33" s="164">
        <f t="shared" si="9"/>
        <v>-0.58837132474397091</v>
      </c>
      <c r="J33" s="165">
        <f t="shared" si="6"/>
        <v>-0.72806634657354863</v>
      </c>
      <c r="K33" s="163">
        <f t="shared" si="7"/>
        <v>-1781</v>
      </c>
      <c r="L33" s="163">
        <f t="shared" si="8"/>
        <v>-3336</v>
      </c>
      <c r="M33" s="164">
        <f t="shared" si="10"/>
        <v>4.3233910375340431E-4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175720</v>
      </c>
      <c r="D34" s="169">
        <f t="shared" si="11"/>
        <v>183355</v>
      </c>
      <c r="E34" s="169">
        <f t="shared" si="11"/>
        <v>22883</v>
      </c>
      <c r="F34" s="169">
        <f t="shared" si="11"/>
        <v>158065</v>
      </c>
      <c r="G34" s="169">
        <f t="shared" si="11"/>
        <v>173421</v>
      </c>
      <c r="H34" s="169">
        <f t="shared" si="11"/>
        <v>201822</v>
      </c>
      <c r="I34" s="170">
        <f t="shared" si="9"/>
        <v>0.16376909370837445</v>
      </c>
      <c r="J34" s="171">
        <f t="shared" si="6"/>
        <v>0.10071718796869455</v>
      </c>
      <c r="K34" s="169">
        <f>H34-G34</f>
        <v>28401</v>
      </c>
      <c r="L34" s="169">
        <f t="shared" si="8"/>
        <v>18467</v>
      </c>
      <c r="M34" s="170">
        <f t="shared" si="10"/>
        <v>7.0028525359325494E-2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832961</v>
      </c>
      <c r="D36" s="176">
        <v>796998</v>
      </c>
      <c r="E36" s="176">
        <v>105790</v>
      </c>
      <c r="F36" s="176">
        <v>748642</v>
      </c>
      <c r="G36" s="176">
        <v>799868</v>
      </c>
      <c r="H36" s="176">
        <v>807680</v>
      </c>
      <c r="I36" s="177">
        <f>IFERROR(H36/G36-1,"-")</f>
        <v>9.7666114908960822E-3</v>
      </c>
      <c r="J36" s="177">
        <f>IFERROR(H36/D36-1,"-")</f>
        <v>1.3402793984426564E-2</v>
      </c>
      <c r="K36" s="176">
        <f>H36-G36</f>
        <v>7812</v>
      </c>
      <c r="L36" s="176">
        <f>H36-D36</f>
        <v>10682</v>
      </c>
      <c r="M36" s="177">
        <f>H36/H$8</f>
        <v>0.28025011823398843</v>
      </c>
      <c r="N36" s="79"/>
    </row>
    <row r="37" spans="1:14" x14ac:dyDescent="0.25">
      <c r="A37" s="161" t="s">
        <v>96</v>
      </c>
      <c r="B37" s="157" t="s">
        <v>97</v>
      </c>
      <c r="C37" s="158">
        <v>72250</v>
      </c>
      <c r="D37" s="158">
        <v>44639</v>
      </c>
      <c r="E37" s="158">
        <v>30758</v>
      </c>
      <c r="F37" s="158">
        <v>45509</v>
      </c>
      <c r="G37" s="158">
        <v>54675</v>
      </c>
      <c r="H37" s="158">
        <v>51020</v>
      </c>
      <c r="I37" s="159">
        <f>IFERROR(H37/G37-1,"-")</f>
        <v>-6.6849565614997664E-2</v>
      </c>
      <c r="J37" s="160">
        <f t="shared" ref="J37:J48" si="12">IFERROR(H37/D37-1,"-")</f>
        <v>0.14294675059925188</v>
      </c>
      <c r="K37" s="158">
        <f t="shared" ref="K37:K47" si="13">H37-G37</f>
        <v>-3655</v>
      </c>
      <c r="L37" s="158">
        <f t="shared" ref="L37:L48" si="14">H37-D37</f>
        <v>6381</v>
      </c>
      <c r="M37" s="159">
        <f>H37/H$8</f>
        <v>1.7703002466692368E-2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6.8616310148830822E-2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8.3638879568576921E-2</v>
      </c>
      <c r="N39" s="79"/>
    </row>
    <row r="40" spans="1:14" x14ac:dyDescent="0.25">
      <c r="A40" s="161"/>
      <c r="B40" s="157" t="s">
        <v>107</v>
      </c>
      <c r="C40" s="158">
        <v>760711</v>
      </c>
      <c r="D40" s="158">
        <v>752359</v>
      </c>
      <c r="E40" s="158">
        <v>75032</v>
      </c>
      <c r="F40" s="158">
        <v>703133</v>
      </c>
      <c r="G40" s="158">
        <v>745193</v>
      </c>
      <c r="H40" s="158">
        <v>756660</v>
      </c>
      <c r="I40" s="159">
        <f>IFERROR(H40/G40-1,"-")</f>
        <v>1.5387959897637193E-2</v>
      </c>
      <c r="J40" s="160">
        <f t="shared" si="12"/>
        <v>5.7166857843131691E-3</v>
      </c>
      <c r="K40" s="158">
        <f t="shared" si="13"/>
        <v>11467</v>
      </c>
      <c r="L40" s="158">
        <f t="shared" si="14"/>
        <v>4301</v>
      </c>
      <c r="M40" s="159">
        <f>H40/H$8</f>
        <v>0.26254711576729606</v>
      </c>
      <c r="N40" s="79"/>
    </row>
    <row r="41" spans="1:14" s="56" customFormat="1" x14ac:dyDescent="0.25">
      <c r="A41" s="161"/>
      <c r="B41" s="162" t="s">
        <v>110</v>
      </c>
      <c r="C41" s="163">
        <v>451780</v>
      </c>
      <c r="D41" s="163">
        <v>483251</v>
      </c>
      <c r="E41" s="163">
        <v>30652</v>
      </c>
      <c r="F41" s="163">
        <v>420455</v>
      </c>
      <c r="G41" s="163">
        <v>441166</v>
      </c>
      <c r="H41" s="163">
        <v>457809</v>
      </c>
      <c r="I41" s="164">
        <f t="shared" ref="I41:I48" si="15">IFERROR(H41/G41-1,"-")</f>
        <v>3.7725028674013839E-2</v>
      </c>
      <c r="J41" s="165">
        <f t="shared" si="12"/>
        <v>-5.264758893411503E-2</v>
      </c>
      <c r="K41" s="163">
        <f t="shared" si="13"/>
        <v>16643</v>
      </c>
      <c r="L41" s="163">
        <f t="shared" si="14"/>
        <v>-25442</v>
      </c>
      <c r="M41" s="164">
        <f t="shared" ref="M41:M48" si="16">H41/H$8</f>
        <v>0.15885131039345288</v>
      </c>
      <c r="N41" s="166"/>
    </row>
    <row r="42" spans="1:14" s="56" customFormat="1" x14ac:dyDescent="0.25">
      <c r="A42" s="161"/>
      <c r="B42" s="162" t="s">
        <v>113</v>
      </c>
      <c r="C42" s="163">
        <v>49578</v>
      </c>
      <c r="D42" s="163">
        <v>34634</v>
      </c>
      <c r="E42" s="163">
        <v>2711</v>
      </c>
      <c r="F42" s="163">
        <v>20951</v>
      </c>
      <c r="G42" s="163">
        <v>27751</v>
      </c>
      <c r="H42" s="163">
        <v>23085</v>
      </c>
      <c r="I42" s="164">
        <f t="shared" si="15"/>
        <v>-0.16813808511404993</v>
      </c>
      <c r="J42" s="165">
        <f t="shared" si="12"/>
        <v>-0.33345845123289253</v>
      </c>
      <c r="K42" s="163">
        <f t="shared" si="13"/>
        <v>-4666</v>
      </c>
      <c r="L42" s="163">
        <f t="shared" si="14"/>
        <v>-11549</v>
      </c>
      <c r="M42" s="164">
        <f t="shared" si="16"/>
        <v>8.0100707946607862E-3</v>
      </c>
      <c r="N42" s="166"/>
    </row>
    <row r="43" spans="1:14" x14ac:dyDescent="0.25">
      <c r="A43" s="161"/>
      <c r="B43" s="162" t="s">
        <v>116</v>
      </c>
      <c r="C43" s="163">
        <v>10679</v>
      </c>
      <c r="D43" s="163">
        <v>12071</v>
      </c>
      <c r="E43" s="163">
        <v>2424</v>
      </c>
      <c r="F43" s="163">
        <v>15077</v>
      </c>
      <c r="G43" s="163">
        <v>19988</v>
      </c>
      <c r="H43" s="163">
        <v>18074</v>
      </c>
      <c r="I43" s="164">
        <f t="shared" si="15"/>
        <v>-9.5757454472683579E-2</v>
      </c>
      <c r="J43" s="165">
        <f t="shared" si="12"/>
        <v>0.49730759671941005</v>
      </c>
      <c r="K43" s="163">
        <f t="shared" si="13"/>
        <v>-1914</v>
      </c>
      <c r="L43" s="163">
        <f t="shared" si="14"/>
        <v>6003</v>
      </c>
      <c r="M43" s="164">
        <f t="shared" si="16"/>
        <v>6.2713458757937641E-3</v>
      </c>
      <c r="N43" s="79"/>
    </row>
    <row r="44" spans="1:14" x14ac:dyDescent="0.25">
      <c r="A44" s="161"/>
      <c r="B44" s="162" t="s">
        <v>123</v>
      </c>
      <c r="C44" s="163">
        <v>42822</v>
      </c>
      <c r="D44" s="163">
        <v>36804</v>
      </c>
      <c r="E44" s="163">
        <v>592</v>
      </c>
      <c r="F44" s="163">
        <v>48135</v>
      </c>
      <c r="G44" s="163">
        <v>45100</v>
      </c>
      <c r="H44" s="163">
        <v>42045</v>
      </c>
      <c r="I44" s="164">
        <f t="shared" si="15"/>
        <v>-6.7738359201773846E-2</v>
      </c>
      <c r="J44" s="165">
        <f t="shared" si="12"/>
        <v>0.14240299967394843</v>
      </c>
      <c r="K44" s="163">
        <f t="shared" si="13"/>
        <v>-3055</v>
      </c>
      <c r="L44" s="163">
        <f t="shared" si="14"/>
        <v>5241</v>
      </c>
      <c r="M44" s="164">
        <f t="shared" si="16"/>
        <v>1.4588842389495895E-2</v>
      </c>
      <c r="N44" s="79"/>
    </row>
    <row r="45" spans="1:14" x14ac:dyDescent="0.25">
      <c r="A45" s="161"/>
      <c r="B45" s="162" t="s">
        <v>119</v>
      </c>
      <c r="C45" s="163">
        <v>28161</v>
      </c>
      <c r="D45" s="163">
        <v>31071</v>
      </c>
      <c r="E45" s="163">
        <v>17306</v>
      </c>
      <c r="F45" s="163">
        <v>28789</v>
      </c>
      <c r="G45" s="163">
        <v>33205</v>
      </c>
      <c r="H45" s="163">
        <v>26955</v>
      </c>
      <c r="I45" s="164">
        <f t="shared" si="15"/>
        <v>-0.18822466496009638</v>
      </c>
      <c r="J45" s="165">
        <f t="shared" si="12"/>
        <v>-0.13247079270058892</v>
      </c>
      <c r="K45" s="163">
        <f t="shared" si="13"/>
        <v>-6250</v>
      </c>
      <c r="L45" s="163">
        <f t="shared" si="14"/>
        <v>-4116</v>
      </c>
      <c r="M45" s="164">
        <f t="shared" si="16"/>
        <v>9.35288968031542E-3</v>
      </c>
      <c r="N45" s="79"/>
    </row>
    <row r="46" spans="1:14" x14ac:dyDescent="0.25">
      <c r="A46" s="161"/>
      <c r="B46" s="162" t="s">
        <v>128</v>
      </c>
      <c r="C46" s="163">
        <v>3759</v>
      </c>
      <c r="D46" s="163">
        <v>5452</v>
      </c>
      <c r="E46" s="163">
        <v>22</v>
      </c>
      <c r="F46" s="163">
        <v>4878</v>
      </c>
      <c r="G46" s="163">
        <v>3511</v>
      </c>
      <c r="H46" s="163">
        <v>4211</v>
      </c>
      <c r="I46" s="164">
        <f t="shared" si="15"/>
        <v>0.19937339789233843</v>
      </c>
      <c r="J46" s="165">
        <f t="shared" si="12"/>
        <v>-0.22762289068231845</v>
      </c>
      <c r="K46" s="163">
        <f t="shared" si="13"/>
        <v>700</v>
      </c>
      <c r="L46" s="163">
        <f t="shared" si="14"/>
        <v>-1241</v>
      </c>
      <c r="M46" s="164">
        <f t="shared" si="16"/>
        <v>1.4611396195068906E-3</v>
      </c>
      <c r="N46" s="79"/>
    </row>
    <row r="47" spans="1:14" x14ac:dyDescent="0.25">
      <c r="A47" s="161" t="s">
        <v>144</v>
      </c>
      <c r="B47" s="162" t="s">
        <v>131</v>
      </c>
      <c r="C47" s="163">
        <v>4016</v>
      </c>
      <c r="D47" s="163">
        <v>3446</v>
      </c>
      <c r="E47" s="163">
        <v>200</v>
      </c>
      <c r="F47" s="163">
        <v>881</v>
      </c>
      <c r="G47" s="163">
        <v>2697</v>
      </c>
      <c r="H47" s="163">
        <v>805</v>
      </c>
      <c r="I47" s="164">
        <f t="shared" si="15"/>
        <v>-0.7015202076381164</v>
      </c>
      <c r="J47" s="165">
        <f t="shared" si="12"/>
        <v>-0.76639582124201977</v>
      </c>
      <c r="K47" s="163">
        <f t="shared" si="13"/>
        <v>-1892</v>
      </c>
      <c r="L47" s="163">
        <f t="shared" si="14"/>
        <v>-2641</v>
      </c>
      <c r="M47" s="164">
        <f t="shared" si="16"/>
        <v>2.79320207481132E-4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169916</v>
      </c>
      <c r="D48" s="169">
        <f t="shared" si="17"/>
        <v>145630</v>
      </c>
      <c r="E48" s="169">
        <f t="shared" si="17"/>
        <v>21125</v>
      </c>
      <c r="F48" s="169">
        <f t="shared" si="17"/>
        <v>163967</v>
      </c>
      <c r="G48" s="169">
        <f t="shared" si="17"/>
        <v>171775</v>
      </c>
      <c r="H48" s="169">
        <f t="shared" si="17"/>
        <v>183676</v>
      </c>
      <c r="I48" s="170">
        <f t="shared" si="15"/>
        <v>6.9282491631494691E-2</v>
      </c>
      <c r="J48" s="171">
        <f t="shared" si="12"/>
        <v>0.26125111584151628</v>
      </c>
      <c r="K48" s="169">
        <f>H48-G48</f>
        <v>11901</v>
      </c>
      <c r="L48" s="169">
        <f t="shared" si="14"/>
        <v>38046</v>
      </c>
      <c r="M48" s="170">
        <f t="shared" si="16"/>
        <v>6.3732196806589314E-2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19773</v>
      </c>
      <c r="D50" s="176">
        <v>20450</v>
      </c>
      <c r="E50" s="176">
        <v>1029</v>
      </c>
      <c r="F50" s="176">
        <v>13618</v>
      </c>
      <c r="G50" s="176">
        <v>13736</v>
      </c>
      <c r="H50" s="176">
        <v>17692</v>
      </c>
      <c r="I50" s="177">
        <f>IFERROR(H50/G50-1,"-")</f>
        <v>0.28800232964472916</v>
      </c>
      <c r="J50" s="177">
        <f>IFERROR(H50/D50-1,"-")</f>
        <v>-0.13486552567237164</v>
      </c>
      <c r="K50" s="176">
        <f>H50-G50</f>
        <v>3956</v>
      </c>
      <c r="L50" s="176">
        <f>H50-D50</f>
        <v>-2758</v>
      </c>
      <c r="M50" s="177">
        <f>H50/H$8</f>
        <v>6.1387988953493008E-3</v>
      </c>
      <c r="N50" s="79"/>
    </row>
    <row r="51" spans="1:14" x14ac:dyDescent="0.25">
      <c r="A51" s="161" t="s">
        <v>96</v>
      </c>
      <c r="B51" s="157" t="s">
        <v>97</v>
      </c>
      <c r="C51" s="158">
        <v>3070</v>
      </c>
      <c r="D51" s="158">
        <v>4209</v>
      </c>
      <c r="E51" s="158">
        <v>485</v>
      </c>
      <c r="F51" s="158">
        <v>1825</v>
      </c>
      <c r="G51" s="158">
        <v>3190</v>
      </c>
      <c r="H51" s="158">
        <v>2770</v>
      </c>
      <c r="I51" s="159">
        <f>IFERROR(H51/G51-1,"-")</f>
        <v>-0.13166144200626961</v>
      </c>
      <c r="J51" s="160">
        <f t="shared" ref="J51:J62" si="18">IFERROR(H51/D51-1,"-")</f>
        <v>-0.34188643383226425</v>
      </c>
      <c r="K51" s="158">
        <f t="shared" ref="K51:K61" si="19">H51-G51</f>
        <v>-420</v>
      </c>
      <c r="L51" s="158">
        <f t="shared" ref="L51:L62" si="20">H51-D51</f>
        <v>-1439</v>
      </c>
      <c r="M51" s="159">
        <f>H51/H$8</f>
        <v>9.6113909903445421E-4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4.0964650553071361E-3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3.150940129361689E-3</v>
      </c>
      <c r="N53" s="79"/>
    </row>
    <row r="54" spans="1:14" x14ac:dyDescent="0.25">
      <c r="A54" s="161"/>
      <c r="B54" s="157" t="s">
        <v>107</v>
      </c>
      <c r="C54" s="158">
        <v>16703</v>
      </c>
      <c r="D54" s="158">
        <v>16241</v>
      </c>
      <c r="E54" s="158">
        <v>544</v>
      </c>
      <c r="F54" s="158">
        <v>11793</v>
      </c>
      <c r="G54" s="158">
        <v>10546</v>
      </c>
      <c r="H54" s="158">
        <v>14922</v>
      </c>
      <c r="I54" s="159">
        <f>IFERROR(H54/G54-1,"-")</f>
        <v>0.41494405461786465</v>
      </c>
      <c r="J54" s="160">
        <f t="shared" si="18"/>
        <v>-8.1214210947601728E-2</v>
      </c>
      <c r="K54" s="158">
        <f t="shared" si="19"/>
        <v>4376</v>
      </c>
      <c r="L54" s="158">
        <f t="shared" si="20"/>
        <v>-1319</v>
      </c>
      <c r="M54" s="159">
        <f>H54/H$8</f>
        <v>5.1776597963148468E-3</v>
      </c>
      <c r="N54" s="79"/>
    </row>
    <row r="55" spans="1:14" s="56" customFormat="1" x14ac:dyDescent="0.25">
      <c r="A55" s="161"/>
      <c r="B55" s="162" t="s">
        <v>110</v>
      </c>
      <c r="C55" s="163">
        <v>6679</v>
      </c>
      <c r="D55" s="163">
        <v>7130</v>
      </c>
      <c r="E55" s="163">
        <v>119</v>
      </c>
      <c r="F55" s="163">
        <v>5315</v>
      </c>
      <c r="G55" s="163">
        <v>5343</v>
      </c>
      <c r="H55" s="163">
        <v>6777</v>
      </c>
      <c r="I55" s="164">
        <f t="shared" ref="I55:I62" si="21">IFERROR(H55/G55-1,"-")</f>
        <v>0.26838854576080862</v>
      </c>
      <c r="J55" s="165">
        <f t="shared" si="18"/>
        <v>-4.9509116409537146E-2</v>
      </c>
      <c r="K55" s="163">
        <f t="shared" si="19"/>
        <v>1434</v>
      </c>
      <c r="L55" s="163">
        <f t="shared" si="20"/>
        <v>-353</v>
      </c>
      <c r="M55" s="164">
        <f t="shared" ref="M55:M62" si="22">H55/H$8</f>
        <v>2.3514944672045112E-3</v>
      </c>
      <c r="N55" s="166"/>
    </row>
    <row r="56" spans="1:14" s="56" customFormat="1" x14ac:dyDescent="0.25">
      <c r="A56" s="161"/>
      <c r="B56" s="162" t="s">
        <v>113</v>
      </c>
      <c r="C56" s="163">
        <v>5906</v>
      </c>
      <c r="D56" s="163">
        <v>5370</v>
      </c>
      <c r="E56" s="163">
        <v>221</v>
      </c>
      <c r="F56" s="163">
        <v>2011</v>
      </c>
      <c r="G56" s="163">
        <v>2284</v>
      </c>
      <c r="H56" s="163">
        <v>2496</v>
      </c>
      <c r="I56" s="164">
        <f t="shared" si="21"/>
        <v>9.2819614711033172E-2</v>
      </c>
      <c r="J56" s="165">
        <f t="shared" si="18"/>
        <v>-0.53519553072625703</v>
      </c>
      <c r="K56" s="163">
        <f t="shared" si="19"/>
        <v>212</v>
      </c>
      <c r="L56" s="163">
        <f t="shared" si="20"/>
        <v>-2874</v>
      </c>
      <c r="M56" s="164">
        <f t="shared" si="22"/>
        <v>8.6606613400360929E-4</v>
      </c>
      <c r="N56" s="166"/>
    </row>
    <row r="57" spans="1:14" x14ac:dyDescent="0.25">
      <c r="A57" s="161"/>
      <c r="B57" s="162" t="s">
        <v>116</v>
      </c>
      <c r="C57" s="163">
        <v>361</v>
      </c>
      <c r="D57" s="163">
        <v>321</v>
      </c>
      <c r="E57" s="163">
        <v>58</v>
      </c>
      <c r="F57" s="163">
        <v>658</v>
      </c>
      <c r="G57" s="163">
        <v>379</v>
      </c>
      <c r="H57" s="163">
        <v>1070</v>
      </c>
      <c r="I57" s="164">
        <f t="shared" si="21"/>
        <v>1.8232189973614776</v>
      </c>
      <c r="J57" s="165">
        <f t="shared" si="18"/>
        <v>2.3333333333333335</v>
      </c>
      <c r="K57" s="163">
        <f t="shared" si="19"/>
        <v>691</v>
      </c>
      <c r="L57" s="163">
        <f t="shared" si="20"/>
        <v>749</v>
      </c>
      <c r="M57" s="164">
        <f t="shared" si="22"/>
        <v>3.7127033789417546E-4</v>
      </c>
      <c r="N57" s="79"/>
    </row>
    <row r="58" spans="1:14" x14ac:dyDescent="0.25">
      <c r="A58" s="161"/>
      <c r="B58" s="162" t="s">
        <v>123</v>
      </c>
      <c r="C58" s="163">
        <v>177</v>
      </c>
      <c r="D58" s="163">
        <v>152</v>
      </c>
      <c r="E58" s="163">
        <v>0</v>
      </c>
      <c r="F58" s="163">
        <v>101</v>
      </c>
      <c r="G58" s="163">
        <v>141</v>
      </c>
      <c r="H58" s="163">
        <v>436</v>
      </c>
      <c r="I58" s="164">
        <f t="shared" si="21"/>
        <v>2.0921985815602837</v>
      </c>
      <c r="J58" s="165">
        <f t="shared" si="18"/>
        <v>1.8684210526315788</v>
      </c>
      <c r="K58" s="163">
        <f t="shared" si="19"/>
        <v>295</v>
      </c>
      <c r="L58" s="163">
        <f t="shared" si="20"/>
        <v>284</v>
      </c>
      <c r="M58" s="164">
        <f t="shared" si="22"/>
        <v>1.512839881512715E-4</v>
      </c>
      <c r="N58" s="79"/>
    </row>
    <row r="59" spans="1:14" x14ac:dyDescent="0.25">
      <c r="A59" s="161"/>
      <c r="B59" s="162" t="s">
        <v>119</v>
      </c>
      <c r="C59" s="163">
        <v>395</v>
      </c>
      <c r="D59" s="163">
        <v>327</v>
      </c>
      <c r="E59" s="163">
        <v>10</v>
      </c>
      <c r="F59" s="163">
        <v>194</v>
      </c>
      <c r="G59" s="163">
        <v>55</v>
      </c>
      <c r="H59" s="163">
        <v>464</v>
      </c>
      <c r="I59" s="164">
        <f t="shared" si="21"/>
        <v>7.4363636363636356</v>
      </c>
      <c r="J59" s="165">
        <f t="shared" si="18"/>
        <v>0.41896024464831805</v>
      </c>
      <c r="K59" s="163">
        <f t="shared" si="19"/>
        <v>409</v>
      </c>
      <c r="L59" s="163">
        <f t="shared" si="20"/>
        <v>137</v>
      </c>
      <c r="M59" s="164">
        <f t="shared" si="22"/>
        <v>1.6099947362887608E-4</v>
      </c>
      <c r="N59" s="79"/>
    </row>
    <row r="60" spans="1:14" x14ac:dyDescent="0.25">
      <c r="A60" s="161"/>
      <c r="B60" s="162" t="s">
        <v>128</v>
      </c>
      <c r="C60" s="163">
        <v>50</v>
      </c>
      <c r="D60" s="163">
        <v>12</v>
      </c>
      <c r="E60" s="163">
        <v>0</v>
      </c>
      <c r="F60" s="163">
        <v>13</v>
      </c>
      <c r="G60" s="163">
        <v>28</v>
      </c>
      <c r="H60" s="163">
        <v>10</v>
      </c>
      <c r="I60" s="164">
        <f t="shared" si="21"/>
        <v>-0.64285714285714279</v>
      </c>
      <c r="J60" s="165">
        <f t="shared" si="18"/>
        <v>-0.16666666666666663</v>
      </c>
      <c r="K60" s="163">
        <f t="shared" si="19"/>
        <v>-18</v>
      </c>
      <c r="L60" s="163">
        <f t="shared" si="20"/>
        <v>-2</v>
      </c>
      <c r="M60" s="164">
        <f t="shared" si="22"/>
        <v>3.4698162420016399E-6</v>
      </c>
      <c r="N60" s="79"/>
    </row>
    <row r="61" spans="1:14" x14ac:dyDescent="0.25">
      <c r="A61" s="161" t="s">
        <v>144</v>
      </c>
      <c r="B61" s="162" t="s">
        <v>131</v>
      </c>
      <c r="C61" s="163">
        <v>23</v>
      </c>
      <c r="D61" s="163">
        <v>20</v>
      </c>
      <c r="E61" s="163">
        <v>0</v>
      </c>
      <c r="F61" s="163">
        <v>0</v>
      </c>
      <c r="G61" s="163">
        <v>0</v>
      </c>
      <c r="H61" s="163">
        <v>9</v>
      </c>
      <c r="I61" s="164" t="str">
        <f t="shared" si="21"/>
        <v>-</v>
      </c>
      <c r="J61" s="165">
        <f t="shared" si="18"/>
        <v>-0.55000000000000004</v>
      </c>
      <c r="K61" s="163">
        <f t="shared" si="19"/>
        <v>9</v>
      </c>
      <c r="L61" s="163">
        <f t="shared" si="20"/>
        <v>-11</v>
      </c>
      <c r="M61" s="164">
        <f t="shared" si="22"/>
        <v>3.1228346178014758E-6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3112</v>
      </c>
      <c r="D62" s="169">
        <f t="shared" si="23"/>
        <v>2909</v>
      </c>
      <c r="E62" s="169">
        <f t="shared" si="23"/>
        <v>136</v>
      </c>
      <c r="F62" s="169">
        <f t="shared" si="23"/>
        <v>3501</v>
      </c>
      <c r="G62" s="169">
        <f t="shared" si="23"/>
        <v>2316</v>
      </c>
      <c r="H62" s="169">
        <f t="shared" si="23"/>
        <v>3660</v>
      </c>
      <c r="I62" s="170">
        <f t="shared" si="21"/>
        <v>0.58031088082901561</v>
      </c>
      <c r="J62" s="171">
        <f t="shared" si="18"/>
        <v>0.2581643176349262</v>
      </c>
      <c r="K62" s="169">
        <f>H62-G62</f>
        <v>1344</v>
      </c>
      <c r="L62" s="169">
        <f t="shared" si="20"/>
        <v>751</v>
      </c>
      <c r="M62" s="170">
        <f t="shared" si="22"/>
        <v>1.2699527445726002E-3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63149</v>
      </c>
      <c r="D64" s="176">
        <v>67472</v>
      </c>
      <c r="E64" s="176">
        <v>21185</v>
      </c>
      <c r="F64" s="176">
        <v>74490</v>
      </c>
      <c r="G64" s="176">
        <v>66924</v>
      </c>
      <c r="H64" s="176">
        <v>81749</v>
      </c>
      <c r="I64" s="177">
        <f>IFERROR(H64/G64-1,"-")</f>
        <v>0.22151993305839457</v>
      </c>
      <c r="J64" s="177">
        <f>IFERROR(H64/D64-1,"-")</f>
        <v>0.21159888546359973</v>
      </c>
      <c r="K64" s="176">
        <f>H64-G64</f>
        <v>14825</v>
      </c>
      <c r="L64" s="176">
        <f>H64-D64</f>
        <v>14277</v>
      </c>
      <c r="M64" s="177">
        <f>H64/H$8</f>
        <v>2.8365400796739205E-2</v>
      </c>
      <c r="N64" s="79"/>
    </row>
    <row r="65" spans="1:14" x14ac:dyDescent="0.25">
      <c r="A65" s="161" t="s">
        <v>96</v>
      </c>
      <c r="B65" s="157" t="s">
        <v>97</v>
      </c>
      <c r="C65" s="158">
        <v>15864</v>
      </c>
      <c r="D65" s="158">
        <v>21559</v>
      </c>
      <c r="E65" s="158">
        <v>15978</v>
      </c>
      <c r="F65" s="158">
        <v>6718</v>
      </c>
      <c r="G65" s="158">
        <v>28344</v>
      </c>
      <c r="H65" s="158">
        <v>26145</v>
      </c>
      <c r="I65" s="159">
        <f>IFERROR(H65/G65-1,"-")</f>
        <v>-7.7582557154953435E-2</v>
      </c>
      <c r="J65" s="160">
        <f t="shared" ref="J65:J76" si="24">IFERROR(H65/D65-1,"-")</f>
        <v>0.21271858620529716</v>
      </c>
      <c r="K65" s="158">
        <f t="shared" ref="K65:K75" si="25">H65-G65</f>
        <v>-2199</v>
      </c>
      <c r="L65" s="158">
        <f t="shared" ref="L65:L76" si="26">H65-D65</f>
        <v>4586</v>
      </c>
      <c r="M65" s="159">
        <f>H65/H$8</f>
        <v>9.0718345647132874E-3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3.5832445349526731E-2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3.5975054797073004E-2</v>
      </c>
      <c r="N67" s="79"/>
    </row>
    <row r="68" spans="1:14" x14ac:dyDescent="0.25">
      <c r="A68" s="161"/>
      <c r="B68" s="157" t="s">
        <v>107</v>
      </c>
      <c r="C68" s="158">
        <v>47285</v>
      </c>
      <c r="D68" s="158">
        <v>45913</v>
      </c>
      <c r="E68" s="158">
        <v>5207</v>
      </c>
      <c r="F68" s="158">
        <v>67772</v>
      </c>
      <c r="G68" s="158">
        <v>38580</v>
      </c>
      <c r="H68" s="158">
        <v>55604</v>
      </c>
      <c r="I68" s="159">
        <f>IFERROR(H68/G68-1,"-")</f>
        <v>0.44126490409538621</v>
      </c>
      <c r="J68" s="160">
        <f t="shared" si="24"/>
        <v>0.21107311654651184</v>
      </c>
      <c r="K68" s="158">
        <f t="shared" si="25"/>
        <v>17024</v>
      </c>
      <c r="L68" s="158">
        <f t="shared" si="26"/>
        <v>9691</v>
      </c>
      <c r="M68" s="159">
        <f>H68/H$8</f>
        <v>1.9293566232025917E-2</v>
      </c>
      <c r="N68" s="79"/>
    </row>
    <row r="69" spans="1:14" s="56" customFormat="1" x14ac:dyDescent="0.25">
      <c r="A69" s="161"/>
      <c r="B69" s="162" t="s">
        <v>110</v>
      </c>
      <c r="C69" s="163">
        <v>18917</v>
      </c>
      <c r="D69" s="163">
        <v>16492</v>
      </c>
      <c r="E69" s="163">
        <v>1405</v>
      </c>
      <c r="F69" s="163">
        <v>31051</v>
      </c>
      <c r="G69" s="163">
        <v>16616</v>
      </c>
      <c r="H69" s="163">
        <v>28214</v>
      </c>
      <c r="I69" s="164">
        <f t="shared" ref="I69:I76" si="27">IFERROR(H69/G69-1,"-")</f>
        <v>0.69800192585459797</v>
      </c>
      <c r="J69" s="165">
        <f t="shared" si="24"/>
        <v>0.71076885762794073</v>
      </c>
      <c r="K69" s="163">
        <f t="shared" si="25"/>
        <v>11598</v>
      </c>
      <c r="L69" s="163">
        <f t="shared" si="26"/>
        <v>11722</v>
      </c>
      <c r="M69" s="164">
        <f t="shared" ref="M69:M76" si="28">H69/H$8</f>
        <v>9.7897395451834266E-3</v>
      </c>
      <c r="N69" s="166"/>
    </row>
    <row r="70" spans="1:14" s="56" customFormat="1" x14ac:dyDescent="0.25">
      <c r="A70" s="161"/>
      <c r="B70" s="162" t="s">
        <v>113</v>
      </c>
      <c r="C70" s="163">
        <v>10979</v>
      </c>
      <c r="D70" s="163">
        <v>9196</v>
      </c>
      <c r="E70" s="163">
        <v>829</v>
      </c>
      <c r="F70" s="163">
        <v>2175</v>
      </c>
      <c r="G70" s="163">
        <v>3872</v>
      </c>
      <c r="H70" s="163">
        <v>3058</v>
      </c>
      <c r="I70" s="164">
        <f t="shared" si="27"/>
        <v>-0.21022727272727271</v>
      </c>
      <c r="J70" s="165">
        <f t="shared" si="24"/>
        <v>-0.66746411483253587</v>
      </c>
      <c r="K70" s="163">
        <f t="shared" si="25"/>
        <v>-814</v>
      </c>
      <c r="L70" s="163">
        <f t="shared" si="26"/>
        <v>-6138</v>
      </c>
      <c r="M70" s="164">
        <f t="shared" si="28"/>
        <v>1.0610698068041014E-3</v>
      </c>
      <c r="N70" s="166"/>
    </row>
    <row r="71" spans="1:14" x14ac:dyDescent="0.25">
      <c r="A71" s="161"/>
      <c r="B71" s="162" t="s">
        <v>116</v>
      </c>
      <c r="C71" s="163">
        <v>2349</v>
      </c>
      <c r="D71" s="163">
        <v>4889</v>
      </c>
      <c r="E71" s="163">
        <v>694</v>
      </c>
      <c r="F71" s="163">
        <v>10452</v>
      </c>
      <c r="G71" s="163">
        <v>2122</v>
      </c>
      <c r="H71" s="163">
        <v>3768</v>
      </c>
      <c r="I71" s="164">
        <f t="shared" si="27"/>
        <v>0.7756833176248823</v>
      </c>
      <c r="J71" s="165">
        <f t="shared" si="24"/>
        <v>-0.22929024340355897</v>
      </c>
      <c r="K71" s="163">
        <f t="shared" si="25"/>
        <v>1646</v>
      </c>
      <c r="L71" s="163">
        <f t="shared" si="26"/>
        <v>-1121</v>
      </c>
      <c r="M71" s="164">
        <f t="shared" si="28"/>
        <v>1.3074267599862178E-3</v>
      </c>
      <c r="N71" s="79"/>
    </row>
    <row r="72" spans="1:14" x14ac:dyDescent="0.25">
      <c r="A72" s="161"/>
      <c r="B72" s="162" t="s">
        <v>123</v>
      </c>
      <c r="C72" s="163">
        <v>1251</v>
      </c>
      <c r="D72" s="163">
        <v>405</v>
      </c>
      <c r="E72" s="163">
        <v>23</v>
      </c>
      <c r="F72" s="163">
        <v>1098</v>
      </c>
      <c r="G72" s="163">
        <v>1581</v>
      </c>
      <c r="H72" s="163">
        <v>3392</v>
      </c>
      <c r="I72" s="164">
        <f t="shared" si="27"/>
        <v>1.1454775458570525</v>
      </c>
      <c r="J72" s="165">
        <f t="shared" si="24"/>
        <v>7.3753086419753089</v>
      </c>
      <c r="K72" s="163">
        <f t="shared" si="25"/>
        <v>1811</v>
      </c>
      <c r="L72" s="163">
        <f t="shared" si="26"/>
        <v>2987</v>
      </c>
      <c r="M72" s="164">
        <f t="shared" si="28"/>
        <v>1.1769616692869562E-3</v>
      </c>
      <c r="N72" s="79"/>
    </row>
    <row r="73" spans="1:14" x14ac:dyDescent="0.25">
      <c r="A73" s="161"/>
      <c r="B73" s="162" t="s">
        <v>119</v>
      </c>
      <c r="C73" s="163">
        <v>902</v>
      </c>
      <c r="D73" s="163">
        <v>739</v>
      </c>
      <c r="E73" s="163">
        <v>1207</v>
      </c>
      <c r="F73" s="163">
        <v>2542</v>
      </c>
      <c r="G73" s="163">
        <v>345</v>
      </c>
      <c r="H73" s="163">
        <v>1688</v>
      </c>
      <c r="I73" s="164">
        <f t="shared" si="27"/>
        <v>3.8927536231884057</v>
      </c>
      <c r="J73" s="165">
        <f t="shared" si="24"/>
        <v>1.2841677943166441</v>
      </c>
      <c r="K73" s="163">
        <f t="shared" si="25"/>
        <v>1343</v>
      </c>
      <c r="L73" s="163">
        <f t="shared" si="26"/>
        <v>949</v>
      </c>
      <c r="M73" s="164">
        <f t="shared" si="28"/>
        <v>5.8570498164987677E-4</v>
      </c>
      <c r="N73" s="79"/>
    </row>
    <row r="74" spans="1:14" x14ac:dyDescent="0.25">
      <c r="A74" s="161"/>
      <c r="B74" s="162" t="s">
        <v>128</v>
      </c>
      <c r="C74" s="163">
        <v>151</v>
      </c>
      <c r="D74" s="163">
        <v>13</v>
      </c>
      <c r="E74" s="163">
        <v>0</v>
      </c>
      <c r="F74" s="163">
        <v>84</v>
      </c>
      <c r="G74" s="163">
        <v>12</v>
      </c>
      <c r="H74" s="163">
        <v>181</v>
      </c>
      <c r="I74" s="164">
        <f t="shared" si="27"/>
        <v>14.083333333333334</v>
      </c>
      <c r="J74" s="165">
        <f t="shared" si="24"/>
        <v>12.923076923076923</v>
      </c>
      <c r="K74" s="163">
        <f t="shared" si="25"/>
        <v>169</v>
      </c>
      <c r="L74" s="163">
        <f t="shared" si="26"/>
        <v>168</v>
      </c>
      <c r="M74" s="164">
        <f t="shared" si="28"/>
        <v>6.2803673980229687E-5</v>
      </c>
      <c r="N74" s="79"/>
    </row>
    <row r="75" spans="1:14" x14ac:dyDescent="0.25">
      <c r="A75" s="161" t="s">
        <v>144</v>
      </c>
      <c r="B75" s="162" t="s">
        <v>131</v>
      </c>
      <c r="C75" s="163">
        <v>60</v>
      </c>
      <c r="D75" s="163">
        <v>83</v>
      </c>
      <c r="E75" s="163">
        <v>11</v>
      </c>
      <c r="F75" s="163">
        <v>23</v>
      </c>
      <c r="G75" s="163">
        <v>24</v>
      </c>
      <c r="H75" s="163">
        <v>412</v>
      </c>
      <c r="I75" s="164">
        <f t="shared" si="27"/>
        <v>16.166666666666668</v>
      </c>
      <c r="J75" s="165">
        <f t="shared" si="24"/>
        <v>3.9638554216867474</v>
      </c>
      <c r="K75" s="163">
        <f t="shared" si="25"/>
        <v>388</v>
      </c>
      <c r="L75" s="163">
        <f t="shared" si="26"/>
        <v>329</v>
      </c>
      <c r="M75" s="164">
        <f t="shared" si="28"/>
        <v>1.4295642917046757E-4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12676</v>
      </c>
      <c r="D76" s="169">
        <f t="shared" si="29"/>
        <v>14096</v>
      </c>
      <c r="E76" s="169">
        <f t="shared" si="29"/>
        <v>1038</v>
      </c>
      <c r="F76" s="169">
        <f t="shared" si="29"/>
        <v>20347</v>
      </c>
      <c r="G76" s="169">
        <f t="shared" si="29"/>
        <v>14008</v>
      </c>
      <c r="H76" s="169">
        <f t="shared" si="29"/>
        <v>14891</v>
      </c>
      <c r="I76" s="170">
        <f t="shared" si="27"/>
        <v>6.3035408338092624E-2</v>
      </c>
      <c r="J76" s="171">
        <f t="shared" si="24"/>
        <v>5.639897843359809E-2</v>
      </c>
      <c r="K76" s="169">
        <f>H76-G76</f>
        <v>883</v>
      </c>
      <c r="L76" s="169">
        <f t="shared" si="26"/>
        <v>795</v>
      </c>
      <c r="M76" s="170">
        <f t="shared" si="28"/>
        <v>5.1669033659646419E-3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507900</v>
      </c>
      <c r="D78" s="176">
        <v>471100</v>
      </c>
      <c r="E78" s="176">
        <v>80706</v>
      </c>
      <c r="F78" s="176">
        <v>378277</v>
      </c>
      <c r="G78" s="176">
        <v>441114</v>
      </c>
      <c r="H78" s="176">
        <v>489204</v>
      </c>
      <c r="I78" s="177">
        <f>IFERROR(H78/G78-1,"-")</f>
        <v>0.10901943715230078</v>
      </c>
      <c r="J78" s="177">
        <f>IFERROR(H78/D78-1,"-")</f>
        <v>3.8429208236043344E-2</v>
      </c>
      <c r="K78" s="176">
        <f>H78-G78</f>
        <v>48090</v>
      </c>
      <c r="L78" s="176">
        <f>H78-D78</f>
        <v>18104</v>
      </c>
      <c r="M78" s="177">
        <f>H78/H$8</f>
        <v>0.16974479848521701</v>
      </c>
      <c r="N78" s="79"/>
    </row>
    <row r="79" spans="1:14" x14ac:dyDescent="0.25">
      <c r="A79" s="161" t="s">
        <v>96</v>
      </c>
      <c r="B79" s="157" t="s">
        <v>97</v>
      </c>
      <c r="C79" s="158">
        <v>174826</v>
      </c>
      <c r="D79" s="158">
        <v>171150</v>
      </c>
      <c r="E79" s="158">
        <v>52265</v>
      </c>
      <c r="F79" s="158">
        <v>158091</v>
      </c>
      <c r="G79" s="158">
        <v>158021</v>
      </c>
      <c r="H79" s="158">
        <v>159761</v>
      </c>
      <c r="I79" s="159">
        <f>IFERROR(H79/G79-1,"-")</f>
        <v>1.1011194714626527E-2</v>
      </c>
      <c r="J79" s="160">
        <f t="shared" ref="J79:J90" si="30">IFERROR(H79/D79-1,"-")</f>
        <v>-6.6543967280163652E-2</v>
      </c>
      <c r="K79" s="158">
        <f t="shared" ref="K79:K89" si="31">H79-G79</f>
        <v>1740</v>
      </c>
      <c r="L79" s="158">
        <f t="shared" ref="L79:L90" si="32">H79-D79</f>
        <v>-11389</v>
      </c>
      <c r="M79" s="159">
        <f>H79/H$8</f>
        <v>5.5434131263842397E-2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8.0731520539403759E-2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0.38837132724288054</v>
      </c>
      <c r="N81" s="79"/>
    </row>
    <row r="82" spans="1:14" x14ac:dyDescent="0.25">
      <c r="A82" s="161"/>
      <c r="B82" s="157" t="s">
        <v>107</v>
      </c>
      <c r="C82" s="158">
        <v>333074</v>
      </c>
      <c r="D82" s="158">
        <v>299950</v>
      </c>
      <c r="E82" s="158">
        <v>28441</v>
      </c>
      <c r="F82" s="158">
        <v>220186</v>
      </c>
      <c r="G82" s="158">
        <v>283093</v>
      </c>
      <c r="H82" s="158">
        <v>329443</v>
      </c>
      <c r="I82" s="159">
        <f>IFERROR(H82/G82-1,"-")</f>
        <v>0.16372711441116516</v>
      </c>
      <c r="J82" s="160">
        <f t="shared" si="30"/>
        <v>9.8326387731288545E-2</v>
      </c>
      <c r="K82" s="158">
        <f t="shared" si="31"/>
        <v>46350</v>
      </c>
      <c r="L82" s="158">
        <f t="shared" si="32"/>
        <v>29493</v>
      </c>
      <c r="M82" s="159">
        <f>H82/H$8</f>
        <v>0.11431066722137462</v>
      </c>
      <c r="N82" s="79"/>
    </row>
    <row r="83" spans="1:14" s="56" customFormat="1" x14ac:dyDescent="0.25">
      <c r="A83" s="161"/>
      <c r="B83" s="162" t="s">
        <v>110</v>
      </c>
      <c r="C83" s="163">
        <v>54642</v>
      </c>
      <c r="D83" s="163">
        <v>60384</v>
      </c>
      <c r="E83" s="163">
        <v>4342</v>
      </c>
      <c r="F83" s="163">
        <v>46875</v>
      </c>
      <c r="G83" s="163">
        <v>70200</v>
      </c>
      <c r="H83" s="163">
        <v>77720</v>
      </c>
      <c r="I83" s="164">
        <f t="shared" ref="I83:I90" si="33">IFERROR(H83/G83-1,"-")</f>
        <v>0.10712250712250704</v>
      </c>
      <c r="J83" s="165">
        <f t="shared" si="30"/>
        <v>0.2870959194488607</v>
      </c>
      <c r="K83" s="163">
        <f t="shared" si="31"/>
        <v>7520</v>
      </c>
      <c r="L83" s="163">
        <f t="shared" si="32"/>
        <v>17336</v>
      </c>
      <c r="M83" s="164">
        <f t="shared" ref="M83:M90" si="34">H83/H$8</f>
        <v>2.6967411832836744E-2</v>
      </c>
      <c r="N83" s="166"/>
    </row>
    <row r="84" spans="1:14" s="56" customFormat="1" x14ac:dyDescent="0.25">
      <c r="A84" s="161"/>
      <c r="B84" s="162" t="s">
        <v>113</v>
      </c>
      <c r="C84" s="163">
        <v>151162</v>
      </c>
      <c r="D84" s="163">
        <v>121486</v>
      </c>
      <c r="E84" s="163">
        <v>4527</v>
      </c>
      <c r="F84" s="163">
        <v>81698</v>
      </c>
      <c r="G84" s="163">
        <v>87257</v>
      </c>
      <c r="H84" s="163">
        <v>95768</v>
      </c>
      <c r="I84" s="164">
        <f t="shared" si="33"/>
        <v>9.7539452422155337E-2</v>
      </c>
      <c r="J84" s="165">
        <f t="shared" si="30"/>
        <v>-0.21169517475264643</v>
      </c>
      <c r="K84" s="163">
        <f t="shared" si="31"/>
        <v>8511</v>
      </c>
      <c r="L84" s="163">
        <f t="shared" si="32"/>
        <v>-25718</v>
      </c>
      <c r="M84" s="164">
        <f t="shared" si="34"/>
        <v>3.3229736186401307E-2</v>
      </c>
      <c r="N84" s="166"/>
    </row>
    <row r="85" spans="1:14" x14ac:dyDescent="0.25">
      <c r="A85" s="161"/>
      <c r="B85" s="162" t="s">
        <v>116</v>
      </c>
      <c r="C85" s="163">
        <v>14162</v>
      </c>
      <c r="D85" s="163">
        <v>17116</v>
      </c>
      <c r="E85" s="163">
        <v>1472</v>
      </c>
      <c r="F85" s="163">
        <v>16073</v>
      </c>
      <c r="G85" s="163">
        <v>25350</v>
      </c>
      <c r="H85" s="163">
        <v>32169</v>
      </c>
      <c r="I85" s="164">
        <f t="shared" si="33"/>
        <v>0.26899408284023663</v>
      </c>
      <c r="J85" s="165">
        <f t="shared" si="30"/>
        <v>0.87946950222014486</v>
      </c>
      <c r="K85" s="163">
        <f t="shared" si="31"/>
        <v>6819</v>
      </c>
      <c r="L85" s="163">
        <f t="shared" si="32"/>
        <v>15053</v>
      </c>
      <c r="M85" s="164">
        <f t="shared" si="34"/>
        <v>1.1162051868895075E-2</v>
      </c>
      <c r="N85" s="79"/>
    </row>
    <row r="86" spans="1:14" x14ac:dyDescent="0.25">
      <c r="A86" s="161"/>
      <c r="B86" s="162" t="s">
        <v>123</v>
      </c>
      <c r="C86" s="163">
        <v>7983</v>
      </c>
      <c r="D86" s="163">
        <v>6570</v>
      </c>
      <c r="E86" s="163">
        <v>396</v>
      </c>
      <c r="F86" s="163">
        <v>7103</v>
      </c>
      <c r="G86" s="163">
        <v>9989</v>
      </c>
      <c r="H86" s="163">
        <v>13011</v>
      </c>
      <c r="I86" s="164">
        <f t="shared" si="33"/>
        <v>0.30253278606467116</v>
      </c>
      <c r="J86" s="165">
        <f t="shared" si="30"/>
        <v>0.98036529680365292</v>
      </c>
      <c r="K86" s="163">
        <f t="shared" si="31"/>
        <v>3022</v>
      </c>
      <c r="L86" s="163">
        <f t="shared" si="32"/>
        <v>6441</v>
      </c>
      <c r="M86" s="164">
        <f t="shared" si="34"/>
        <v>4.5145779124683332E-3</v>
      </c>
      <c r="N86" s="79"/>
    </row>
    <row r="87" spans="1:14" x14ac:dyDescent="0.25">
      <c r="A87" s="161"/>
      <c r="B87" s="162" t="s">
        <v>119</v>
      </c>
      <c r="C87" s="163">
        <v>5617</v>
      </c>
      <c r="D87" s="163">
        <v>4261</v>
      </c>
      <c r="E87" s="163">
        <v>3461</v>
      </c>
      <c r="F87" s="163">
        <v>3064</v>
      </c>
      <c r="G87" s="163">
        <v>4673</v>
      </c>
      <c r="H87" s="163">
        <v>5487</v>
      </c>
      <c r="I87" s="164">
        <f t="shared" si="33"/>
        <v>0.17419216777230906</v>
      </c>
      <c r="J87" s="165">
        <f t="shared" si="30"/>
        <v>0.28772588594226711</v>
      </c>
      <c r="K87" s="163">
        <f t="shared" si="31"/>
        <v>814</v>
      </c>
      <c r="L87" s="163">
        <f t="shared" si="32"/>
        <v>1226</v>
      </c>
      <c r="M87" s="164">
        <f t="shared" si="34"/>
        <v>1.9038881719862998E-3</v>
      </c>
      <c r="N87" s="79"/>
    </row>
    <row r="88" spans="1:14" x14ac:dyDescent="0.25">
      <c r="A88" s="161"/>
      <c r="B88" s="162" t="s">
        <v>128</v>
      </c>
      <c r="C88" s="163">
        <v>2621</v>
      </c>
      <c r="D88" s="163">
        <v>1927</v>
      </c>
      <c r="E88" s="163">
        <v>100</v>
      </c>
      <c r="F88" s="163">
        <v>1619</v>
      </c>
      <c r="G88" s="163">
        <v>906</v>
      </c>
      <c r="H88" s="163">
        <v>1480</v>
      </c>
      <c r="I88" s="164">
        <f t="shared" si="33"/>
        <v>0.63355408388520962</v>
      </c>
      <c r="J88" s="165">
        <f t="shared" si="30"/>
        <v>-0.23196678775298396</v>
      </c>
      <c r="K88" s="163">
        <f t="shared" si="31"/>
        <v>574</v>
      </c>
      <c r="L88" s="163">
        <f t="shared" si="32"/>
        <v>-447</v>
      </c>
      <c r="M88" s="164">
        <f t="shared" si="34"/>
        <v>5.1353280381624265E-4</v>
      </c>
      <c r="N88" s="79"/>
    </row>
    <row r="89" spans="1:14" x14ac:dyDescent="0.25">
      <c r="A89" s="161" t="s">
        <v>144</v>
      </c>
      <c r="B89" s="162" t="s">
        <v>131</v>
      </c>
      <c r="C89" s="163">
        <v>1370</v>
      </c>
      <c r="D89" s="163">
        <v>1244</v>
      </c>
      <c r="E89" s="163">
        <v>134</v>
      </c>
      <c r="F89" s="163">
        <v>876</v>
      </c>
      <c r="G89" s="163">
        <v>677</v>
      </c>
      <c r="H89" s="163">
        <v>1644</v>
      </c>
      <c r="I89" s="164">
        <f t="shared" si="33"/>
        <v>1.4283604135893651</v>
      </c>
      <c r="J89" s="165">
        <f t="shared" si="30"/>
        <v>0.32154340836012851</v>
      </c>
      <c r="K89" s="163">
        <f t="shared" si="31"/>
        <v>967</v>
      </c>
      <c r="L89" s="163">
        <f t="shared" si="32"/>
        <v>400</v>
      </c>
      <c r="M89" s="164">
        <f t="shared" si="34"/>
        <v>5.7043779018506964E-4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95517</v>
      </c>
      <c r="D90" s="169">
        <f t="shared" si="35"/>
        <v>86962</v>
      </c>
      <c r="E90" s="169">
        <f t="shared" si="35"/>
        <v>14009</v>
      </c>
      <c r="F90" s="169">
        <f t="shared" si="35"/>
        <v>62878</v>
      </c>
      <c r="G90" s="169">
        <f t="shared" si="35"/>
        <v>84041</v>
      </c>
      <c r="H90" s="169">
        <f t="shared" si="35"/>
        <v>102164</v>
      </c>
      <c r="I90" s="170">
        <f t="shared" si="33"/>
        <v>0.21564474482692964</v>
      </c>
      <c r="J90" s="171">
        <f t="shared" si="30"/>
        <v>0.17481198684482879</v>
      </c>
      <c r="K90" s="169">
        <f>H90-G90</f>
        <v>18123</v>
      </c>
      <c r="L90" s="169">
        <f t="shared" si="32"/>
        <v>15202</v>
      </c>
      <c r="M90" s="170">
        <f t="shared" si="34"/>
        <v>3.5449030654785552E-2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10615</v>
      </c>
      <c r="D92" s="176">
        <v>8003</v>
      </c>
      <c r="E92" s="176">
        <v>3767</v>
      </c>
      <c r="F92" s="176">
        <v>10967</v>
      </c>
      <c r="G92" s="176">
        <v>10606</v>
      </c>
      <c r="H92" s="176">
        <v>11345</v>
      </c>
      <c r="I92" s="177">
        <f>IFERROR(H92/G92-1,"-")</f>
        <v>6.9677541014520061E-2</v>
      </c>
      <c r="J92" s="177">
        <f>IFERROR(H92/D92-1,"-")</f>
        <v>0.41759340247407217</v>
      </c>
      <c r="K92" s="176">
        <f>H92-G92</f>
        <v>739</v>
      </c>
      <c r="L92" s="176">
        <f>H92-D92</f>
        <v>3342</v>
      </c>
      <c r="M92" s="177">
        <f>H92/H$8</f>
        <v>3.9365065265508604E-3</v>
      </c>
      <c r="N92" s="79"/>
    </row>
    <row r="93" spans="1:14" x14ac:dyDescent="0.25">
      <c r="A93" s="161" t="s">
        <v>96</v>
      </c>
      <c r="B93" s="157" t="s">
        <v>97</v>
      </c>
      <c r="C93" s="158">
        <v>6331</v>
      </c>
      <c r="D93" s="158">
        <v>5204</v>
      </c>
      <c r="E93" s="158">
        <v>3075</v>
      </c>
      <c r="F93" s="158">
        <v>6733</v>
      </c>
      <c r="G93" s="158">
        <v>6420</v>
      </c>
      <c r="H93" s="158">
        <v>7407</v>
      </c>
      <c r="I93" s="159">
        <f>IFERROR(H93/G93-1,"-")</f>
        <v>0.1537383177570093</v>
      </c>
      <c r="J93" s="160">
        <f t="shared" ref="J93:J104" si="36">IFERROR(H93/D93-1,"-")</f>
        <v>0.42332820906994617</v>
      </c>
      <c r="K93" s="158">
        <f t="shared" ref="K93:K103" si="37">H93-G93</f>
        <v>987</v>
      </c>
      <c r="L93" s="158">
        <f t="shared" ref="L93:L104" si="38">H93-D93</f>
        <v>2203</v>
      </c>
      <c r="M93" s="159">
        <f>H93/H$8</f>
        <v>2.5700928904506147E-3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5.0825868312840018E-3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1.2858445029609677E-2</v>
      </c>
      <c r="N95" s="79"/>
    </row>
    <row r="96" spans="1:14" x14ac:dyDescent="0.25">
      <c r="A96" s="161"/>
      <c r="B96" s="157" t="s">
        <v>107</v>
      </c>
      <c r="C96" s="158">
        <v>4284</v>
      </c>
      <c r="D96" s="158">
        <v>2799</v>
      </c>
      <c r="E96" s="158">
        <v>692</v>
      </c>
      <c r="F96" s="158">
        <v>4234</v>
      </c>
      <c r="G96" s="158">
        <v>4186</v>
      </c>
      <c r="H96" s="158">
        <v>3938</v>
      </c>
      <c r="I96" s="159">
        <f>IFERROR(H96/G96-1,"-")</f>
        <v>-5.9245102723363585E-2</v>
      </c>
      <c r="J96" s="160">
        <f t="shared" si="36"/>
        <v>0.40693104680242942</v>
      </c>
      <c r="K96" s="158">
        <f t="shared" si="37"/>
        <v>-248</v>
      </c>
      <c r="L96" s="158">
        <f t="shared" si="38"/>
        <v>1139</v>
      </c>
      <c r="M96" s="159">
        <f>H96/H$8</f>
        <v>1.3664136361002457E-3</v>
      </c>
      <c r="N96" s="79"/>
    </row>
    <row r="97" spans="1:14" s="56" customFormat="1" x14ac:dyDescent="0.25">
      <c r="A97" s="161"/>
      <c r="B97" s="162" t="s">
        <v>110</v>
      </c>
      <c r="C97" s="163">
        <v>547</v>
      </c>
      <c r="D97" s="163">
        <v>369</v>
      </c>
      <c r="E97" s="163">
        <v>42</v>
      </c>
      <c r="F97" s="163">
        <v>722</v>
      </c>
      <c r="G97" s="163">
        <v>664</v>
      </c>
      <c r="H97" s="163">
        <v>519</v>
      </c>
      <c r="I97" s="164">
        <f t="shared" ref="I97:I104" si="39">IFERROR(H97/G97-1,"-")</f>
        <v>-0.21837349397590367</v>
      </c>
      <c r="J97" s="165">
        <f t="shared" si="36"/>
        <v>0.4065040650406504</v>
      </c>
      <c r="K97" s="163">
        <f t="shared" si="37"/>
        <v>-145</v>
      </c>
      <c r="L97" s="163">
        <f t="shared" si="38"/>
        <v>150</v>
      </c>
      <c r="M97" s="164">
        <f t="shared" ref="M97:M104" si="40">H97/H$8</f>
        <v>1.800834629598851E-4</v>
      </c>
      <c r="N97" s="166"/>
    </row>
    <row r="98" spans="1:14" s="56" customFormat="1" x14ac:dyDescent="0.25">
      <c r="A98" s="161"/>
      <c r="B98" s="162" t="s">
        <v>113</v>
      </c>
      <c r="C98" s="163">
        <v>1407</v>
      </c>
      <c r="D98" s="163">
        <v>592</v>
      </c>
      <c r="E98" s="163">
        <v>72</v>
      </c>
      <c r="F98" s="163">
        <v>1386</v>
      </c>
      <c r="G98" s="163">
        <v>1288</v>
      </c>
      <c r="H98" s="163">
        <v>1311</v>
      </c>
      <c r="I98" s="164">
        <f t="shared" si="39"/>
        <v>1.7857142857142794E-2</v>
      </c>
      <c r="J98" s="165">
        <f t="shared" si="36"/>
        <v>1.2145270270270272</v>
      </c>
      <c r="K98" s="163">
        <f t="shared" si="37"/>
        <v>23</v>
      </c>
      <c r="L98" s="163">
        <f t="shared" si="38"/>
        <v>719</v>
      </c>
      <c r="M98" s="164">
        <f t="shared" si="40"/>
        <v>4.5489290932641498E-4</v>
      </c>
      <c r="N98" s="166"/>
    </row>
    <row r="99" spans="1:14" x14ac:dyDescent="0.25">
      <c r="A99" s="161"/>
      <c r="B99" s="162" t="s">
        <v>116</v>
      </c>
      <c r="C99" s="163">
        <v>406</v>
      </c>
      <c r="D99" s="163">
        <v>504</v>
      </c>
      <c r="E99" s="163">
        <v>104</v>
      </c>
      <c r="F99" s="163">
        <v>390</v>
      </c>
      <c r="G99" s="163">
        <v>486</v>
      </c>
      <c r="H99" s="163">
        <v>421</v>
      </c>
      <c r="I99" s="164">
        <f t="shared" si="39"/>
        <v>-0.13374485596707819</v>
      </c>
      <c r="J99" s="165">
        <f t="shared" si="36"/>
        <v>-0.16468253968253965</v>
      </c>
      <c r="K99" s="163">
        <f t="shared" si="37"/>
        <v>-65</v>
      </c>
      <c r="L99" s="163">
        <f t="shared" si="38"/>
        <v>-83</v>
      </c>
      <c r="M99" s="164">
        <f t="shared" si="40"/>
        <v>1.4607926378826903E-4</v>
      </c>
      <c r="N99" s="79"/>
    </row>
    <row r="100" spans="1:14" x14ac:dyDescent="0.25">
      <c r="A100" s="161"/>
      <c r="B100" s="162" t="s">
        <v>123</v>
      </c>
      <c r="C100" s="163">
        <v>113</v>
      </c>
      <c r="D100" s="163">
        <v>116</v>
      </c>
      <c r="E100" s="163">
        <v>6</v>
      </c>
      <c r="F100" s="163">
        <v>333</v>
      </c>
      <c r="G100" s="163">
        <v>194</v>
      </c>
      <c r="H100" s="163">
        <v>121</v>
      </c>
      <c r="I100" s="164">
        <f t="shared" si="39"/>
        <v>-0.37628865979381443</v>
      </c>
      <c r="J100" s="165">
        <f t="shared" si="36"/>
        <v>4.31034482758621E-2</v>
      </c>
      <c r="K100" s="163">
        <f t="shared" si="37"/>
        <v>-73</v>
      </c>
      <c r="L100" s="163">
        <f t="shared" si="38"/>
        <v>5</v>
      </c>
      <c r="M100" s="164">
        <f t="shared" si="40"/>
        <v>4.1984776528219842E-5</v>
      </c>
      <c r="N100" s="79"/>
    </row>
    <row r="101" spans="1:14" x14ac:dyDescent="0.25">
      <c r="A101" s="161"/>
      <c r="B101" s="162" t="s">
        <v>119</v>
      </c>
      <c r="C101" s="163">
        <v>82</v>
      </c>
      <c r="D101" s="163">
        <v>24</v>
      </c>
      <c r="E101" s="163">
        <v>86</v>
      </c>
      <c r="F101" s="163">
        <v>117</v>
      </c>
      <c r="G101" s="163">
        <v>120</v>
      </c>
      <c r="H101" s="163">
        <v>158</v>
      </c>
      <c r="I101" s="164">
        <f t="shared" si="39"/>
        <v>0.31666666666666665</v>
      </c>
      <c r="J101" s="165">
        <f t="shared" si="36"/>
        <v>5.583333333333333</v>
      </c>
      <c r="K101" s="163">
        <f t="shared" si="37"/>
        <v>38</v>
      </c>
      <c r="L101" s="163">
        <f t="shared" si="38"/>
        <v>134</v>
      </c>
      <c r="M101" s="164">
        <f t="shared" si="40"/>
        <v>5.482309662362591E-5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2</v>
      </c>
      <c r="E102" s="163">
        <v>2</v>
      </c>
      <c r="F102" s="163">
        <v>27</v>
      </c>
      <c r="G102" s="163">
        <v>14</v>
      </c>
      <c r="H102" s="163">
        <v>36</v>
      </c>
      <c r="I102" s="164">
        <f t="shared" si="39"/>
        <v>1.5714285714285716</v>
      </c>
      <c r="J102" s="165">
        <f t="shared" si="36"/>
        <v>17</v>
      </c>
      <c r="K102" s="163">
        <f t="shared" si="37"/>
        <v>22</v>
      </c>
      <c r="L102" s="163">
        <f t="shared" si="38"/>
        <v>34</v>
      </c>
      <c r="M102" s="164">
        <f t="shared" si="40"/>
        <v>1.2491338471205903E-5</v>
      </c>
      <c r="N102" s="79"/>
    </row>
    <row r="103" spans="1:14" x14ac:dyDescent="0.25">
      <c r="A103" s="161" t="s">
        <v>144</v>
      </c>
      <c r="B103" s="162" t="s">
        <v>131</v>
      </c>
      <c r="C103" s="163">
        <v>46</v>
      </c>
      <c r="D103" s="163">
        <v>0</v>
      </c>
      <c r="E103" s="163">
        <v>6</v>
      </c>
      <c r="F103" s="163">
        <v>8</v>
      </c>
      <c r="G103" s="163">
        <v>40</v>
      </c>
      <c r="H103" s="163">
        <v>24</v>
      </c>
      <c r="I103" s="164">
        <f t="shared" si="39"/>
        <v>-0.4</v>
      </c>
      <c r="J103" s="165" t="str">
        <f t="shared" si="36"/>
        <v>-</v>
      </c>
      <c r="K103" s="163">
        <f t="shared" si="37"/>
        <v>-16</v>
      </c>
      <c r="L103" s="163">
        <f t="shared" si="38"/>
        <v>24</v>
      </c>
      <c r="M103" s="164">
        <f t="shared" si="40"/>
        <v>8.3275589808039355E-6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1683</v>
      </c>
      <c r="D104" s="169">
        <f t="shared" si="41"/>
        <v>1192</v>
      </c>
      <c r="E104" s="169">
        <f t="shared" si="41"/>
        <v>374</v>
      </c>
      <c r="F104" s="169">
        <f t="shared" si="41"/>
        <v>1251</v>
      </c>
      <c r="G104" s="169">
        <f t="shared" si="41"/>
        <v>1380</v>
      </c>
      <c r="H104" s="169">
        <f t="shared" si="41"/>
        <v>1348</v>
      </c>
      <c r="I104" s="170">
        <f t="shared" si="39"/>
        <v>-2.3188405797101463E-2</v>
      </c>
      <c r="J104" s="171">
        <f t="shared" si="36"/>
        <v>0.13087248322147649</v>
      </c>
      <c r="K104" s="169">
        <f>H104-G104</f>
        <v>-32</v>
      </c>
      <c r="L104" s="169">
        <f t="shared" si="38"/>
        <v>156</v>
      </c>
      <c r="M104" s="170">
        <f t="shared" si="40"/>
        <v>4.6773122942182104E-4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86272</v>
      </c>
      <c r="D106" s="176">
        <v>88940</v>
      </c>
      <c r="E106" s="176">
        <v>50300</v>
      </c>
      <c r="F106" s="176">
        <v>107425</v>
      </c>
      <c r="G106" s="176">
        <v>125237</v>
      </c>
      <c r="H106" s="176">
        <v>124231</v>
      </c>
      <c r="I106" s="177">
        <f>IFERROR(H106/G106-1,"-")</f>
        <v>-8.0327698683296811E-3</v>
      </c>
      <c r="J106" s="177">
        <f>IFERROR(H106/D106-1,"-")</f>
        <v>0.39679559253429275</v>
      </c>
      <c r="K106" s="176">
        <f>H106-G106</f>
        <v>-1006</v>
      </c>
      <c r="L106" s="176">
        <f>H106-D106</f>
        <v>35291</v>
      </c>
      <c r="M106" s="177">
        <f>H106/H$8</f>
        <v>4.3105874156010575E-2</v>
      </c>
      <c r="N106" s="79"/>
    </row>
    <row r="107" spans="1:14" x14ac:dyDescent="0.25">
      <c r="A107" s="161" t="s">
        <v>96</v>
      </c>
      <c r="B107" s="157" t="s">
        <v>97</v>
      </c>
      <c r="C107" s="158">
        <v>17354</v>
      </c>
      <c r="D107" s="158">
        <v>18213</v>
      </c>
      <c r="E107" s="158">
        <v>30000</v>
      </c>
      <c r="F107" s="158">
        <v>22910</v>
      </c>
      <c r="G107" s="158">
        <v>24058</v>
      </c>
      <c r="H107" s="158">
        <v>21808</v>
      </c>
      <c r="I107" s="159">
        <f>IFERROR(H107/G107-1,"-")</f>
        <v>-9.3523983706043756E-2</v>
      </c>
      <c r="J107" s="160">
        <f t="shared" ref="J107:J118" si="42">IFERROR(H107/D107-1,"-")</f>
        <v>0.19738648218305599</v>
      </c>
      <c r="K107" s="158">
        <f t="shared" ref="K107:K117" si="43">H107-G107</f>
        <v>-2250</v>
      </c>
      <c r="L107" s="158">
        <f t="shared" ref="L107:L118" si="44">H107-D107</f>
        <v>3595</v>
      </c>
      <c r="M107" s="159">
        <f>H107/H$8</f>
        <v>7.5669752605571758E-3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1.6736311661670708E-2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4.2313368126337396E-2</v>
      </c>
      <c r="N109" s="79"/>
    </row>
    <row r="110" spans="1:14" x14ac:dyDescent="0.25">
      <c r="A110" s="161"/>
      <c r="B110" s="157" t="s">
        <v>107</v>
      </c>
      <c r="C110" s="158">
        <v>68918</v>
      </c>
      <c r="D110" s="158">
        <v>70727</v>
      </c>
      <c r="E110" s="158">
        <v>20300</v>
      </c>
      <c r="F110" s="158">
        <v>84515</v>
      </c>
      <c r="G110" s="158">
        <v>101179</v>
      </c>
      <c r="H110" s="158">
        <v>102423</v>
      </c>
      <c r="I110" s="159">
        <f>IFERROR(H110/G110-1,"-")</f>
        <v>1.2295041461172662E-2</v>
      </c>
      <c r="J110" s="160">
        <f t="shared" si="42"/>
        <v>0.44814568693709611</v>
      </c>
      <c r="K110" s="158">
        <f t="shared" si="43"/>
        <v>1244</v>
      </c>
      <c r="L110" s="158">
        <f t="shared" si="44"/>
        <v>31696</v>
      </c>
      <c r="M110" s="159">
        <f>H110/H$8</f>
        <v>3.5538898895453398E-2</v>
      </c>
      <c r="N110" s="79"/>
    </row>
    <row r="111" spans="1:14" s="56" customFormat="1" x14ac:dyDescent="0.25">
      <c r="A111" s="161"/>
      <c r="B111" s="162" t="s">
        <v>110</v>
      </c>
      <c r="C111" s="163">
        <v>40123</v>
      </c>
      <c r="D111" s="163">
        <v>38111</v>
      </c>
      <c r="E111" s="163">
        <v>4379</v>
      </c>
      <c r="F111" s="163">
        <v>57053</v>
      </c>
      <c r="G111" s="163">
        <v>72566</v>
      </c>
      <c r="H111" s="163">
        <v>69731</v>
      </c>
      <c r="I111" s="164">
        <f t="shared" ref="I111:I118" si="45">IFERROR(H111/G111-1,"-")</f>
        <v>-3.9067883030620365E-2</v>
      </c>
      <c r="J111" s="165">
        <f t="shared" si="42"/>
        <v>0.82968171918868561</v>
      </c>
      <c r="K111" s="163">
        <f t="shared" si="43"/>
        <v>-2835</v>
      </c>
      <c r="L111" s="163">
        <f t="shared" si="44"/>
        <v>31620</v>
      </c>
      <c r="M111" s="164">
        <f t="shared" ref="M111:M118" si="46">H111/H$8</f>
        <v>2.4195375637101633E-2</v>
      </c>
      <c r="N111" s="166"/>
    </row>
    <row r="112" spans="1:14" s="56" customFormat="1" x14ac:dyDescent="0.25">
      <c r="A112" s="161"/>
      <c r="B112" s="162" t="s">
        <v>113</v>
      </c>
      <c r="C112" s="163">
        <v>9119</v>
      </c>
      <c r="D112" s="163">
        <v>8709</v>
      </c>
      <c r="E112" s="163">
        <v>1124</v>
      </c>
      <c r="F112" s="163">
        <v>1957</v>
      </c>
      <c r="G112" s="163">
        <v>3736</v>
      </c>
      <c r="H112" s="163">
        <v>3728</v>
      </c>
      <c r="I112" s="164">
        <f t="shared" si="45"/>
        <v>-2.1413276231263545E-3</v>
      </c>
      <c r="J112" s="165">
        <f t="shared" si="42"/>
        <v>-0.57193707658743831</v>
      </c>
      <c r="K112" s="163">
        <f t="shared" si="43"/>
        <v>-8</v>
      </c>
      <c r="L112" s="163">
        <f t="shared" si="44"/>
        <v>-4981</v>
      </c>
      <c r="M112" s="164">
        <f t="shared" si="46"/>
        <v>1.2935474950182112E-3</v>
      </c>
      <c r="N112" s="166"/>
    </row>
    <row r="113" spans="1:14" x14ac:dyDescent="0.25">
      <c r="A113" s="161"/>
      <c r="B113" s="162" t="s">
        <v>116</v>
      </c>
      <c r="C113" s="163">
        <v>8086</v>
      </c>
      <c r="D113" s="163">
        <v>8790</v>
      </c>
      <c r="E113" s="163">
        <v>1599</v>
      </c>
      <c r="F113" s="163">
        <v>6027</v>
      </c>
      <c r="G113" s="163">
        <v>5100</v>
      </c>
      <c r="H113" s="163">
        <v>7942</v>
      </c>
      <c r="I113" s="164">
        <f t="shared" si="45"/>
        <v>0.55725490196078442</v>
      </c>
      <c r="J113" s="165">
        <f t="shared" si="42"/>
        <v>-9.6473265073947712E-2</v>
      </c>
      <c r="K113" s="163">
        <f t="shared" si="43"/>
        <v>2842</v>
      </c>
      <c r="L113" s="163">
        <f t="shared" si="44"/>
        <v>-848</v>
      </c>
      <c r="M113" s="164">
        <f t="shared" si="46"/>
        <v>2.7557280593977023E-3</v>
      </c>
      <c r="N113" s="79"/>
    </row>
    <row r="114" spans="1:14" x14ac:dyDescent="0.25">
      <c r="A114" s="161"/>
      <c r="B114" s="162" t="s">
        <v>123</v>
      </c>
      <c r="C114" s="163">
        <v>864</v>
      </c>
      <c r="D114" s="163">
        <v>807</v>
      </c>
      <c r="E114" s="163">
        <v>184</v>
      </c>
      <c r="F114" s="163">
        <v>3035</v>
      </c>
      <c r="G114" s="163">
        <v>3026</v>
      </c>
      <c r="H114" s="163">
        <v>2654</v>
      </c>
      <c r="I114" s="164">
        <f t="shared" si="45"/>
        <v>-0.12293456708526107</v>
      </c>
      <c r="J114" s="165">
        <f t="shared" si="42"/>
        <v>2.288723667905824</v>
      </c>
      <c r="K114" s="163">
        <f t="shared" si="43"/>
        <v>-372</v>
      </c>
      <c r="L114" s="163">
        <f t="shared" si="44"/>
        <v>1847</v>
      </c>
      <c r="M114" s="164">
        <f t="shared" si="46"/>
        <v>9.2088923062723523E-4</v>
      </c>
      <c r="N114" s="79"/>
    </row>
    <row r="115" spans="1:14" x14ac:dyDescent="0.25">
      <c r="A115" s="161"/>
      <c r="B115" s="162" t="s">
        <v>119</v>
      </c>
      <c r="C115" s="163">
        <v>2440</v>
      </c>
      <c r="D115" s="163">
        <v>2126</v>
      </c>
      <c r="E115" s="163">
        <v>8307</v>
      </c>
      <c r="F115" s="163">
        <v>2964</v>
      </c>
      <c r="G115" s="163">
        <v>2896</v>
      </c>
      <c r="H115" s="163">
        <v>2306</v>
      </c>
      <c r="I115" s="164">
        <f t="shared" si="45"/>
        <v>-0.20372928176795579</v>
      </c>
      <c r="J115" s="165">
        <f t="shared" si="42"/>
        <v>8.4666039510818525E-2</v>
      </c>
      <c r="K115" s="163">
        <f t="shared" si="43"/>
        <v>-590</v>
      </c>
      <c r="L115" s="163">
        <f t="shared" si="44"/>
        <v>180</v>
      </c>
      <c r="M115" s="164">
        <f t="shared" si="46"/>
        <v>8.0013962540557819E-4</v>
      </c>
      <c r="N115" s="79"/>
    </row>
    <row r="116" spans="1:14" x14ac:dyDescent="0.25">
      <c r="A116" s="161"/>
      <c r="B116" s="162" t="s">
        <v>128</v>
      </c>
      <c r="C116" s="163">
        <v>14</v>
      </c>
      <c r="D116" s="163">
        <v>108</v>
      </c>
      <c r="E116" s="163">
        <v>49</v>
      </c>
      <c r="F116" s="163">
        <v>93</v>
      </c>
      <c r="G116" s="163">
        <v>219</v>
      </c>
      <c r="H116" s="163">
        <v>25</v>
      </c>
      <c r="I116" s="164">
        <f t="shared" si="45"/>
        <v>-0.88584474885844755</v>
      </c>
      <c r="J116" s="165">
        <f t="shared" si="42"/>
        <v>-0.76851851851851849</v>
      </c>
      <c r="K116" s="163">
        <f t="shared" si="43"/>
        <v>-194</v>
      </c>
      <c r="L116" s="163">
        <f t="shared" si="44"/>
        <v>-83</v>
      </c>
      <c r="M116" s="164">
        <f t="shared" si="46"/>
        <v>8.6745406050041E-6</v>
      </c>
      <c r="N116" s="79"/>
    </row>
    <row r="117" spans="1:14" x14ac:dyDescent="0.25">
      <c r="A117" s="161" t="s">
        <v>144</v>
      </c>
      <c r="B117" s="162" t="s">
        <v>131</v>
      </c>
      <c r="C117" s="163">
        <v>124</v>
      </c>
      <c r="D117" s="163">
        <v>146</v>
      </c>
      <c r="E117" s="163">
        <v>32</v>
      </c>
      <c r="F117" s="163">
        <v>81</v>
      </c>
      <c r="G117" s="163">
        <v>111</v>
      </c>
      <c r="H117" s="163">
        <v>22</v>
      </c>
      <c r="I117" s="164">
        <f t="shared" si="45"/>
        <v>-0.80180180180180183</v>
      </c>
      <c r="J117" s="165">
        <f t="shared" si="42"/>
        <v>-0.84931506849315075</v>
      </c>
      <c r="K117" s="163">
        <f t="shared" si="43"/>
        <v>-89</v>
      </c>
      <c r="L117" s="163">
        <f t="shared" si="44"/>
        <v>-124</v>
      </c>
      <c r="M117" s="164">
        <f t="shared" si="46"/>
        <v>7.6335957324036081E-6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8148</v>
      </c>
      <c r="D118" s="169">
        <f t="shared" si="47"/>
        <v>11930</v>
      </c>
      <c r="E118" s="169">
        <f t="shared" si="47"/>
        <v>4626</v>
      </c>
      <c r="F118" s="169">
        <f t="shared" si="47"/>
        <v>13305</v>
      </c>
      <c r="G118" s="169">
        <f t="shared" si="47"/>
        <v>13525</v>
      </c>
      <c r="H118" s="169">
        <f t="shared" si="47"/>
        <v>16015</v>
      </c>
      <c r="I118" s="170">
        <f t="shared" si="45"/>
        <v>0.18410351201478736</v>
      </c>
      <c r="J118" s="171">
        <f t="shared" si="42"/>
        <v>0.34241408214585078</v>
      </c>
      <c r="K118" s="169">
        <f>H118-G118</f>
        <v>2490</v>
      </c>
      <c r="L118" s="169">
        <f t="shared" si="44"/>
        <v>4085</v>
      </c>
      <c r="M118" s="170">
        <f t="shared" si="46"/>
        <v>5.5569107115656258E-3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40986</v>
      </c>
      <c r="D120" s="176">
        <v>36471</v>
      </c>
      <c r="E120" s="176">
        <v>14501</v>
      </c>
      <c r="F120" s="176">
        <v>42224</v>
      </c>
      <c r="G120" s="176">
        <v>40151</v>
      </c>
      <c r="H120" s="176">
        <v>43154</v>
      </c>
      <c r="I120" s="177">
        <f>IFERROR(H120/G120-1,"-")</f>
        <v>7.479265771711785E-2</v>
      </c>
      <c r="J120" s="177">
        <f>IFERROR(H120/D120-1,"-")</f>
        <v>0.18324147953168279</v>
      </c>
      <c r="K120" s="176">
        <f>H120-G120</f>
        <v>3003</v>
      </c>
      <c r="L120" s="176">
        <f>H120-D120</f>
        <v>6683</v>
      </c>
      <c r="M120" s="177">
        <f>H120/H$8</f>
        <v>1.4973645010733876E-2</v>
      </c>
      <c r="N120" s="79"/>
    </row>
    <row r="121" spans="1:14" x14ac:dyDescent="0.25">
      <c r="A121" s="161" t="s">
        <v>96</v>
      </c>
      <c r="B121" s="157" t="s">
        <v>97</v>
      </c>
      <c r="C121" s="158">
        <v>20872</v>
      </c>
      <c r="D121" s="158">
        <v>18123</v>
      </c>
      <c r="E121" s="158">
        <v>9944</v>
      </c>
      <c r="F121" s="158">
        <v>24548</v>
      </c>
      <c r="G121" s="158">
        <v>23087</v>
      </c>
      <c r="H121" s="158">
        <v>27092</v>
      </c>
      <c r="I121" s="159">
        <f>IFERROR(H121/G121-1,"-")</f>
        <v>0.17347424957768443</v>
      </c>
      <c r="J121" s="160">
        <f t="shared" ref="J121:J132" si="48">IFERROR(H121/D121-1,"-")</f>
        <v>0.49489598852287142</v>
      </c>
      <c r="K121" s="158">
        <f t="shared" ref="K121:K131" si="49">H121-G121</f>
        <v>4005</v>
      </c>
      <c r="L121" s="158">
        <f t="shared" ref="L121:L132" si="50">H121-D121</f>
        <v>8969</v>
      </c>
      <c r="M121" s="159">
        <f>H121/H$8</f>
        <v>9.4004261628308425E-3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3.6018774481722221E-2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4.3749525068901875E-2</v>
      </c>
      <c r="N123" s="79"/>
    </row>
    <row r="124" spans="1:14" x14ac:dyDescent="0.25">
      <c r="A124" s="161"/>
      <c r="B124" s="157" t="s">
        <v>107</v>
      </c>
      <c r="C124" s="158">
        <v>20114</v>
      </c>
      <c r="D124" s="158">
        <v>18348</v>
      </c>
      <c r="E124" s="158">
        <v>4557</v>
      </c>
      <c r="F124" s="158">
        <v>17676</v>
      </c>
      <c r="G124" s="158">
        <v>17064</v>
      </c>
      <c r="H124" s="158">
        <v>16062</v>
      </c>
      <c r="I124" s="159">
        <f>IFERROR(H124/G124-1,"-")</f>
        <v>-5.8720112517580914E-2</v>
      </c>
      <c r="J124" s="160">
        <f t="shared" si="48"/>
        <v>-0.12459123610202749</v>
      </c>
      <c r="K124" s="158">
        <f t="shared" si="49"/>
        <v>-1002</v>
      </c>
      <c r="L124" s="158">
        <f t="shared" si="50"/>
        <v>-2286</v>
      </c>
      <c r="M124" s="159">
        <f>H124/H$8</f>
        <v>5.5732188479030338E-3</v>
      </c>
      <c r="N124" s="79"/>
    </row>
    <row r="125" spans="1:14" s="56" customFormat="1" x14ac:dyDescent="0.25">
      <c r="A125" s="161"/>
      <c r="B125" s="162" t="s">
        <v>110</v>
      </c>
      <c r="C125" s="163">
        <v>1843</v>
      </c>
      <c r="D125" s="163">
        <v>2147</v>
      </c>
      <c r="E125" s="163">
        <v>271</v>
      </c>
      <c r="F125" s="163">
        <v>2245</v>
      </c>
      <c r="G125" s="163">
        <v>4909</v>
      </c>
      <c r="H125" s="163">
        <v>2363</v>
      </c>
      <c r="I125" s="164">
        <f t="shared" ref="I125:I132" si="51">IFERROR(H125/G125-1,"-")</f>
        <v>-0.51863923405988999</v>
      </c>
      <c r="J125" s="165">
        <f t="shared" si="48"/>
        <v>0.10060549604098745</v>
      </c>
      <c r="K125" s="163">
        <f t="shared" si="49"/>
        <v>-2546</v>
      </c>
      <c r="L125" s="163">
        <f t="shared" si="50"/>
        <v>216</v>
      </c>
      <c r="M125" s="164">
        <f t="shared" ref="M125:M132" si="52">H125/H$8</f>
        <v>8.1991757798498754E-4</v>
      </c>
      <c r="N125" s="166"/>
    </row>
    <row r="126" spans="1:14" s="56" customFormat="1" x14ac:dyDescent="0.25">
      <c r="A126" s="161"/>
      <c r="B126" s="162" t="s">
        <v>113</v>
      </c>
      <c r="C126" s="163">
        <v>1829</v>
      </c>
      <c r="D126" s="163">
        <v>1505</v>
      </c>
      <c r="E126" s="163">
        <v>265</v>
      </c>
      <c r="F126" s="163">
        <v>1872</v>
      </c>
      <c r="G126" s="163">
        <v>2184</v>
      </c>
      <c r="H126" s="163">
        <v>2212</v>
      </c>
      <c r="I126" s="164">
        <f t="shared" si="51"/>
        <v>1.2820512820512775E-2</v>
      </c>
      <c r="J126" s="165">
        <f t="shared" si="48"/>
        <v>0.46976744186046515</v>
      </c>
      <c r="K126" s="163">
        <f t="shared" si="49"/>
        <v>28</v>
      </c>
      <c r="L126" s="163">
        <f t="shared" si="50"/>
        <v>707</v>
      </c>
      <c r="M126" s="164">
        <f t="shared" si="52"/>
        <v>7.6752335273076277E-4</v>
      </c>
      <c r="N126" s="166"/>
    </row>
    <row r="127" spans="1:14" x14ac:dyDescent="0.25">
      <c r="A127" s="161"/>
      <c r="B127" s="162" t="s">
        <v>116</v>
      </c>
      <c r="C127" s="163">
        <v>2226</v>
      </c>
      <c r="D127" s="163">
        <v>1701</v>
      </c>
      <c r="E127" s="163">
        <v>212</v>
      </c>
      <c r="F127" s="163">
        <v>1536</v>
      </c>
      <c r="G127" s="163">
        <v>1358</v>
      </c>
      <c r="H127" s="163">
        <v>2078</v>
      </c>
      <c r="I127" s="164">
        <f t="shared" si="51"/>
        <v>0.53019145802650947</v>
      </c>
      <c r="J127" s="165">
        <f t="shared" si="48"/>
        <v>0.22163433274544375</v>
      </c>
      <c r="K127" s="163">
        <f t="shared" si="49"/>
        <v>720</v>
      </c>
      <c r="L127" s="163">
        <f t="shared" si="50"/>
        <v>377</v>
      </c>
      <c r="M127" s="164">
        <f t="shared" si="52"/>
        <v>7.2102781508794078E-4</v>
      </c>
      <c r="N127" s="79"/>
    </row>
    <row r="128" spans="1:14" x14ac:dyDescent="0.25">
      <c r="A128" s="161"/>
      <c r="B128" s="162" t="s">
        <v>123</v>
      </c>
      <c r="C128" s="163">
        <v>302</v>
      </c>
      <c r="D128" s="163">
        <v>361</v>
      </c>
      <c r="E128" s="163">
        <v>29</v>
      </c>
      <c r="F128" s="163">
        <v>373</v>
      </c>
      <c r="G128" s="163">
        <v>576</v>
      </c>
      <c r="H128" s="163">
        <v>351</v>
      </c>
      <c r="I128" s="164">
        <f t="shared" si="51"/>
        <v>-0.390625</v>
      </c>
      <c r="J128" s="165">
        <f t="shared" si="48"/>
        <v>-2.7700831024930705E-2</v>
      </c>
      <c r="K128" s="163">
        <f t="shared" si="49"/>
        <v>-225</v>
      </c>
      <c r="L128" s="163">
        <f t="shared" si="50"/>
        <v>-10</v>
      </c>
      <c r="M128" s="164">
        <f t="shared" si="52"/>
        <v>1.2179055009425756E-4</v>
      </c>
      <c r="N128" s="79"/>
    </row>
    <row r="129" spans="1:14" x14ac:dyDescent="0.25">
      <c r="A129" s="161"/>
      <c r="B129" s="162" t="s">
        <v>119</v>
      </c>
      <c r="C129" s="163">
        <v>421</v>
      </c>
      <c r="D129" s="163">
        <v>328</v>
      </c>
      <c r="E129" s="163">
        <v>140</v>
      </c>
      <c r="F129" s="163">
        <v>243</v>
      </c>
      <c r="G129" s="163">
        <v>288</v>
      </c>
      <c r="H129" s="163">
        <v>439</v>
      </c>
      <c r="I129" s="164">
        <f t="shared" si="51"/>
        <v>0.52430555555555558</v>
      </c>
      <c r="J129" s="165">
        <f t="shared" si="48"/>
        <v>0.33841463414634143</v>
      </c>
      <c r="K129" s="163">
        <f t="shared" si="49"/>
        <v>151</v>
      </c>
      <c r="L129" s="163">
        <f t="shared" si="50"/>
        <v>111</v>
      </c>
      <c r="M129" s="164">
        <f t="shared" si="52"/>
        <v>1.5232493302387199E-4</v>
      </c>
      <c r="N129" s="79"/>
    </row>
    <row r="130" spans="1:14" x14ac:dyDescent="0.25">
      <c r="A130" s="161"/>
      <c r="B130" s="162" t="s">
        <v>128</v>
      </c>
      <c r="C130" s="163">
        <v>85</v>
      </c>
      <c r="D130" s="163">
        <v>237</v>
      </c>
      <c r="E130" s="163">
        <v>0</v>
      </c>
      <c r="F130" s="163">
        <v>50</v>
      </c>
      <c r="G130" s="163">
        <v>136</v>
      </c>
      <c r="H130" s="163">
        <v>55</v>
      </c>
      <c r="I130" s="164">
        <f t="shared" si="51"/>
        <v>-0.59558823529411764</v>
      </c>
      <c r="J130" s="165">
        <f t="shared" si="48"/>
        <v>-0.76793248945147674</v>
      </c>
      <c r="K130" s="163">
        <f t="shared" si="49"/>
        <v>-81</v>
      </c>
      <c r="L130" s="163">
        <f t="shared" si="50"/>
        <v>-182</v>
      </c>
      <c r="M130" s="164">
        <f t="shared" si="52"/>
        <v>1.9083989331009019E-5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101</v>
      </c>
      <c r="E131" s="163">
        <v>63</v>
      </c>
      <c r="F131" s="163">
        <v>73</v>
      </c>
      <c r="G131" s="163">
        <v>105</v>
      </c>
      <c r="H131" s="163">
        <v>48</v>
      </c>
      <c r="I131" s="164">
        <f t="shared" si="51"/>
        <v>-0.54285714285714293</v>
      </c>
      <c r="J131" s="165">
        <f t="shared" si="48"/>
        <v>-0.52475247524752477</v>
      </c>
      <c r="K131" s="163">
        <f t="shared" si="49"/>
        <v>-57</v>
      </c>
      <c r="L131" s="163">
        <f t="shared" si="50"/>
        <v>-53</v>
      </c>
      <c r="M131" s="164">
        <f t="shared" si="52"/>
        <v>1.6655117961607871E-5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13287</v>
      </c>
      <c r="D132" s="169">
        <f t="shared" si="53"/>
        <v>11968</v>
      </c>
      <c r="E132" s="169">
        <f t="shared" si="53"/>
        <v>3577</v>
      </c>
      <c r="F132" s="169">
        <f t="shared" si="53"/>
        <v>11284</v>
      </c>
      <c r="G132" s="169">
        <f t="shared" si="53"/>
        <v>7508</v>
      </c>
      <c r="H132" s="169">
        <f t="shared" si="53"/>
        <v>8516</v>
      </c>
      <c r="I132" s="170">
        <f t="shared" si="51"/>
        <v>0.13425679275439539</v>
      </c>
      <c r="J132" s="171">
        <f t="shared" si="48"/>
        <v>-0.28843582887700536</v>
      </c>
      <c r="K132" s="169">
        <f>H132-G132</f>
        <v>1008</v>
      </c>
      <c r="L132" s="169">
        <f t="shared" si="50"/>
        <v>-3452</v>
      </c>
      <c r="M132" s="170">
        <f t="shared" si="52"/>
        <v>2.9548955116885964E-3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175183</v>
      </c>
      <c r="D134" s="176">
        <v>164115</v>
      </c>
      <c r="E134" s="176">
        <v>22909</v>
      </c>
      <c r="F134" s="176">
        <v>136089</v>
      </c>
      <c r="G134" s="176">
        <v>150809</v>
      </c>
      <c r="H134" s="176">
        <v>145872</v>
      </c>
      <c r="I134" s="177">
        <f>IFERROR(H134/G134-1,"-")</f>
        <v>-3.2736773004263697E-2</v>
      </c>
      <c r="J134" s="177">
        <f>IFERROR(H134/D134-1,"-")</f>
        <v>-0.11115985741705514</v>
      </c>
      <c r="K134" s="176">
        <f>H134-G134</f>
        <v>-4937</v>
      </c>
      <c r="L134" s="176">
        <f>H134-D134</f>
        <v>-18243</v>
      </c>
      <c r="M134" s="177">
        <f>H134/H$8</f>
        <v>5.0614903485326324E-2</v>
      </c>
      <c r="N134" s="79"/>
    </row>
    <row r="135" spans="1:14" x14ac:dyDescent="0.25">
      <c r="A135" s="161" t="s">
        <v>96</v>
      </c>
      <c r="B135" s="157" t="s">
        <v>97</v>
      </c>
      <c r="C135" s="158">
        <v>25354</v>
      </c>
      <c r="D135" s="158">
        <v>26178</v>
      </c>
      <c r="E135" s="158">
        <v>10533</v>
      </c>
      <c r="F135" s="158">
        <v>12307</v>
      </c>
      <c r="G135" s="158">
        <v>12268</v>
      </c>
      <c r="H135" s="158">
        <v>11247</v>
      </c>
      <c r="I135" s="159">
        <f>IFERROR(H135/G135-1,"-")</f>
        <v>-8.3224649494620162E-2</v>
      </c>
      <c r="J135" s="160">
        <f t="shared" ref="J135:J146" si="54">IFERROR(H135/D135-1,"-")</f>
        <v>-0.57036442814577126</v>
      </c>
      <c r="K135" s="158">
        <f t="shared" ref="K135:K145" si="55">H135-G135</f>
        <v>-1021</v>
      </c>
      <c r="L135" s="158">
        <f t="shared" ref="L135:L146" si="56">H135-D135</f>
        <v>-14931</v>
      </c>
      <c r="M135" s="159">
        <f>H135/H$8</f>
        <v>3.9025023273792443E-3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1.3402859197979735E-2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1.4678363648539536E-2</v>
      </c>
      <c r="N137" s="79"/>
    </row>
    <row r="138" spans="1:14" x14ac:dyDescent="0.25">
      <c r="A138" s="161"/>
      <c r="B138" s="157" t="s">
        <v>107</v>
      </c>
      <c r="C138" s="158">
        <v>149829</v>
      </c>
      <c r="D138" s="158">
        <v>137937</v>
      </c>
      <c r="E138" s="158">
        <v>12376</v>
      </c>
      <c r="F138" s="158">
        <v>123782</v>
      </c>
      <c r="G138" s="158">
        <v>138541</v>
      </c>
      <c r="H138" s="158">
        <v>134625</v>
      </c>
      <c r="I138" s="159">
        <f>IFERROR(H138/G138-1,"-")</f>
        <v>-2.8266000678499492E-2</v>
      </c>
      <c r="J138" s="160">
        <f t="shared" si="54"/>
        <v>-2.4010961525913976E-2</v>
      </c>
      <c r="K138" s="158">
        <f t="shared" si="55"/>
        <v>-3916</v>
      </c>
      <c r="L138" s="158">
        <f t="shared" si="56"/>
        <v>-3312</v>
      </c>
      <c r="M138" s="159">
        <f>H138/H$8</f>
        <v>4.671240115794708E-2</v>
      </c>
      <c r="N138" s="79"/>
    </row>
    <row r="139" spans="1:14" s="56" customFormat="1" x14ac:dyDescent="0.25">
      <c r="A139" s="161"/>
      <c r="B139" s="162" t="s">
        <v>110</v>
      </c>
      <c r="C139" s="163">
        <v>89589</v>
      </c>
      <c r="D139" s="163">
        <v>76931</v>
      </c>
      <c r="E139" s="163">
        <v>1376</v>
      </c>
      <c r="F139" s="163">
        <v>60744</v>
      </c>
      <c r="G139" s="163">
        <v>69941</v>
      </c>
      <c r="H139" s="163">
        <v>69701</v>
      </c>
      <c r="I139" s="164">
        <f t="shared" ref="I139:I146" si="57">IFERROR(H139/G139-1,"-")</f>
        <v>-3.4314636622295724E-3</v>
      </c>
      <c r="J139" s="165">
        <f t="shared" si="54"/>
        <v>-9.3980320027037267E-2</v>
      </c>
      <c r="K139" s="163">
        <f t="shared" si="55"/>
        <v>-240</v>
      </c>
      <c r="L139" s="163">
        <f t="shared" si="56"/>
        <v>-7230</v>
      </c>
      <c r="M139" s="164">
        <f t="shared" ref="M139:M146" si="58">H139/H$8</f>
        <v>2.418496618837563E-2</v>
      </c>
      <c r="N139" s="166"/>
    </row>
    <row r="140" spans="1:14" s="56" customFormat="1" x14ac:dyDescent="0.25">
      <c r="A140" s="161"/>
      <c r="B140" s="162" t="s">
        <v>113</v>
      </c>
      <c r="C140" s="163">
        <v>10354</v>
      </c>
      <c r="D140" s="163">
        <v>9866</v>
      </c>
      <c r="E140" s="163">
        <v>1355</v>
      </c>
      <c r="F140" s="163">
        <v>9609</v>
      </c>
      <c r="G140" s="163">
        <v>12732</v>
      </c>
      <c r="H140" s="163">
        <v>10309</v>
      </c>
      <c r="I140" s="164">
        <f t="shared" si="57"/>
        <v>-0.19030788564247569</v>
      </c>
      <c r="J140" s="165">
        <f t="shared" si="54"/>
        <v>4.4901682546117927E-2</v>
      </c>
      <c r="K140" s="163">
        <f t="shared" si="55"/>
        <v>-2423</v>
      </c>
      <c r="L140" s="163">
        <f t="shared" si="56"/>
        <v>443</v>
      </c>
      <c r="M140" s="164">
        <f t="shared" si="58"/>
        <v>3.5770335638794907E-3</v>
      </c>
      <c r="N140" s="166"/>
    </row>
    <row r="141" spans="1:14" x14ac:dyDescent="0.25">
      <c r="A141" s="161"/>
      <c r="B141" s="162" t="s">
        <v>116</v>
      </c>
      <c r="C141" s="163">
        <v>11878</v>
      </c>
      <c r="D141" s="163">
        <v>10681</v>
      </c>
      <c r="E141" s="163">
        <v>2045</v>
      </c>
      <c r="F141" s="163">
        <v>11521</v>
      </c>
      <c r="G141" s="163">
        <v>13438</v>
      </c>
      <c r="H141" s="163">
        <v>10957</v>
      </c>
      <c r="I141" s="164">
        <f t="shared" si="57"/>
        <v>-0.18462568834648008</v>
      </c>
      <c r="J141" s="165">
        <f t="shared" si="54"/>
        <v>2.5840277127609834E-2</v>
      </c>
      <c r="K141" s="163">
        <f t="shared" si="55"/>
        <v>-2481</v>
      </c>
      <c r="L141" s="163">
        <f t="shared" si="56"/>
        <v>276</v>
      </c>
      <c r="M141" s="164">
        <f t="shared" si="58"/>
        <v>3.8018776563611967E-3</v>
      </c>
      <c r="N141" s="79"/>
    </row>
    <row r="142" spans="1:14" x14ac:dyDescent="0.25">
      <c r="A142" s="161"/>
      <c r="B142" s="162" t="s">
        <v>123</v>
      </c>
      <c r="C142" s="163">
        <v>2765</v>
      </c>
      <c r="D142" s="163">
        <v>3118</v>
      </c>
      <c r="E142" s="163">
        <v>57</v>
      </c>
      <c r="F142" s="163">
        <v>5770</v>
      </c>
      <c r="G142" s="163">
        <v>7531</v>
      </c>
      <c r="H142" s="163">
        <v>3763</v>
      </c>
      <c r="I142" s="164">
        <f t="shared" si="57"/>
        <v>-0.50033196122692869</v>
      </c>
      <c r="J142" s="165">
        <f t="shared" si="54"/>
        <v>0.20686337395766508</v>
      </c>
      <c r="K142" s="163">
        <f t="shared" si="55"/>
        <v>-3768</v>
      </c>
      <c r="L142" s="163">
        <f t="shared" si="56"/>
        <v>645</v>
      </c>
      <c r="M142" s="164">
        <f t="shared" si="58"/>
        <v>1.3056918518652171E-3</v>
      </c>
      <c r="N142" s="79"/>
    </row>
    <row r="143" spans="1:14" x14ac:dyDescent="0.25">
      <c r="A143" s="161"/>
      <c r="B143" s="162" t="s">
        <v>119</v>
      </c>
      <c r="C143" s="163">
        <v>4509</v>
      </c>
      <c r="D143" s="163">
        <v>3446</v>
      </c>
      <c r="E143" s="163">
        <v>1017</v>
      </c>
      <c r="F143" s="163">
        <v>2357</v>
      </c>
      <c r="G143" s="163">
        <v>2600</v>
      </c>
      <c r="H143" s="163">
        <v>1713</v>
      </c>
      <c r="I143" s="164">
        <f t="shared" si="57"/>
        <v>-0.34115384615384614</v>
      </c>
      <c r="J143" s="165">
        <f t="shared" si="54"/>
        <v>-0.50290191526407435</v>
      </c>
      <c r="K143" s="163">
        <f t="shared" si="55"/>
        <v>-887</v>
      </c>
      <c r="L143" s="163">
        <f t="shared" si="56"/>
        <v>-1733</v>
      </c>
      <c r="M143" s="164">
        <f t="shared" si="58"/>
        <v>5.9437952225488086E-4</v>
      </c>
      <c r="N143" s="79"/>
    </row>
    <row r="144" spans="1:14" x14ac:dyDescent="0.25">
      <c r="A144" s="161"/>
      <c r="B144" s="162" t="s">
        <v>128</v>
      </c>
      <c r="C144" s="163">
        <v>482</v>
      </c>
      <c r="D144" s="163">
        <v>45</v>
      </c>
      <c r="E144" s="163">
        <v>6</v>
      </c>
      <c r="F144" s="163">
        <v>126</v>
      </c>
      <c r="G144" s="163">
        <v>46</v>
      </c>
      <c r="H144" s="163">
        <v>94</v>
      </c>
      <c r="I144" s="164">
        <f t="shared" si="57"/>
        <v>1.0434782608695654</v>
      </c>
      <c r="J144" s="165">
        <f t="shared" si="54"/>
        <v>1.088888888888889</v>
      </c>
      <c r="K144" s="163">
        <f t="shared" si="55"/>
        <v>48</v>
      </c>
      <c r="L144" s="163">
        <f t="shared" si="56"/>
        <v>49</v>
      </c>
      <c r="M144" s="164">
        <f t="shared" si="58"/>
        <v>3.2616272674815413E-5</v>
      </c>
      <c r="N144" s="79"/>
    </row>
    <row r="145" spans="1:14" x14ac:dyDescent="0.25">
      <c r="A145" s="161" t="s">
        <v>144</v>
      </c>
      <c r="B145" s="162" t="s">
        <v>131</v>
      </c>
      <c r="C145" s="163">
        <v>103</v>
      </c>
      <c r="D145" s="163">
        <v>136</v>
      </c>
      <c r="E145" s="163">
        <v>0</v>
      </c>
      <c r="F145" s="163">
        <v>15</v>
      </c>
      <c r="G145" s="163">
        <v>53</v>
      </c>
      <c r="H145" s="163">
        <v>102</v>
      </c>
      <c r="I145" s="164">
        <f t="shared" si="57"/>
        <v>0.92452830188679247</v>
      </c>
      <c r="J145" s="165">
        <f t="shared" si="54"/>
        <v>-0.25</v>
      </c>
      <c r="K145" s="163">
        <f t="shared" si="55"/>
        <v>49</v>
      </c>
      <c r="L145" s="163">
        <f t="shared" si="56"/>
        <v>-34</v>
      </c>
      <c r="M145" s="164">
        <f t="shared" si="58"/>
        <v>3.5392125668416729E-5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30149</v>
      </c>
      <c r="D146" s="169">
        <f t="shared" si="59"/>
        <v>33714</v>
      </c>
      <c r="E146" s="169">
        <f t="shared" si="59"/>
        <v>6520</v>
      </c>
      <c r="F146" s="169">
        <f t="shared" si="59"/>
        <v>33640</v>
      </c>
      <c r="G146" s="169">
        <f t="shared" si="59"/>
        <v>32200</v>
      </c>
      <c r="H146" s="169">
        <f t="shared" si="59"/>
        <v>37986</v>
      </c>
      <c r="I146" s="170">
        <f t="shared" si="57"/>
        <v>0.17968944099378881</v>
      </c>
      <c r="J146" s="171">
        <f t="shared" si="54"/>
        <v>0.12671293824523944</v>
      </c>
      <c r="K146" s="169">
        <f>H146-G146</f>
        <v>5786</v>
      </c>
      <c r="L146" s="169">
        <f t="shared" si="56"/>
        <v>4272</v>
      </c>
      <c r="M146" s="170">
        <f t="shared" si="58"/>
        <v>1.3180443976867429E-2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77782</v>
      </c>
      <c r="D148" s="176">
        <v>46117</v>
      </c>
      <c r="E148" s="176">
        <v>12773</v>
      </c>
      <c r="F148" s="176">
        <v>45326</v>
      </c>
      <c r="G148" s="176">
        <v>51812</v>
      </c>
      <c r="H148" s="176">
        <v>59839</v>
      </c>
      <c r="I148" s="177">
        <f>IFERROR(H148/G148-1,"-")</f>
        <v>0.15492549988419668</v>
      </c>
      <c r="J148" s="177">
        <f>IFERROR(H148/D148-1,"-")</f>
        <v>0.29754754212112666</v>
      </c>
      <c r="K148" s="176">
        <f>H148-G148</f>
        <v>8027</v>
      </c>
      <c r="L148" s="176">
        <f>H148-D148</f>
        <v>13722</v>
      </c>
      <c r="M148" s="177">
        <f>H148/H$8</f>
        <v>2.0763033410513613E-2</v>
      </c>
      <c r="N148" s="79"/>
    </row>
    <row r="149" spans="1:14" x14ac:dyDescent="0.25">
      <c r="A149" s="161" t="s">
        <v>96</v>
      </c>
      <c r="B149" s="157" t="s">
        <v>97</v>
      </c>
      <c r="C149" s="158">
        <v>35437</v>
      </c>
      <c r="D149" s="158">
        <v>12798</v>
      </c>
      <c r="E149" s="158">
        <v>8890</v>
      </c>
      <c r="F149" s="158">
        <v>20101</v>
      </c>
      <c r="G149" s="158">
        <v>20643</v>
      </c>
      <c r="H149" s="158">
        <v>23005</v>
      </c>
      <c r="I149" s="159">
        <f>IFERROR(H149/G149-1,"-")</f>
        <v>0.11442135348544302</v>
      </c>
      <c r="J149" s="160">
        <f t="shared" ref="J149:J160" si="60">IFERROR(H149/D149-1,"-")</f>
        <v>0.79754649163931868</v>
      </c>
      <c r="K149" s="158">
        <f t="shared" ref="K149:K159" si="61">H149-G149</f>
        <v>2362</v>
      </c>
      <c r="L149" s="158">
        <f t="shared" ref="L149:L160" si="62">H149-D149</f>
        <v>10207</v>
      </c>
      <c r="M149" s="159">
        <f>H149/H$8</f>
        <v>7.9823122647247717E-3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4.9385200609160941E-2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2.5848743076415416E-2</v>
      </c>
      <c r="N151" s="79"/>
    </row>
    <row r="152" spans="1:14" x14ac:dyDescent="0.25">
      <c r="A152" s="161"/>
      <c r="B152" s="157" t="s">
        <v>107</v>
      </c>
      <c r="C152" s="158">
        <v>42345</v>
      </c>
      <c r="D152" s="158">
        <v>33319</v>
      </c>
      <c r="E152" s="158">
        <v>3883</v>
      </c>
      <c r="F152" s="158">
        <v>25225</v>
      </c>
      <c r="G152" s="158">
        <v>31169</v>
      </c>
      <c r="H152" s="158">
        <v>36834</v>
      </c>
      <c r="I152" s="159">
        <f>IFERROR(H152/G152-1,"-")</f>
        <v>0.1817510988482145</v>
      </c>
      <c r="J152" s="160">
        <f t="shared" si="60"/>
        <v>0.10549536300609264</v>
      </c>
      <c r="K152" s="158">
        <f t="shared" si="61"/>
        <v>5665</v>
      </c>
      <c r="L152" s="158">
        <f t="shared" si="62"/>
        <v>3515</v>
      </c>
      <c r="M152" s="159">
        <f>H152/H$8</f>
        <v>1.2780721145788839E-2</v>
      </c>
      <c r="N152" s="79"/>
    </row>
    <row r="153" spans="1:14" s="56" customFormat="1" x14ac:dyDescent="0.25">
      <c r="A153" s="161"/>
      <c r="B153" s="162" t="s">
        <v>110</v>
      </c>
      <c r="C153" s="163">
        <v>9223</v>
      </c>
      <c r="D153" s="163">
        <v>6231</v>
      </c>
      <c r="E153" s="163">
        <v>61</v>
      </c>
      <c r="F153" s="163">
        <v>10081</v>
      </c>
      <c r="G153" s="163">
        <v>10375</v>
      </c>
      <c r="H153" s="163">
        <v>10394</v>
      </c>
      <c r="I153" s="164">
        <f t="shared" ref="I153:I160" si="63">IFERROR(H153/G153-1,"-")</f>
        <v>1.8313253012047781E-3</v>
      </c>
      <c r="J153" s="165">
        <f t="shared" si="60"/>
        <v>0.66811105761515011</v>
      </c>
      <c r="K153" s="163">
        <f t="shared" si="61"/>
        <v>19</v>
      </c>
      <c r="L153" s="163">
        <f t="shared" si="62"/>
        <v>4163</v>
      </c>
      <c r="M153" s="164">
        <f t="shared" ref="M153:M160" si="64">H153/H$8</f>
        <v>3.6065270019365043E-3</v>
      </c>
      <c r="N153" s="166"/>
    </row>
    <row r="154" spans="1:14" s="56" customFormat="1" x14ac:dyDescent="0.25">
      <c r="A154" s="161"/>
      <c r="B154" s="162" t="s">
        <v>113</v>
      </c>
      <c r="C154" s="163">
        <v>13379</v>
      </c>
      <c r="D154" s="163">
        <v>11211</v>
      </c>
      <c r="E154" s="163">
        <v>621</v>
      </c>
      <c r="F154" s="163">
        <v>5508</v>
      </c>
      <c r="G154" s="163">
        <v>6218</v>
      </c>
      <c r="H154" s="163">
        <v>5753</v>
      </c>
      <c r="I154" s="164">
        <f t="shared" si="63"/>
        <v>-7.4782888388549407E-2</v>
      </c>
      <c r="J154" s="165">
        <f t="shared" si="60"/>
        <v>-0.4868432789224868</v>
      </c>
      <c r="K154" s="163">
        <f t="shared" si="61"/>
        <v>-465</v>
      </c>
      <c r="L154" s="163">
        <f t="shared" si="62"/>
        <v>-5458</v>
      </c>
      <c r="M154" s="164">
        <f t="shared" si="64"/>
        <v>1.9961852840235435E-3</v>
      </c>
      <c r="N154" s="166"/>
    </row>
    <row r="155" spans="1:14" x14ac:dyDescent="0.25">
      <c r="A155" s="161"/>
      <c r="B155" s="162" t="s">
        <v>116</v>
      </c>
      <c r="C155" s="163">
        <v>8629</v>
      </c>
      <c r="D155" s="163">
        <v>5028</v>
      </c>
      <c r="E155" s="163">
        <v>187</v>
      </c>
      <c r="F155" s="163">
        <v>3549</v>
      </c>
      <c r="G155" s="163">
        <v>6400</v>
      </c>
      <c r="H155" s="163">
        <v>8652</v>
      </c>
      <c r="I155" s="164">
        <f t="shared" si="63"/>
        <v>0.35187499999999994</v>
      </c>
      <c r="J155" s="165">
        <f t="shared" si="60"/>
        <v>0.72076372315035808</v>
      </c>
      <c r="K155" s="163">
        <f t="shared" si="61"/>
        <v>2252</v>
      </c>
      <c r="L155" s="163">
        <f t="shared" si="62"/>
        <v>3624</v>
      </c>
      <c r="M155" s="164">
        <f t="shared" si="64"/>
        <v>3.002085012579819E-3</v>
      </c>
      <c r="N155" s="79"/>
    </row>
    <row r="156" spans="1:14" x14ac:dyDescent="0.25">
      <c r="A156" s="161"/>
      <c r="B156" s="162" t="s">
        <v>123</v>
      </c>
      <c r="C156" s="163">
        <v>437</v>
      </c>
      <c r="D156" s="163">
        <v>483</v>
      </c>
      <c r="E156" s="163">
        <v>16</v>
      </c>
      <c r="F156" s="163">
        <v>626</v>
      </c>
      <c r="G156" s="163">
        <v>1017</v>
      </c>
      <c r="H156" s="163">
        <v>1441</v>
      </c>
      <c r="I156" s="164">
        <f t="shared" si="63"/>
        <v>0.41691248770894784</v>
      </c>
      <c r="J156" s="165">
        <f t="shared" si="60"/>
        <v>1.9834368530020705</v>
      </c>
      <c r="K156" s="163">
        <f t="shared" si="61"/>
        <v>424</v>
      </c>
      <c r="L156" s="163">
        <f t="shared" si="62"/>
        <v>958</v>
      </c>
      <c r="M156" s="164">
        <f t="shared" si="64"/>
        <v>5.0000052047243632E-4</v>
      </c>
      <c r="N156" s="79"/>
    </row>
    <row r="157" spans="1:14" x14ac:dyDescent="0.25">
      <c r="A157" s="161"/>
      <c r="B157" s="162" t="s">
        <v>119</v>
      </c>
      <c r="C157" s="163">
        <v>3183</v>
      </c>
      <c r="D157" s="163">
        <v>4168</v>
      </c>
      <c r="E157" s="163">
        <v>1392</v>
      </c>
      <c r="F157" s="163">
        <v>2120</v>
      </c>
      <c r="G157" s="163">
        <v>919</v>
      </c>
      <c r="H157" s="163">
        <v>2380</v>
      </c>
      <c r="I157" s="164">
        <f t="shared" si="63"/>
        <v>1.5897714907508163</v>
      </c>
      <c r="J157" s="165">
        <f t="shared" si="60"/>
        <v>-0.42898272552783112</v>
      </c>
      <c r="K157" s="163">
        <f t="shared" si="61"/>
        <v>1461</v>
      </c>
      <c r="L157" s="163">
        <f t="shared" si="62"/>
        <v>-1788</v>
      </c>
      <c r="M157" s="164">
        <f t="shared" si="64"/>
        <v>8.2581626559639031E-4</v>
      </c>
      <c r="N157" s="79"/>
    </row>
    <row r="158" spans="1:14" x14ac:dyDescent="0.25">
      <c r="A158" s="161"/>
      <c r="B158" s="162" t="s">
        <v>128</v>
      </c>
      <c r="C158" s="163">
        <v>25</v>
      </c>
      <c r="D158" s="163">
        <v>46</v>
      </c>
      <c r="E158" s="163">
        <v>29</v>
      </c>
      <c r="F158" s="163">
        <v>36</v>
      </c>
      <c r="G158" s="163">
        <v>36</v>
      </c>
      <c r="H158" s="163">
        <v>73</v>
      </c>
      <c r="I158" s="164">
        <f t="shared" si="63"/>
        <v>1.0277777777777777</v>
      </c>
      <c r="J158" s="165">
        <f t="shared" si="60"/>
        <v>0.58695652173913038</v>
      </c>
      <c r="K158" s="163">
        <f t="shared" si="61"/>
        <v>37</v>
      </c>
      <c r="L158" s="163">
        <f t="shared" si="62"/>
        <v>27</v>
      </c>
      <c r="M158" s="164">
        <f t="shared" si="64"/>
        <v>2.5329658566611971E-5</v>
      </c>
      <c r="N158" s="79"/>
    </row>
    <row r="159" spans="1:14" x14ac:dyDescent="0.25">
      <c r="A159" s="161" t="s">
        <v>144</v>
      </c>
      <c r="B159" s="162" t="s">
        <v>131</v>
      </c>
      <c r="C159" s="163">
        <v>28</v>
      </c>
      <c r="D159" s="163">
        <v>43</v>
      </c>
      <c r="E159" s="163">
        <v>0</v>
      </c>
      <c r="F159" s="163">
        <v>18</v>
      </c>
      <c r="G159" s="163">
        <v>46</v>
      </c>
      <c r="H159" s="163">
        <v>35</v>
      </c>
      <c r="I159" s="164">
        <f t="shared" si="63"/>
        <v>-0.23913043478260865</v>
      </c>
      <c r="J159" s="165">
        <f t="shared" si="60"/>
        <v>-0.18604651162790697</v>
      </c>
      <c r="K159" s="163">
        <f t="shared" si="61"/>
        <v>-11</v>
      </c>
      <c r="L159" s="163">
        <f t="shared" si="62"/>
        <v>-8</v>
      </c>
      <c r="M159" s="164">
        <f t="shared" si="64"/>
        <v>1.2144356847005739E-5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7441</v>
      </c>
      <c r="D160" s="169">
        <f t="shared" si="65"/>
        <v>6109</v>
      </c>
      <c r="E160" s="169">
        <f t="shared" si="65"/>
        <v>1577</v>
      </c>
      <c r="F160" s="169">
        <f t="shared" si="65"/>
        <v>3287</v>
      </c>
      <c r="G160" s="169">
        <f t="shared" si="65"/>
        <v>6158</v>
      </c>
      <c r="H160" s="169">
        <f t="shared" si="65"/>
        <v>8106</v>
      </c>
      <c r="I160" s="170">
        <f t="shared" si="63"/>
        <v>0.31633647288080535</v>
      </c>
      <c r="J160" s="171">
        <f t="shared" si="60"/>
        <v>0.32689474545752173</v>
      </c>
      <c r="K160" s="169">
        <f>H160-G160</f>
        <v>1948</v>
      </c>
      <c r="L160" s="169">
        <f t="shared" si="62"/>
        <v>1997</v>
      </c>
      <c r="M160" s="170">
        <f t="shared" si="64"/>
        <v>2.8126330457665292E-3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B074F-2902-4AB4-AC53-789659535CC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25905948</v>
      </c>
      <c r="D8" s="176">
        <v>25578799</v>
      </c>
      <c r="E8" s="176">
        <v>8930544</v>
      </c>
      <c r="F8" s="176">
        <v>23015665</v>
      </c>
      <c r="G8" s="176">
        <v>25556749</v>
      </c>
      <c r="H8" s="176">
        <v>27044823</v>
      </c>
      <c r="I8" s="177">
        <f>IFERROR(H8/G8-1,"-")</f>
        <v>5.8226263442192838E-2</v>
      </c>
      <c r="J8" s="177">
        <f>IFERROR(H8/D8-1,"-")</f>
        <v>5.7314027918198951E-2</v>
      </c>
      <c r="K8" s="176">
        <f>H8-G8</f>
        <v>1488074</v>
      </c>
      <c r="L8" s="176">
        <f>H8-D8</f>
        <v>1466024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3728058</v>
      </c>
      <c r="D9" s="158">
        <v>3687112</v>
      </c>
      <c r="E9" s="158">
        <v>1358306</v>
      </c>
      <c r="F9" s="158">
        <v>3245814</v>
      </c>
      <c r="G9" s="158">
        <v>3423966</v>
      </c>
      <c r="H9" s="158">
        <v>3369395</v>
      </c>
      <c r="I9" s="159">
        <f>IFERROR(H9/G9-1,"-")</f>
        <v>-1.5937950318431926E-2</v>
      </c>
      <c r="J9" s="160">
        <f t="shared" ref="J9:J20" si="0">IFERROR(H9/D9-1,"-")</f>
        <v>-8.6169609168368133E-2</v>
      </c>
      <c r="K9" s="158">
        <f t="shared" ref="K9:K19" si="1">H9-G9</f>
        <v>-54571</v>
      </c>
      <c r="L9" s="158">
        <f t="shared" ref="L9:L20" si="2">H9-D9</f>
        <v>-317717</v>
      </c>
      <c r="M9" s="159">
        <f>H9/H$8</f>
        <v>0.12458558149927622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3.9748050856165708E-2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8.4837530643110518E-2</v>
      </c>
      <c r="N11" s="79"/>
    </row>
    <row r="12" spans="1:14" x14ac:dyDescent="0.25">
      <c r="A12" s="1"/>
      <c r="B12" s="157" t="s">
        <v>107</v>
      </c>
      <c r="C12" s="158">
        <v>22177890</v>
      </c>
      <c r="D12" s="158">
        <v>21891687</v>
      </c>
      <c r="E12" s="158">
        <v>7572238</v>
      </c>
      <c r="F12" s="158">
        <v>19769851</v>
      </c>
      <c r="G12" s="158">
        <v>22132783</v>
      </c>
      <c r="H12" s="158">
        <v>23675428</v>
      </c>
      <c r="I12" s="159">
        <f>IFERROR(H12/G12-1,"-")</f>
        <v>6.9699549306564856E-2</v>
      </c>
      <c r="J12" s="160">
        <f t="shared" si="0"/>
        <v>8.1480289755650137E-2</v>
      </c>
      <c r="K12" s="158">
        <f t="shared" si="1"/>
        <v>1542645</v>
      </c>
      <c r="L12" s="158">
        <f t="shared" si="2"/>
        <v>1783741</v>
      </c>
      <c r="M12" s="159">
        <f>H12/H$8</f>
        <v>0.87541441850072377</v>
      </c>
      <c r="N12" s="79"/>
    </row>
    <row r="13" spans="1:14" s="56" customFormat="1" x14ac:dyDescent="0.25">
      <c r="A13" s="161"/>
      <c r="B13" s="162" t="s">
        <v>110</v>
      </c>
      <c r="C13" s="163">
        <v>9666021</v>
      </c>
      <c r="D13" s="163">
        <v>10028810</v>
      </c>
      <c r="E13" s="163">
        <v>2918774</v>
      </c>
      <c r="F13" s="163">
        <v>9382512</v>
      </c>
      <c r="G13" s="163">
        <v>10349496</v>
      </c>
      <c r="H13" s="163">
        <v>11157754</v>
      </c>
      <c r="I13" s="164">
        <f t="shared" ref="I13:I20" si="3">IFERROR(H13/G13-1,"-")</f>
        <v>7.809636333981862E-2</v>
      </c>
      <c r="J13" s="165">
        <f t="shared" si="0"/>
        <v>0.11257008558343418</v>
      </c>
      <c r="K13" s="163">
        <f t="shared" si="1"/>
        <v>808258</v>
      </c>
      <c r="L13" s="163">
        <f t="shared" si="2"/>
        <v>1128944</v>
      </c>
      <c r="M13" s="164">
        <f t="shared" ref="M13:M20" si="4">H13/H$8</f>
        <v>0.41256524400252131</v>
      </c>
      <c r="N13" s="166"/>
    </row>
    <row r="14" spans="1:14" s="56" customFormat="1" x14ac:dyDescent="0.25">
      <c r="A14" s="161"/>
      <c r="B14" s="162" t="s">
        <v>113</v>
      </c>
      <c r="C14" s="163">
        <v>3792824</v>
      </c>
      <c r="D14" s="163">
        <v>3248761</v>
      </c>
      <c r="E14" s="163">
        <v>1150264</v>
      </c>
      <c r="F14" s="163">
        <v>2214213</v>
      </c>
      <c r="G14" s="163">
        <v>2530507</v>
      </c>
      <c r="H14" s="163">
        <v>2658876</v>
      </c>
      <c r="I14" s="164">
        <f t="shared" si="3"/>
        <v>5.0728569413164948E-2</v>
      </c>
      <c r="J14" s="165">
        <f t="shared" si="0"/>
        <v>-0.18157229786986484</v>
      </c>
      <c r="K14" s="163">
        <f t="shared" si="1"/>
        <v>128369</v>
      </c>
      <c r="L14" s="163">
        <f t="shared" si="2"/>
        <v>-589885</v>
      </c>
      <c r="M14" s="164">
        <f t="shared" si="4"/>
        <v>9.8313677260893892E-2</v>
      </c>
      <c r="N14" s="166"/>
    </row>
    <row r="15" spans="1:14" x14ac:dyDescent="0.25">
      <c r="A15" s="161"/>
      <c r="B15" s="162" t="s">
        <v>116</v>
      </c>
      <c r="C15" s="163">
        <v>901191</v>
      </c>
      <c r="D15" s="163">
        <v>927867</v>
      </c>
      <c r="E15" s="163">
        <v>323121</v>
      </c>
      <c r="F15" s="163">
        <v>942553</v>
      </c>
      <c r="G15" s="163">
        <v>1133961</v>
      </c>
      <c r="H15" s="163">
        <v>1213515</v>
      </c>
      <c r="I15" s="164">
        <f t="shared" si="3"/>
        <v>7.0155851920833179E-2</v>
      </c>
      <c r="J15" s="165">
        <f t="shared" si="0"/>
        <v>0.30785446621121348</v>
      </c>
      <c r="K15" s="163">
        <f t="shared" si="1"/>
        <v>79554</v>
      </c>
      <c r="L15" s="163">
        <f t="shared" si="2"/>
        <v>285648</v>
      </c>
      <c r="M15" s="164">
        <f t="shared" si="4"/>
        <v>4.4870509967841164E-2</v>
      </c>
      <c r="N15" s="79"/>
    </row>
    <row r="16" spans="1:14" x14ac:dyDescent="0.25">
      <c r="A16" s="161"/>
      <c r="B16" s="162" t="s">
        <v>123</v>
      </c>
      <c r="C16" s="163">
        <v>927445</v>
      </c>
      <c r="D16" s="163">
        <v>864379</v>
      </c>
      <c r="E16" s="163">
        <v>280169</v>
      </c>
      <c r="F16" s="163">
        <v>1010222</v>
      </c>
      <c r="G16" s="163">
        <v>992524</v>
      </c>
      <c r="H16" s="163">
        <v>1029391</v>
      </c>
      <c r="I16" s="164">
        <f t="shared" si="3"/>
        <v>3.7144693730327916E-2</v>
      </c>
      <c r="J16" s="165">
        <f t="shared" si="0"/>
        <v>0.19090237037225566</v>
      </c>
      <c r="K16" s="163">
        <f t="shared" si="1"/>
        <v>36867</v>
      </c>
      <c r="L16" s="163">
        <f t="shared" si="2"/>
        <v>165012</v>
      </c>
      <c r="M16" s="164">
        <f t="shared" si="4"/>
        <v>3.806240477151579E-2</v>
      </c>
      <c r="N16" s="79"/>
    </row>
    <row r="17" spans="1:14" x14ac:dyDescent="0.25">
      <c r="A17" s="161"/>
      <c r="B17" s="162" t="s">
        <v>119</v>
      </c>
      <c r="C17" s="163">
        <v>826086</v>
      </c>
      <c r="D17" s="163">
        <v>802853</v>
      </c>
      <c r="E17" s="163">
        <v>381223</v>
      </c>
      <c r="F17" s="163">
        <v>826401</v>
      </c>
      <c r="G17" s="163">
        <v>849221</v>
      </c>
      <c r="H17" s="163">
        <v>877709</v>
      </c>
      <c r="I17" s="164">
        <f t="shared" si="3"/>
        <v>3.3546038074894424E-2</v>
      </c>
      <c r="J17" s="165">
        <f t="shared" si="0"/>
        <v>9.3237491794886385E-2</v>
      </c>
      <c r="K17" s="163">
        <f t="shared" si="1"/>
        <v>28488</v>
      </c>
      <c r="L17" s="163">
        <f t="shared" si="2"/>
        <v>74856</v>
      </c>
      <c r="M17" s="164">
        <f t="shared" si="4"/>
        <v>3.2453863720979061E-2</v>
      </c>
      <c r="N17" s="79"/>
    </row>
    <row r="18" spans="1:14" x14ac:dyDescent="0.25">
      <c r="A18" s="161"/>
      <c r="B18" s="162" t="s">
        <v>128</v>
      </c>
      <c r="C18" s="163">
        <v>388707</v>
      </c>
      <c r="D18" s="163">
        <v>415821</v>
      </c>
      <c r="E18" s="163">
        <v>239983</v>
      </c>
      <c r="F18" s="163">
        <v>303983</v>
      </c>
      <c r="G18" s="163">
        <v>364696</v>
      </c>
      <c r="H18" s="163">
        <v>350071</v>
      </c>
      <c r="I18" s="164">
        <f t="shared" si="3"/>
        <v>-4.0101893083554496E-2</v>
      </c>
      <c r="J18" s="165">
        <f t="shared" si="0"/>
        <v>-0.1581209222237453</v>
      </c>
      <c r="K18" s="163">
        <f t="shared" si="1"/>
        <v>-14625</v>
      </c>
      <c r="L18" s="163">
        <f t="shared" si="2"/>
        <v>-65750</v>
      </c>
      <c r="M18" s="164">
        <f t="shared" si="4"/>
        <v>1.2944103941815407E-2</v>
      </c>
      <c r="N18" s="79"/>
    </row>
    <row r="19" spans="1:14" x14ac:dyDescent="0.25">
      <c r="A19" s="161" t="s">
        <v>144</v>
      </c>
      <c r="B19" s="162" t="s">
        <v>131</v>
      </c>
      <c r="C19" s="163">
        <v>610787</v>
      </c>
      <c r="D19" s="163">
        <v>516905</v>
      </c>
      <c r="E19" s="163">
        <v>339355</v>
      </c>
      <c r="F19" s="163">
        <v>221326</v>
      </c>
      <c r="G19" s="163">
        <v>324645</v>
      </c>
      <c r="H19" s="163">
        <v>334953</v>
      </c>
      <c r="I19" s="164">
        <f t="shared" si="3"/>
        <v>3.1751605599962929E-2</v>
      </c>
      <c r="J19" s="165">
        <f t="shared" si="0"/>
        <v>-0.35200278581170619</v>
      </c>
      <c r="K19" s="163">
        <f t="shared" si="1"/>
        <v>10308</v>
      </c>
      <c r="L19" s="163">
        <f t="shared" si="2"/>
        <v>-181952</v>
      </c>
      <c r="M19" s="164">
        <f t="shared" si="4"/>
        <v>1.2385106014559607E-2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5064829</v>
      </c>
      <c r="D20" s="169">
        <f t="shared" si="5"/>
        <v>5086291</v>
      </c>
      <c r="E20" s="169">
        <f t="shared" si="5"/>
        <v>1939349</v>
      </c>
      <c r="F20" s="169">
        <f t="shared" si="5"/>
        <v>4868641</v>
      </c>
      <c r="G20" s="169">
        <f t="shared" si="5"/>
        <v>5587733</v>
      </c>
      <c r="H20" s="169">
        <f t="shared" si="5"/>
        <v>6053159</v>
      </c>
      <c r="I20" s="170">
        <f t="shared" si="3"/>
        <v>8.3294244732166067E-2</v>
      </c>
      <c r="J20" s="171">
        <f t="shared" si="0"/>
        <v>0.19009293805643446</v>
      </c>
      <c r="K20" s="169">
        <f>H20-G20</f>
        <v>465426</v>
      </c>
      <c r="L20" s="169">
        <f t="shared" si="2"/>
        <v>966868</v>
      </c>
      <c r="M20" s="170">
        <f t="shared" si="4"/>
        <v>0.22381950882059756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9543452</v>
      </c>
      <c r="D22" s="176">
        <v>9847763</v>
      </c>
      <c r="E22" s="176">
        <v>3228073</v>
      </c>
      <c r="F22" s="176">
        <v>9333775</v>
      </c>
      <c r="G22" s="176">
        <v>10077442</v>
      </c>
      <c r="H22" s="176">
        <v>10350937</v>
      </c>
      <c r="I22" s="177">
        <f>IFERROR(H22/G22-1,"-")</f>
        <v>2.7139327619052578E-2</v>
      </c>
      <c r="J22" s="177">
        <f>IFERROR(H22/D22-1,"-")</f>
        <v>5.1095258892806417E-2</v>
      </c>
      <c r="K22" s="176">
        <f>H22-G22</f>
        <v>273495</v>
      </c>
      <c r="L22" s="176">
        <f>H22-D22</f>
        <v>503174</v>
      </c>
      <c r="M22" s="177">
        <f>H22/H$8</f>
        <v>0.38273265829841074</v>
      </c>
      <c r="N22" s="79"/>
    </row>
    <row r="23" spans="1:14" x14ac:dyDescent="0.25">
      <c r="A23" s="161" t="s">
        <v>96</v>
      </c>
      <c r="B23" s="157" t="s">
        <v>97</v>
      </c>
      <c r="C23" s="158">
        <v>689477</v>
      </c>
      <c r="D23" s="158">
        <v>835888</v>
      </c>
      <c r="E23" s="158">
        <v>287860</v>
      </c>
      <c r="F23" s="158">
        <v>747196</v>
      </c>
      <c r="G23" s="158">
        <v>656924</v>
      </c>
      <c r="H23" s="158">
        <v>601274</v>
      </c>
      <c r="I23" s="159">
        <f>IFERROR(H23/G23-1,"-")</f>
        <v>-8.4712995719443906E-2</v>
      </c>
      <c r="J23" s="160">
        <f t="shared" ref="J23:J34" si="6">IFERROR(H23/D23-1,"-")</f>
        <v>-0.28067635855521311</v>
      </c>
      <c r="K23" s="158">
        <f t="shared" ref="K23:K33" si="7">H23-G23</f>
        <v>-55650</v>
      </c>
      <c r="L23" s="158">
        <f t="shared" ref="L23:L34" si="8">H23-D23</f>
        <v>-234614</v>
      </c>
      <c r="M23" s="159">
        <f>H23/H$8</f>
        <v>2.223249898880832E-2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6.7236897797408402E-3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1.550880920906748E-2</v>
      </c>
      <c r="N25" s="79"/>
    </row>
    <row r="26" spans="1:14" x14ac:dyDescent="0.25">
      <c r="A26" s="161"/>
      <c r="B26" s="157" t="s">
        <v>107</v>
      </c>
      <c r="C26" s="158">
        <v>8853975</v>
      </c>
      <c r="D26" s="158">
        <v>9011875</v>
      </c>
      <c r="E26" s="158">
        <v>2940213</v>
      </c>
      <c r="F26" s="158">
        <v>8586579</v>
      </c>
      <c r="G26" s="158">
        <v>9420518</v>
      </c>
      <c r="H26" s="158">
        <v>9749663</v>
      </c>
      <c r="I26" s="159">
        <f>IFERROR(H26/G26-1,"-")</f>
        <v>3.4939161519568218E-2</v>
      </c>
      <c r="J26" s="160">
        <f t="shared" si="6"/>
        <v>8.1868423607739826E-2</v>
      </c>
      <c r="K26" s="158">
        <f t="shared" si="7"/>
        <v>329145</v>
      </c>
      <c r="L26" s="158">
        <f t="shared" si="8"/>
        <v>737788</v>
      </c>
      <c r="M26" s="159">
        <f>H26/H$8</f>
        <v>0.36050015930960244</v>
      </c>
      <c r="N26" s="79"/>
    </row>
    <row r="27" spans="1:14" s="56" customFormat="1" x14ac:dyDescent="0.25">
      <c r="A27" s="161"/>
      <c r="B27" s="162" t="s">
        <v>110</v>
      </c>
      <c r="C27" s="163">
        <v>4039219</v>
      </c>
      <c r="D27" s="163">
        <v>4276177</v>
      </c>
      <c r="E27" s="163">
        <v>1243159</v>
      </c>
      <c r="F27" s="163">
        <v>4332424</v>
      </c>
      <c r="G27" s="163">
        <v>4829410</v>
      </c>
      <c r="H27" s="163">
        <v>5052166</v>
      </c>
      <c r="I27" s="164">
        <f t="shared" ref="I27:I34" si="9">IFERROR(H27/G27-1,"-")</f>
        <v>4.6124888961591504E-2</v>
      </c>
      <c r="J27" s="165">
        <f t="shared" si="6"/>
        <v>0.18146793268847383</v>
      </c>
      <c r="K27" s="163">
        <f t="shared" si="7"/>
        <v>222756</v>
      </c>
      <c r="L27" s="163">
        <f t="shared" si="8"/>
        <v>775989</v>
      </c>
      <c r="M27" s="164">
        <f t="shared" ref="M27:M34" si="10">H27/H$8</f>
        <v>0.18680713865274695</v>
      </c>
      <c r="N27" s="166"/>
    </row>
    <row r="28" spans="1:14" s="56" customFormat="1" x14ac:dyDescent="0.25">
      <c r="A28" s="161"/>
      <c r="B28" s="162" t="s">
        <v>113</v>
      </c>
      <c r="C28" s="163">
        <v>1452865</v>
      </c>
      <c r="D28" s="163">
        <v>1345464</v>
      </c>
      <c r="E28" s="163">
        <v>414667</v>
      </c>
      <c r="F28" s="163">
        <v>1019837</v>
      </c>
      <c r="G28" s="163">
        <v>1081490</v>
      </c>
      <c r="H28" s="163">
        <v>1062041</v>
      </c>
      <c r="I28" s="164">
        <f t="shared" si="9"/>
        <v>-1.7983522732526458E-2</v>
      </c>
      <c r="J28" s="165">
        <f t="shared" si="6"/>
        <v>-0.21065074948121987</v>
      </c>
      <c r="K28" s="163">
        <f t="shared" si="7"/>
        <v>-19449</v>
      </c>
      <c r="L28" s="163">
        <f t="shared" si="8"/>
        <v>-283423</v>
      </c>
      <c r="M28" s="164">
        <f t="shared" si="10"/>
        <v>3.9269659853200002E-2</v>
      </c>
      <c r="N28" s="166"/>
    </row>
    <row r="29" spans="1:14" x14ac:dyDescent="0.25">
      <c r="A29" s="161"/>
      <c r="B29" s="162" t="s">
        <v>116</v>
      </c>
      <c r="C29" s="163">
        <v>313122</v>
      </c>
      <c r="D29" s="163">
        <v>330897</v>
      </c>
      <c r="E29" s="163">
        <v>135620</v>
      </c>
      <c r="F29" s="163">
        <v>350575</v>
      </c>
      <c r="G29" s="163">
        <v>398844</v>
      </c>
      <c r="H29" s="163">
        <v>364141</v>
      </c>
      <c r="I29" s="164">
        <f t="shared" si="9"/>
        <v>-8.7008955882500461E-2</v>
      </c>
      <c r="J29" s="165">
        <f t="shared" si="6"/>
        <v>0.10046630824697722</v>
      </c>
      <c r="K29" s="163">
        <f t="shared" si="7"/>
        <v>-34703</v>
      </c>
      <c r="L29" s="163">
        <f t="shared" si="8"/>
        <v>33244</v>
      </c>
      <c r="M29" s="164">
        <f t="shared" si="10"/>
        <v>1.3464351384366613E-2</v>
      </c>
      <c r="N29" s="79"/>
    </row>
    <row r="30" spans="1:14" x14ac:dyDescent="0.25">
      <c r="A30" s="161"/>
      <c r="B30" s="162" t="s">
        <v>123</v>
      </c>
      <c r="C30" s="163">
        <v>414841</v>
      </c>
      <c r="D30" s="163">
        <v>383239</v>
      </c>
      <c r="E30" s="163">
        <v>121574</v>
      </c>
      <c r="F30" s="163">
        <v>467069</v>
      </c>
      <c r="G30" s="163">
        <v>423389</v>
      </c>
      <c r="H30" s="163">
        <v>423920</v>
      </c>
      <c r="I30" s="164">
        <f t="shared" si="9"/>
        <v>1.2541657907976234E-3</v>
      </c>
      <c r="J30" s="165">
        <f t="shared" si="6"/>
        <v>0.10615047007220046</v>
      </c>
      <c r="K30" s="163">
        <f t="shared" si="7"/>
        <v>531</v>
      </c>
      <c r="L30" s="163">
        <f t="shared" si="8"/>
        <v>40681</v>
      </c>
      <c r="M30" s="164">
        <f t="shared" si="10"/>
        <v>1.5674718965622367E-2</v>
      </c>
      <c r="N30" s="79"/>
    </row>
    <row r="31" spans="1:14" x14ac:dyDescent="0.25">
      <c r="A31" s="161"/>
      <c r="B31" s="162" t="s">
        <v>119</v>
      </c>
      <c r="C31" s="163">
        <v>435710</v>
      </c>
      <c r="D31" s="163">
        <v>424803</v>
      </c>
      <c r="E31" s="163">
        <v>188425</v>
      </c>
      <c r="F31" s="163">
        <v>472282</v>
      </c>
      <c r="G31" s="163">
        <v>444309</v>
      </c>
      <c r="H31" s="163">
        <v>458279</v>
      </c>
      <c r="I31" s="164">
        <f t="shared" si="9"/>
        <v>3.1442081974481617E-2</v>
      </c>
      <c r="J31" s="165">
        <f t="shared" si="6"/>
        <v>7.8803586603672704E-2</v>
      </c>
      <c r="K31" s="163">
        <f t="shared" si="7"/>
        <v>13970</v>
      </c>
      <c r="L31" s="163">
        <f t="shared" si="8"/>
        <v>33476</v>
      </c>
      <c r="M31" s="164">
        <f t="shared" si="10"/>
        <v>1.6945165438871611E-2</v>
      </c>
      <c r="N31" s="79"/>
    </row>
    <row r="32" spans="1:14" x14ac:dyDescent="0.25">
      <c r="A32" s="161"/>
      <c r="B32" s="162" t="s">
        <v>128</v>
      </c>
      <c r="C32" s="163">
        <v>154249</v>
      </c>
      <c r="D32" s="163">
        <v>176635</v>
      </c>
      <c r="E32" s="163">
        <v>94459</v>
      </c>
      <c r="F32" s="163">
        <v>114576</v>
      </c>
      <c r="G32" s="163">
        <v>129191</v>
      </c>
      <c r="H32" s="163">
        <v>127582</v>
      </c>
      <c r="I32" s="164">
        <f t="shared" si="9"/>
        <v>-1.2454427940026824E-2</v>
      </c>
      <c r="J32" s="165">
        <f t="shared" si="6"/>
        <v>-0.27770826846321506</v>
      </c>
      <c r="K32" s="163">
        <f t="shared" si="7"/>
        <v>-1609</v>
      </c>
      <c r="L32" s="163">
        <f t="shared" si="8"/>
        <v>-49053</v>
      </c>
      <c r="M32" s="164">
        <f t="shared" si="10"/>
        <v>4.7174278049444069E-3</v>
      </c>
      <c r="N32" s="79"/>
    </row>
    <row r="33" spans="1:14" x14ac:dyDescent="0.25">
      <c r="A33" s="161" t="s">
        <v>144</v>
      </c>
      <c r="B33" s="162" t="s">
        <v>131</v>
      </c>
      <c r="C33" s="163">
        <v>188327</v>
      </c>
      <c r="D33" s="163">
        <v>164859</v>
      </c>
      <c r="E33" s="163">
        <v>103139</v>
      </c>
      <c r="F33" s="163">
        <v>69505</v>
      </c>
      <c r="G33" s="163">
        <v>110811</v>
      </c>
      <c r="H33" s="163">
        <v>102902</v>
      </c>
      <c r="I33" s="164">
        <f t="shared" si="9"/>
        <v>-7.1373780581350244E-2</v>
      </c>
      <c r="J33" s="165">
        <f t="shared" si="6"/>
        <v>-0.37581812336602793</v>
      </c>
      <c r="K33" s="163">
        <f t="shared" si="7"/>
        <v>-7909</v>
      </c>
      <c r="L33" s="163">
        <f t="shared" si="8"/>
        <v>-61957</v>
      </c>
      <c r="M33" s="164">
        <f t="shared" si="10"/>
        <v>3.8048686804125135E-3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1855642</v>
      </c>
      <c r="D34" s="169">
        <f t="shared" si="11"/>
        <v>1909801</v>
      </c>
      <c r="E34" s="169">
        <f t="shared" si="11"/>
        <v>639170</v>
      </c>
      <c r="F34" s="169">
        <f t="shared" si="11"/>
        <v>1760311</v>
      </c>
      <c r="G34" s="169">
        <f t="shared" si="11"/>
        <v>2003074</v>
      </c>
      <c r="H34" s="169">
        <f t="shared" si="11"/>
        <v>2158632</v>
      </c>
      <c r="I34" s="170">
        <f t="shared" si="9"/>
        <v>7.7659637137719395E-2</v>
      </c>
      <c r="J34" s="171">
        <f t="shared" si="6"/>
        <v>0.13029158535365726</v>
      </c>
      <c r="K34" s="169">
        <f>H34-G34</f>
        <v>155558</v>
      </c>
      <c r="L34" s="169">
        <f t="shared" si="8"/>
        <v>248831</v>
      </c>
      <c r="M34" s="170">
        <f t="shared" si="10"/>
        <v>7.9816828529437958E-2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7629195</v>
      </c>
      <c r="D36" s="176">
        <v>7573908</v>
      </c>
      <c r="E36" s="176">
        <v>2404828</v>
      </c>
      <c r="F36" s="176">
        <v>6487078</v>
      </c>
      <c r="G36" s="176">
        <v>7196338</v>
      </c>
      <c r="H36" s="176">
        <v>7492248</v>
      </c>
      <c r="I36" s="177">
        <f>IFERROR(H36/G36-1,"-")</f>
        <v>4.1119524958388665E-2</v>
      </c>
      <c r="J36" s="177">
        <f>IFERROR(H36/D36-1,"-")</f>
        <v>-1.0781752300133562E-2</v>
      </c>
      <c r="K36" s="176">
        <f>H36-G36</f>
        <v>295910</v>
      </c>
      <c r="L36" s="176">
        <f>H36-D36</f>
        <v>-81660</v>
      </c>
      <c r="M36" s="177">
        <f>H36/H$8</f>
        <v>0.27703076481587624</v>
      </c>
      <c r="N36" s="79"/>
    </row>
    <row r="37" spans="1:14" x14ac:dyDescent="0.25">
      <c r="A37" s="161" t="s">
        <v>96</v>
      </c>
      <c r="B37" s="157" t="s">
        <v>97</v>
      </c>
      <c r="C37" s="158">
        <v>547806</v>
      </c>
      <c r="D37" s="158">
        <v>485180</v>
      </c>
      <c r="E37" s="158">
        <v>174594</v>
      </c>
      <c r="F37" s="158">
        <v>407411</v>
      </c>
      <c r="G37" s="158">
        <v>450459</v>
      </c>
      <c r="H37" s="158">
        <v>438799</v>
      </c>
      <c r="I37" s="159">
        <f>IFERROR(H37/G37-1,"-")</f>
        <v>-2.5884708708228676E-2</v>
      </c>
      <c r="J37" s="160">
        <f t="shared" ref="J37:J48" si="12">IFERROR(H37/D37-1,"-")</f>
        <v>-9.559544911166995E-2</v>
      </c>
      <c r="K37" s="158">
        <f t="shared" ref="K37:K47" si="13">H37-G37</f>
        <v>-11660</v>
      </c>
      <c r="L37" s="158">
        <f t="shared" ref="L37:L48" si="14">H37-D37</f>
        <v>-46381</v>
      </c>
      <c r="M37" s="159">
        <f>H37/H$8</f>
        <v>1.6224879711728934E-2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7.3120094000984955E-3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8.9128703116304366E-3</v>
      </c>
      <c r="N39" s="79"/>
    </row>
    <row r="40" spans="1:14" x14ac:dyDescent="0.25">
      <c r="A40" s="161"/>
      <c r="B40" s="157" t="s">
        <v>107</v>
      </c>
      <c r="C40" s="158">
        <v>7081389</v>
      </c>
      <c r="D40" s="158">
        <v>7088728</v>
      </c>
      <c r="E40" s="158">
        <v>2230234</v>
      </c>
      <c r="F40" s="158">
        <v>6079667</v>
      </c>
      <c r="G40" s="158">
        <v>6745879</v>
      </c>
      <c r="H40" s="158">
        <v>7053449</v>
      </c>
      <c r="I40" s="159">
        <f>IFERROR(H40/G40-1,"-")</f>
        <v>4.5593761761810514E-2</v>
      </c>
      <c r="J40" s="160">
        <f t="shared" si="12"/>
        <v>-4.9767743945035026E-3</v>
      </c>
      <c r="K40" s="158">
        <f t="shared" si="13"/>
        <v>307570</v>
      </c>
      <c r="L40" s="158">
        <f t="shared" si="14"/>
        <v>-35279</v>
      </c>
      <c r="M40" s="159">
        <f>H40/H$8</f>
        <v>0.26080588510414726</v>
      </c>
      <c r="N40" s="79"/>
    </row>
    <row r="41" spans="1:14" s="56" customFormat="1" x14ac:dyDescent="0.25">
      <c r="A41" s="161"/>
      <c r="B41" s="162" t="s">
        <v>110</v>
      </c>
      <c r="C41" s="163">
        <v>3641132</v>
      </c>
      <c r="D41" s="163">
        <v>3935311</v>
      </c>
      <c r="E41" s="163">
        <v>972971</v>
      </c>
      <c r="F41" s="163">
        <v>3165011</v>
      </c>
      <c r="G41" s="163">
        <v>3481161</v>
      </c>
      <c r="H41" s="163">
        <v>3721099</v>
      </c>
      <c r="I41" s="164">
        <f t="shared" ref="I41:I48" si="15">IFERROR(H41/G41-1,"-")</f>
        <v>6.8924706441328087E-2</v>
      </c>
      <c r="J41" s="165">
        <f t="shared" si="12"/>
        <v>-5.4433309082814518E-2</v>
      </c>
      <c r="K41" s="163">
        <f t="shared" si="13"/>
        <v>239938</v>
      </c>
      <c r="L41" s="163">
        <f t="shared" si="14"/>
        <v>-214212</v>
      </c>
      <c r="M41" s="164">
        <f t="shared" ref="M41:M48" si="16">H41/H$8</f>
        <v>0.1375900666830025</v>
      </c>
      <c r="N41" s="166"/>
    </row>
    <row r="42" spans="1:14" s="56" customFormat="1" x14ac:dyDescent="0.25">
      <c r="A42" s="161"/>
      <c r="B42" s="162" t="s">
        <v>113</v>
      </c>
      <c r="C42" s="163">
        <v>477191</v>
      </c>
      <c r="D42" s="163">
        <v>348599</v>
      </c>
      <c r="E42" s="163">
        <v>118015</v>
      </c>
      <c r="F42" s="163">
        <v>215817</v>
      </c>
      <c r="G42" s="163">
        <v>254303</v>
      </c>
      <c r="H42" s="163">
        <v>245100</v>
      </c>
      <c r="I42" s="164">
        <f t="shared" si="15"/>
        <v>-3.6189112987263239E-2</v>
      </c>
      <c r="J42" s="165">
        <f t="shared" si="12"/>
        <v>-0.29689987636223858</v>
      </c>
      <c r="K42" s="163">
        <f t="shared" si="13"/>
        <v>-9203</v>
      </c>
      <c r="L42" s="163">
        <f t="shared" si="14"/>
        <v>-103499</v>
      </c>
      <c r="M42" s="164">
        <f t="shared" si="16"/>
        <v>9.0627326346339934E-3</v>
      </c>
      <c r="N42" s="166"/>
    </row>
    <row r="43" spans="1:14" x14ac:dyDescent="0.25">
      <c r="A43" s="161"/>
      <c r="B43" s="162" t="s">
        <v>116</v>
      </c>
      <c r="C43" s="163">
        <v>142516</v>
      </c>
      <c r="D43" s="163">
        <v>139355</v>
      </c>
      <c r="E43" s="163">
        <v>53624</v>
      </c>
      <c r="F43" s="163">
        <v>144404</v>
      </c>
      <c r="G43" s="163">
        <v>184615</v>
      </c>
      <c r="H43" s="163">
        <v>185724</v>
      </c>
      <c r="I43" s="164">
        <f t="shared" si="15"/>
        <v>6.0070958481164283E-3</v>
      </c>
      <c r="J43" s="165">
        <f t="shared" si="12"/>
        <v>0.33274012414337473</v>
      </c>
      <c r="K43" s="163">
        <f t="shared" si="13"/>
        <v>1109</v>
      </c>
      <c r="L43" s="163">
        <f t="shared" si="14"/>
        <v>46369</v>
      </c>
      <c r="M43" s="164">
        <f t="shared" si="16"/>
        <v>6.8672662416759019E-3</v>
      </c>
      <c r="N43" s="79"/>
    </row>
    <row r="44" spans="1:14" x14ac:dyDescent="0.25">
      <c r="A44" s="161"/>
      <c r="B44" s="162" t="s">
        <v>123</v>
      </c>
      <c r="C44" s="163">
        <v>366094</v>
      </c>
      <c r="D44" s="163">
        <v>354201</v>
      </c>
      <c r="E44" s="163">
        <v>102738</v>
      </c>
      <c r="F44" s="163">
        <v>374048</v>
      </c>
      <c r="G44" s="163">
        <v>377945</v>
      </c>
      <c r="H44" s="163">
        <v>372670</v>
      </c>
      <c r="I44" s="164">
        <f t="shared" si="15"/>
        <v>-1.3957057243778825E-2</v>
      </c>
      <c r="J44" s="165">
        <f t="shared" si="12"/>
        <v>5.2142709930237396E-2</v>
      </c>
      <c r="K44" s="163">
        <f t="shared" si="13"/>
        <v>-5275</v>
      </c>
      <c r="L44" s="163">
        <f t="shared" si="14"/>
        <v>18469</v>
      </c>
      <c r="M44" s="164">
        <f t="shared" si="16"/>
        <v>1.377971673173827E-2</v>
      </c>
      <c r="N44" s="79"/>
    </row>
    <row r="45" spans="1:14" x14ac:dyDescent="0.25">
      <c r="A45" s="161"/>
      <c r="B45" s="162" t="s">
        <v>119</v>
      </c>
      <c r="C45" s="163">
        <v>263548</v>
      </c>
      <c r="D45" s="163">
        <v>251608</v>
      </c>
      <c r="E45" s="163">
        <v>109378</v>
      </c>
      <c r="F45" s="163">
        <v>225141</v>
      </c>
      <c r="G45" s="163">
        <v>269310</v>
      </c>
      <c r="H45" s="163">
        <v>269282</v>
      </c>
      <c r="I45" s="164">
        <f t="shared" si="15"/>
        <v>-1.0396940328993853E-4</v>
      </c>
      <c r="J45" s="165">
        <f t="shared" si="12"/>
        <v>7.0244189373946719E-2</v>
      </c>
      <c r="K45" s="163">
        <f t="shared" si="13"/>
        <v>-28</v>
      </c>
      <c r="L45" s="163">
        <f t="shared" si="14"/>
        <v>17674</v>
      </c>
      <c r="M45" s="164">
        <f t="shared" si="16"/>
        <v>9.9568778838005339E-3</v>
      </c>
      <c r="N45" s="79"/>
    </row>
    <row r="46" spans="1:14" x14ac:dyDescent="0.25">
      <c r="A46" s="161"/>
      <c r="B46" s="162" t="s">
        <v>128</v>
      </c>
      <c r="C46" s="163">
        <v>162521</v>
      </c>
      <c r="D46" s="163">
        <v>156722</v>
      </c>
      <c r="E46" s="163">
        <v>85862</v>
      </c>
      <c r="F46" s="163">
        <v>122681</v>
      </c>
      <c r="G46" s="163">
        <v>129599</v>
      </c>
      <c r="H46" s="163">
        <v>125590</v>
      </c>
      <c r="I46" s="164">
        <f t="shared" si="15"/>
        <v>-3.0933880662659452E-2</v>
      </c>
      <c r="J46" s="165">
        <f t="shared" si="12"/>
        <v>-0.19864473398757032</v>
      </c>
      <c r="K46" s="163">
        <f t="shared" si="13"/>
        <v>-4009</v>
      </c>
      <c r="L46" s="163">
        <f t="shared" si="14"/>
        <v>-31132</v>
      </c>
      <c r="M46" s="164">
        <f t="shared" si="16"/>
        <v>4.6437723034829992E-3</v>
      </c>
      <c r="N46" s="79"/>
    </row>
    <row r="47" spans="1:14" x14ac:dyDescent="0.25">
      <c r="A47" s="161" t="s">
        <v>144</v>
      </c>
      <c r="B47" s="162" t="s">
        <v>131</v>
      </c>
      <c r="C47" s="163">
        <v>257916</v>
      </c>
      <c r="D47" s="163">
        <v>226100</v>
      </c>
      <c r="E47" s="163">
        <v>139118</v>
      </c>
      <c r="F47" s="163">
        <v>101645</v>
      </c>
      <c r="G47" s="163">
        <v>131609</v>
      </c>
      <c r="H47" s="163">
        <v>138398</v>
      </c>
      <c r="I47" s="164">
        <f t="shared" si="15"/>
        <v>5.1584618073232003E-2</v>
      </c>
      <c r="J47" s="165">
        <f t="shared" si="12"/>
        <v>-0.38789031402034502</v>
      </c>
      <c r="K47" s="163">
        <f t="shared" si="13"/>
        <v>6789</v>
      </c>
      <c r="L47" s="163">
        <f t="shared" si="14"/>
        <v>-87702</v>
      </c>
      <c r="M47" s="164">
        <f t="shared" si="16"/>
        <v>5.1173564715139754E-3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1770471</v>
      </c>
      <c r="D48" s="169">
        <f t="shared" si="17"/>
        <v>1676832</v>
      </c>
      <c r="E48" s="169">
        <f t="shared" si="17"/>
        <v>648528</v>
      </c>
      <c r="F48" s="169">
        <f t="shared" si="17"/>
        <v>1730920</v>
      </c>
      <c r="G48" s="169">
        <f t="shared" si="17"/>
        <v>1917337</v>
      </c>
      <c r="H48" s="169">
        <f t="shared" si="17"/>
        <v>1995586</v>
      </c>
      <c r="I48" s="170">
        <f t="shared" si="15"/>
        <v>4.0811291911646119E-2</v>
      </c>
      <c r="J48" s="171">
        <f t="shared" si="12"/>
        <v>0.19009298486670101</v>
      </c>
      <c r="K48" s="169">
        <f>H48-G48</f>
        <v>78249</v>
      </c>
      <c r="L48" s="169">
        <f t="shared" si="14"/>
        <v>318754</v>
      </c>
      <c r="M48" s="170">
        <f t="shared" si="16"/>
        <v>7.3788096154299099E-2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176758</v>
      </c>
      <c r="D50" s="176">
        <v>171426</v>
      </c>
      <c r="E50" s="176">
        <v>58399</v>
      </c>
      <c r="F50" s="176">
        <v>119118</v>
      </c>
      <c r="G50" s="176">
        <v>124202</v>
      </c>
      <c r="H50" s="176">
        <v>142297</v>
      </c>
      <c r="I50" s="177">
        <f>IFERROR(H50/G50-1,"-")</f>
        <v>0.14569008550586937</v>
      </c>
      <c r="J50" s="177">
        <f>IFERROR(H50/D50-1,"-")</f>
        <v>-0.16992171549239909</v>
      </c>
      <c r="K50" s="176">
        <f>H50-G50</f>
        <v>18095</v>
      </c>
      <c r="L50" s="176">
        <f>H50-D50</f>
        <v>-29129</v>
      </c>
      <c r="M50" s="177">
        <f>H50/H$8</f>
        <v>5.2615245439025429E-3</v>
      </c>
      <c r="N50" s="79"/>
    </row>
    <row r="51" spans="1:14" x14ac:dyDescent="0.25">
      <c r="A51" s="161" t="s">
        <v>96</v>
      </c>
      <c r="B51" s="157" t="s">
        <v>97</v>
      </c>
      <c r="C51" s="158">
        <v>27000</v>
      </c>
      <c r="D51" s="158">
        <v>24395</v>
      </c>
      <c r="E51" s="158">
        <v>5882</v>
      </c>
      <c r="F51" s="158">
        <v>13227</v>
      </c>
      <c r="G51" s="158">
        <v>31470</v>
      </c>
      <c r="H51" s="158">
        <v>20887</v>
      </c>
      <c r="I51" s="159">
        <f>IFERROR(H51/G51-1,"-")</f>
        <v>-0.33628852875754689</v>
      </c>
      <c r="J51" s="160">
        <f t="shared" ref="J51:J62" si="18">IFERROR(H51/D51-1,"-")</f>
        <v>-0.14379995900799347</v>
      </c>
      <c r="K51" s="158">
        <f t="shared" ref="K51:K61" si="19">H51-G51</f>
        <v>-10583</v>
      </c>
      <c r="L51" s="158">
        <f t="shared" ref="L51:L62" si="20">H51-D51</f>
        <v>-3508</v>
      </c>
      <c r="M51" s="159">
        <f>H51/H$8</f>
        <v>7.7231047139779765E-4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4.3653456338020775E-4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3.357759080175899E-4</v>
      </c>
      <c r="N53" s="79"/>
    </row>
    <row r="54" spans="1:14" x14ac:dyDescent="0.25">
      <c r="A54" s="161"/>
      <c r="B54" s="157" t="s">
        <v>107</v>
      </c>
      <c r="C54" s="158">
        <v>149758</v>
      </c>
      <c r="D54" s="158">
        <v>147031</v>
      </c>
      <c r="E54" s="158">
        <v>52517</v>
      </c>
      <c r="F54" s="158">
        <v>105891</v>
      </c>
      <c r="G54" s="158">
        <v>92732</v>
      </c>
      <c r="H54" s="158">
        <v>121410</v>
      </c>
      <c r="I54" s="159">
        <f>IFERROR(H54/G54-1,"-")</f>
        <v>0.3092567829875339</v>
      </c>
      <c r="J54" s="160">
        <f t="shared" si="18"/>
        <v>-0.17425576919153107</v>
      </c>
      <c r="K54" s="158">
        <f t="shared" si="19"/>
        <v>28678</v>
      </c>
      <c r="L54" s="158">
        <f t="shared" si="20"/>
        <v>-25621</v>
      </c>
      <c r="M54" s="159">
        <f>H54/H$8</f>
        <v>4.4892140725047453E-3</v>
      </c>
      <c r="N54" s="79"/>
    </row>
    <row r="55" spans="1:14" s="56" customFormat="1" x14ac:dyDescent="0.25">
      <c r="A55" s="161"/>
      <c r="B55" s="162" t="s">
        <v>110</v>
      </c>
      <c r="C55" s="163">
        <v>49242</v>
      </c>
      <c r="D55" s="163">
        <v>51215</v>
      </c>
      <c r="E55" s="163">
        <v>19108</v>
      </c>
      <c r="F55" s="163">
        <v>48933</v>
      </c>
      <c r="G55" s="163">
        <v>39565</v>
      </c>
      <c r="H55" s="163">
        <v>51736</v>
      </c>
      <c r="I55" s="164">
        <f t="shared" ref="I55:I62" si="21">IFERROR(H55/G55-1,"-")</f>
        <v>0.30762037154050303</v>
      </c>
      <c r="J55" s="165">
        <f t="shared" si="18"/>
        <v>1.0172800937225501E-2</v>
      </c>
      <c r="K55" s="163">
        <f t="shared" si="19"/>
        <v>12171</v>
      </c>
      <c r="L55" s="163">
        <f t="shared" si="20"/>
        <v>521</v>
      </c>
      <c r="M55" s="164">
        <f t="shared" ref="M55:M62" si="22">H55/H$8</f>
        <v>1.9129724014093196E-3</v>
      </c>
      <c r="N55" s="166"/>
    </row>
    <row r="56" spans="1:14" s="56" customFormat="1" x14ac:dyDescent="0.25">
      <c r="A56" s="161"/>
      <c r="B56" s="162" t="s">
        <v>113</v>
      </c>
      <c r="C56" s="163">
        <v>59251</v>
      </c>
      <c r="D56" s="163">
        <v>47233</v>
      </c>
      <c r="E56" s="163">
        <v>15109</v>
      </c>
      <c r="F56" s="163">
        <v>23868</v>
      </c>
      <c r="G56" s="163">
        <v>19386</v>
      </c>
      <c r="H56" s="163">
        <v>27209</v>
      </c>
      <c r="I56" s="164">
        <f t="shared" si="21"/>
        <v>0.4035386361291653</v>
      </c>
      <c r="J56" s="165">
        <f t="shared" si="18"/>
        <v>-0.42394088878538305</v>
      </c>
      <c r="K56" s="163">
        <f t="shared" si="19"/>
        <v>7823</v>
      </c>
      <c r="L56" s="163">
        <f t="shared" si="20"/>
        <v>-20024</v>
      </c>
      <c r="M56" s="164">
        <f t="shared" si="22"/>
        <v>1.0060705518390709E-3</v>
      </c>
      <c r="N56" s="166"/>
    </row>
    <row r="57" spans="1:14" x14ac:dyDescent="0.25">
      <c r="A57" s="161"/>
      <c r="B57" s="162" t="s">
        <v>116</v>
      </c>
      <c r="C57" s="163">
        <v>3843</v>
      </c>
      <c r="D57" s="163">
        <v>5834</v>
      </c>
      <c r="E57" s="163">
        <v>1405</v>
      </c>
      <c r="F57" s="163">
        <v>4506</v>
      </c>
      <c r="G57" s="163">
        <v>4837</v>
      </c>
      <c r="H57" s="163">
        <v>5012</v>
      </c>
      <c r="I57" s="164">
        <f t="shared" si="21"/>
        <v>3.6179450072358899E-2</v>
      </c>
      <c r="J57" s="165">
        <f t="shared" si="18"/>
        <v>-0.14089818306479263</v>
      </c>
      <c r="K57" s="163">
        <f t="shared" si="19"/>
        <v>175</v>
      </c>
      <c r="L57" s="163">
        <f t="shared" si="20"/>
        <v>-822</v>
      </c>
      <c r="M57" s="164">
        <f t="shared" si="22"/>
        <v>1.8532197456052864E-4</v>
      </c>
      <c r="N57" s="79"/>
    </row>
    <row r="58" spans="1:14" x14ac:dyDescent="0.25">
      <c r="A58" s="161"/>
      <c r="B58" s="162" t="s">
        <v>123</v>
      </c>
      <c r="C58" s="163">
        <v>2127</v>
      </c>
      <c r="D58" s="163">
        <v>3094</v>
      </c>
      <c r="E58" s="163">
        <v>911</v>
      </c>
      <c r="F58" s="163">
        <v>2182</v>
      </c>
      <c r="G58" s="163">
        <v>1414</v>
      </c>
      <c r="H58" s="163">
        <v>3485</v>
      </c>
      <c r="I58" s="164">
        <f t="shared" si="21"/>
        <v>1.4646393210749644</v>
      </c>
      <c r="J58" s="165">
        <f t="shared" si="18"/>
        <v>0.12637362637362637</v>
      </c>
      <c r="K58" s="163">
        <f t="shared" si="19"/>
        <v>2071</v>
      </c>
      <c r="L58" s="163">
        <f t="shared" si="20"/>
        <v>391</v>
      </c>
      <c r="M58" s="164">
        <f t="shared" si="22"/>
        <v>1.2886015190411858E-4</v>
      </c>
      <c r="N58" s="79"/>
    </row>
    <row r="59" spans="1:14" x14ac:dyDescent="0.25">
      <c r="A59" s="161"/>
      <c r="B59" s="162" t="s">
        <v>119</v>
      </c>
      <c r="C59" s="163">
        <v>2409</v>
      </c>
      <c r="D59" s="163">
        <v>3723</v>
      </c>
      <c r="E59" s="163">
        <v>803</v>
      </c>
      <c r="F59" s="163">
        <v>1904</v>
      </c>
      <c r="G59" s="163">
        <v>1892</v>
      </c>
      <c r="H59" s="163">
        <v>2225</v>
      </c>
      <c r="I59" s="164">
        <f t="shared" si="21"/>
        <v>0.17600422832980978</v>
      </c>
      <c r="J59" s="165">
        <f t="shared" si="18"/>
        <v>-0.40236368520010746</v>
      </c>
      <c r="K59" s="163">
        <f t="shared" si="19"/>
        <v>333</v>
      </c>
      <c r="L59" s="163">
        <f t="shared" si="20"/>
        <v>-1498</v>
      </c>
      <c r="M59" s="164">
        <f t="shared" si="22"/>
        <v>8.2270828690577866E-5</v>
      </c>
      <c r="N59" s="79"/>
    </row>
    <row r="60" spans="1:14" x14ac:dyDescent="0.25">
      <c r="A60" s="161"/>
      <c r="B60" s="162" t="s">
        <v>128</v>
      </c>
      <c r="C60" s="163">
        <v>904</v>
      </c>
      <c r="D60" s="163">
        <v>1088</v>
      </c>
      <c r="E60" s="163">
        <v>713</v>
      </c>
      <c r="F60" s="163">
        <v>298</v>
      </c>
      <c r="G60" s="163">
        <v>583</v>
      </c>
      <c r="H60" s="163">
        <v>450</v>
      </c>
      <c r="I60" s="164">
        <f t="shared" si="21"/>
        <v>-0.22813036020583188</v>
      </c>
      <c r="J60" s="165">
        <f t="shared" si="18"/>
        <v>-0.58639705882352944</v>
      </c>
      <c r="K60" s="163">
        <f t="shared" si="19"/>
        <v>-133</v>
      </c>
      <c r="L60" s="163">
        <f t="shared" si="20"/>
        <v>-638</v>
      </c>
      <c r="M60" s="164">
        <f t="shared" si="22"/>
        <v>1.663904400483597E-5</v>
      </c>
      <c r="N60" s="79"/>
    </row>
    <row r="61" spans="1:14" x14ac:dyDescent="0.25">
      <c r="A61" s="161" t="s">
        <v>144</v>
      </c>
      <c r="B61" s="162" t="s">
        <v>131</v>
      </c>
      <c r="C61" s="163">
        <v>1010</v>
      </c>
      <c r="D61" s="163">
        <v>1733</v>
      </c>
      <c r="E61" s="163">
        <v>1488</v>
      </c>
      <c r="F61" s="163">
        <v>258</v>
      </c>
      <c r="G61" s="163">
        <v>458</v>
      </c>
      <c r="H61" s="163">
        <v>387</v>
      </c>
      <c r="I61" s="164">
        <f t="shared" si="21"/>
        <v>-0.15502183406113534</v>
      </c>
      <c r="J61" s="165">
        <f t="shared" si="18"/>
        <v>-0.77668782458165031</v>
      </c>
      <c r="K61" s="163">
        <f t="shared" si="19"/>
        <v>-71</v>
      </c>
      <c r="L61" s="163">
        <f t="shared" si="20"/>
        <v>-1346</v>
      </c>
      <c r="M61" s="164">
        <f t="shared" si="22"/>
        <v>1.4309577844158935E-5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30972</v>
      </c>
      <c r="D62" s="169">
        <f t="shared" si="23"/>
        <v>33111</v>
      </c>
      <c r="E62" s="169">
        <f t="shared" si="23"/>
        <v>12980</v>
      </c>
      <c r="F62" s="169">
        <f t="shared" si="23"/>
        <v>23942</v>
      </c>
      <c r="G62" s="169">
        <f t="shared" si="23"/>
        <v>24597</v>
      </c>
      <c r="H62" s="169">
        <f t="shared" si="23"/>
        <v>30906</v>
      </c>
      <c r="I62" s="170">
        <f t="shared" si="21"/>
        <v>0.256494694474936</v>
      </c>
      <c r="J62" s="171">
        <f t="shared" si="18"/>
        <v>-6.6594183201957091E-2</v>
      </c>
      <c r="K62" s="169">
        <f>H62-G62</f>
        <v>6309</v>
      </c>
      <c r="L62" s="169">
        <f t="shared" si="20"/>
        <v>-2205</v>
      </c>
      <c r="M62" s="170">
        <f t="shared" si="22"/>
        <v>1.1427695422521345E-3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672922</v>
      </c>
      <c r="D64" s="176">
        <v>630914</v>
      </c>
      <c r="E64" s="176">
        <v>195183</v>
      </c>
      <c r="F64" s="176">
        <v>728683</v>
      </c>
      <c r="G64" s="176">
        <v>789742</v>
      </c>
      <c r="H64" s="176">
        <v>1039569</v>
      </c>
      <c r="I64" s="177">
        <f>IFERROR(H64/G64-1,"-")</f>
        <v>0.31634001990523486</v>
      </c>
      <c r="J64" s="177">
        <f>IFERROR(H64/D64-1,"-")</f>
        <v>0.64771902351192079</v>
      </c>
      <c r="K64" s="176">
        <f>H64-G64</f>
        <v>249827</v>
      </c>
      <c r="L64" s="176">
        <f>H64-D64</f>
        <v>408655</v>
      </c>
      <c r="M64" s="177">
        <f>H64/H$8</f>
        <v>3.8438742971251834E-2</v>
      </c>
      <c r="N64" s="79"/>
    </row>
    <row r="65" spans="1:14" x14ac:dyDescent="0.25">
      <c r="A65" s="161" t="s">
        <v>96</v>
      </c>
      <c r="B65" s="157" t="s">
        <v>97</v>
      </c>
      <c r="C65" s="158">
        <v>119952</v>
      </c>
      <c r="D65" s="158">
        <v>128307</v>
      </c>
      <c r="E65" s="158">
        <v>56889</v>
      </c>
      <c r="F65" s="158">
        <v>105850</v>
      </c>
      <c r="G65" s="158">
        <v>140500</v>
      </c>
      <c r="H65" s="158">
        <v>206949</v>
      </c>
      <c r="I65" s="159">
        <f>IFERROR(H65/G65-1,"-")</f>
        <v>0.47294661921708192</v>
      </c>
      <c r="J65" s="160">
        <f t="shared" ref="J65:J76" si="24">IFERROR(H65/D65-1,"-")</f>
        <v>0.61292057331244587</v>
      </c>
      <c r="K65" s="158">
        <f t="shared" ref="K65:K75" si="25">H65-G65</f>
        <v>66449</v>
      </c>
      <c r="L65" s="158">
        <f t="shared" ref="L65:L76" si="26">H65-D65</f>
        <v>78642</v>
      </c>
      <c r="M65" s="159">
        <f>H65/H$8</f>
        <v>7.6520744839039985E-3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3.8184387451897909E-3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3.833635738714208E-3</v>
      </c>
      <c r="N67" s="79"/>
    </row>
    <row r="68" spans="1:14" x14ac:dyDescent="0.25">
      <c r="A68" s="161"/>
      <c r="B68" s="157" t="s">
        <v>107</v>
      </c>
      <c r="C68" s="158">
        <v>552970</v>
      </c>
      <c r="D68" s="158">
        <v>502607</v>
      </c>
      <c r="E68" s="158">
        <v>138294</v>
      </c>
      <c r="F68" s="158">
        <v>622833</v>
      </c>
      <c r="G68" s="158">
        <v>649242</v>
      </c>
      <c r="H68" s="158">
        <v>832620</v>
      </c>
      <c r="I68" s="159">
        <f>IFERROR(H68/G68-1,"-")</f>
        <v>0.28244937943016635</v>
      </c>
      <c r="J68" s="160">
        <f t="shared" si="24"/>
        <v>0.65660247469693012</v>
      </c>
      <c r="K68" s="158">
        <f t="shared" si="25"/>
        <v>183378</v>
      </c>
      <c r="L68" s="158">
        <f t="shared" si="26"/>
        <v>330013</v>
      </c>
      <c r="M68" s="159">
        <f>H68/H$8</f>
        <v>3.0786668487347839E-2</v>
      </c>
      <c r="N68" s="79"/>
    </row>
    <row r="69" spans="1:14" s="56" customFormat="1" x14ac:dyDescent="0.25">
      <c r="A69" s="161"/>
      <c r="B69" s="162" t="s">
        <v>110</v>
      </c>
      <c r="C69" s="163">
        <v>251478</v>
      </c>
      <c r="D69" s="163">
        <v>217254</v>
      </c>
      <c r="E69" s="163">
        <v>50022</v>
      </c>
      <c r="F69" s="163">
        <v>299464</v>
      </c>
      <c r="G69" s="163">
        <v>244920</v>
      </c>
      <c r="H69" s="163">
        <v>355629</v>
      </c>
      <c r="I69" s="164">
        <f t="shared" ref="I69:I76" si="27">IFERROR(H69/G69-1,"-")</f>
        <v>0.45202106810387055</v>
      </c>
      <c r="J69" s="165">
        <f t="shared" si="24"/>
        <v>0.63692728327211467</v>
      </c>
      <c r="K69" s="163">
        <f t="shared" si="25"/>
        <v>110709</v>
      </c>
      <c r="L69" s="163">
        <f t="shared" si="26"/>
        <v>138375</v>
      </c>
      <c r="M69" s="164">
        <f t="shared" ref="M69:M76" si="28">H69/H$8</f>
        <v>1.3149614623101803E-2</v>
      </c>
      <c r="N69" s="166"/>
    </row>
    <row r="70" spans="1:14" s="56" customFormat="1" x14ac:dyDescent="0.25">
      <c r="A70" s="161"/>
      <c r="B70" s="162" t="s">
        <v>113</v>
      </c>
      <c r="C70" s="163">
        <v>83145</v>
      </c>
      <c r="D70" s="163">
        <v>66937</v>
      </c>
      <c r="E70" s="163">
        <v>20686</v>
      </c>
      <c r="F70" s="163">
        <v>43033</v>
      </c>
      <c r="G70" s="163">
        <v>55732</v>
      </c>
      <c r="H70" s="163">
        <v>51511</v>
      </c>
      <c r="I70" s="164">
        <f t="shared" si="27"/>
        <v>-7.5737457833919497E-2</v>
      </c>
      <c r="J70" s="165">
        <f t="shared" si="24"/>
        <v>-0.23045550293559613</v>
      </c>
      <c r="K70" s="163">
        <f t="shared" si="25"/>
        <v>-4221</v>
      </c>
      <c r="L70" s="163">
        <f t="shared" si="26"/>
        <v>-15426</v>
      </c>
      <c r="M70" s="164">
        <f t="shared" si="28"/>
        <v>1.9046528794069016E-3</v>
      </c>
      <c r="N70" s="166"/>
    </row>
    <row r="71" spans="1:14" x14ac:dyDescent="0.25">
      <c r="A71" s="161"/>
      <c r="B71" s="162" t="s">
        <v>116</v>
      </c>
      <c r="C71" s="163">
        <v>35407</v>
      </c>
      <c r="D71" s="163">
        <v>56301</v>
      </c>
      <c r="E71" s="163">
        <v>16601</v>
      </c>
      <c r="F71" s="163">
        <v>80284</v>
      </c>
      <c r="G71" s="163">
        <v>77308</v>
      </c>
      <c r="H71" s="163">
        <v>97520</v>
      </c>
      <c r="I71" s="164">
        <f t="shared" si="27"/>
        <v>0.26144771563098246</v>
      </c>
      <c r="J71" s="165">
        <f t="shared" si="24"/>
        <v>0.73211843484129946</v>
      </c>
      <c r="K71" s="163">
        <f t="shared" si="25"/>
        <v>20212</v>
      </c>
      <c r="L71" s="163">
        <f t="shared" si="26"/>
        <v>41219</v>
      </c>
      <c r="M71" s="164">
        <f t="shared" si="28"/>
        <v>3.6058657141146756E-3</v>
      </c>
      <c r="N71" s="79"/>
    </row>
    <row r="72" spans="1:14" x14ac:dyDescent="0.25">
      <c r="A72" s="161"/>
      <c r="B72" s="162" t="s">
        <v>123</v>
      </c>
      <c r="C72" s="163">
        <v>12516</v>
      </c>
      <c r="D72" s="163">
        <v>8844</v>
      </c>
      <c r="E72" s="163">
        <v>1561</v>
      </c>
      <c r="F72" s="163">
        <v>17485</v>
      </c>
      <c r="G72" s="163">
        <v>19544</v>
      </c>
      <c r="H72" s="163">
        <v>34657</v>
      </c>
      <c r="I72" s="164">
        <f t="shared" si="27"/>
        <v>0.7732808022922637</v>
      </c>
      <c r="J72" s="165">
        <f t="shared" si="24"/>
        <v>2.9187019448213478</v>
      </c>
      <c r="K72" s="163">
        <f t="shared" si="25"/>
        <v>15113</v>
      </c>
      <c r="L72" s="163">
        <f t="shared" si="26"/>
        <v>25813</v>
      </c>
      <c r="M72" s="164">
        <f t="shared" si="28"/>
        <v>1.2814652179457785E-3</v>
      </c>
      <c r="N72" s="79"/>
    </row>
    <row r="73" spans="1:14" x14ac:dyDescent="0.25">
      <c r="A73" s="161"/>
      <c r="B73" s="162" t="s">
        <v>119</v>
      </c>
      <c r="C73" s="163">
        <v>13817</v>
      </c>
      <c r="D73" s="163">
        <v>10144</v>
      </c>
      <c r="E73" s="163">
        <v>5257</v>
      </c>
      <c r="F73" s="163">
        <v>18083</v>
      </c>
      <c r="G73" s="163">
        <v>14195</v>
      </c>
      <c r="H73" s="163">
        <v>21106</v>
      </c>
      <c r="I73" s="164">
        <f t="shared" si="27"/>
        <v>0.4868615709756956</v>
      </c>
      <c r="J73" s="165">
        <f t="shared" si="24"/>
        <v>1.0806388012618298</v>
      </c>
      <c r="K73" s="163">
        <f t="shared" si="25"/>
        <v>6911</v>
      </c>
      <c r="L73" s="163">
        <f t="shared" si="26"/>
        <v>10962</v>
      </c>
      <c r="M73" s="164">
        <f t="shared" si="28"/>
        <v>7.8040813948015118E-4</v>
      </c>
      <c r="N73" s="79"/>
    </row>
    <row r="74" spans="1:14" x14ac:dyDescent="0.25">
      <c r="A74" s="161"/>
      <c r="B74" s="162" t="s">
        <v>128</v>
      </c>
      <c r="C74" s="163">
        <v>6948</v>
      </c>
      <c r="D74" s="163">
        <v>9010</v>
      </c>
      <c r="E74" s="163">
        <v>5452</v>
      </c>
      <c r="F74" s="163">
        <v>7866</v>
      </c>
      <c r="G74" s="163">
        <v>23161</v>
      </c>
      <c r="H74" s="163">
        <v>17511</v>
      </c>
      <c r="I74" s="164">
        <f t="shared" si="27"/>
        <v>-0.24394456197918912</v>
      </c>
      <c r="J74" s="165">
        <f t="shared" si="24"/>
        <v>0.94350721420643735</v>
      </c>
      <c r="K74" s="163">
        <f t="shared" si="25"/>
        <v>-5650</v>
      </c>
      <c r="L74" s="163">
        <f t="shared" si="26"/>
        <v>8501</v>
      </c>
      <c r="M74" s="164">
        <f t="shared" si="28"/>
        <v>6.4748066570818376E-4</v>
      </c>
      <c r="N74" s="79"/>
    </row>
    <row r="75" spans="1:14" x14ac:dyDescent="0.25">
      <c r="A75" s="161" t="s">
        <v>144</v>
      </c>
      <c r="B75" s="162" t="s">
        <v>131</v>
      </c>
      <c r="C75" s="163">
        <v>10226</v>
      </c>
      <c r="D75" s="163">
        <v>7321</v>
      </c>
      <c r="E75" s="163">
        <v>4548</v>
      </c>
      <c r="F75" s="163">
        <v>2796</v>
      </c>
      <c r="G75" s="163">
        <v>6974</v>
      </c>
      <c r="H75" s="163">
        <v>12214</v>
      </c>
      <c r="I75" s="164">
        <f t="shared" si="27"/>
        <v>0.75136220246630336</v>
      </c>
      <c r="J75" s="165">
        <f t="shared" si="24"/>
        <v>0.66835131812593906</v>
      </c>
      <c r="K75" s="163">
        <f t="shared" si="25"/>
        <v>5240</v>
      </c>
      <c r="L75" s="163">
        <f t="shared" si="26"/>
        <v>4893</v>
      </c>
      <c r="M75" s="164">
        <f t="shared" si="28"/>
        <v>4.5162062994459233E-4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139433</v>
      </c>
      <c r="D76" s="169">
        <f t="shared" si="29"/>
        <v>126796</v>
      </c>
      <c r="E76" s="169">
        <f t="shared" si="29"/>
        <v>34167</v>
      </c>
      <c r="F76" s="169">
        <f t="shared" si="29"/>
        <v>153822</v>
      </c>
      <c r="G76" s="169">
        <f t="shared" si="29"/>
        <v>207408</v>
      </c>
      <c r="H76" s="169">
        <f t="shared" si="29"/>
        <v>242472</v>
      </c>
      <c r="I76" s="170">
        <f t="shared" si="27"/>
        <v>0.16905808840546177</v>
      </c>
      <c r="J76" s="171">
        <f t="shared" si="24"/>
        <v>0.9123000725574939</v>
      </c>
      <c r="K76" s="169">
        <f>H76-G76</f>
        <v>35064</v>
      </c>
      <c r="L76" s="169">
        <f t="shared" si="26"/>
        <v>115676</v>
      </c>
      <c r="M76" s="170">
        <f t="shared" si="28"/>
        <v>8.9655606176457497E-3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4402987</v>
      </c>
      <c r="D78" s="176">
        <v>4147957</v>
      </c>
      <c r="E78" s="176">
        <v>1338661</v>
      </c>
      <c r="F78" s="176">
        <v>3164473</v>
      </c>
      <c r="G78" s="176">
        <v>3797412</v>
      </c>
      <c r="H78" s="176">
        <v>4309024</v>
      </c>
      <c r="I78" s="177">
        <f>IFERROR(H78/G78-1,"-")</f>
        <v>0.13472649267448467</v>
      </c>
      <c r="J78" s="177">
        <f>IFERROR(H78/D78-1,"-")</f>
        <v>3.8830441106308511E-2</v>
      </c>
      <c r="K78" s="176">
        <f>H78-G78</f>
        <v>511612</v>
      </c>
      <c r="L78" s="176">
        <f>H78-D78</f>
        <v>161067</v>
      </c>
      <c r="M78" s="177">
        <f>H78/H$8</f>
        <v>0.1593289776753207</v>
      </c>
      <c r="N78" s="79"/>
    </row>
    <row r="79" spans="1:14" x14ac:dyDescent="0.25">
      <c r="A79" s="161" t="s">
        <v>96</v>
      </c>
      <c r="B79" s="157" t="s">
        <v>97</v>
      </c>
      <c r="C79" s="158">
        <v>1578338</v>
      </c>
      <c r="D79" s="158">
        <v>1507802</v>
      </c>
      <c r="E79" s="158">
        <v>371015</v>
      </c>
      <c r="F79" s="158">
        <v>1298150</v>
      </c>
      <c r="G79" s="158">
        <v>1358012</v>
      </c>
      <c r="H79" s="158">
        <v>1351953</v>
      </c>
      <c r="I79" s="159">
        <f>IFERROR(H79/G79-1,"-")</f>
        <v>-4.4616689690518685E-3</v>
      </c>
      <c r="J79" s="160">
        <f t="shared" ref="J79:J90" si="30">IFERROR(H79/D79-1,"-")</f>
        <v>-0.10336171460178456</v>
      </c>
      <c r="K79" s="158">
        <f t="shared" ref="K79:K89" si="31">H79-G79</f>
        <v>-6059</v>
      </c>
      <c r="L79" s="158">
        <f t="shared" ref="L79:L90" si="32">H79-D79</f>
        <v>-155849</v>
      </c>
      <c r="M79" s="159">
        <f>H79/H$8</f>
        <v>4.9989345465488902E-2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8.6030513122603916E-3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4.138629415322851E-2</v>
      </c>
      <c r="N81" s="79"/>
    </row>
    <row r="82" spans="1:14" x14ac:dyDescent="0.25">
      <c r="A82" s="161"/>
      <c r="B82" s="157" t="s">
        <v>107</v>
      </c>
      <c r="C82" s="158">
        <v>2824649</v>
      </c>
      <c r="D82" s="158">
        <v>2640155</v>
      </c>
      <c r="E82" s="158">
        <v>967646</v>
      </c>
      <c r="F82" s="158">
        <v>1866323</v>
      </c>
      <c r="G82" s="158">
        <v>2439400</v>
      </c>
      <c r="H82" s="158">
        <v>2957071</v>
      </c>
      <c r="I82" s="159">
        <f>IFERROR(H82/G82-1,"-")</f>
        <v>0.21221242928589001</v>
      </c>
      <c r="J82" s="160">
        <f t="shared" si="30"/>
        <v>0.1200368917733996</v>
      </c>
      <c r="K82" s="158">
        <f t="shared" si="31"/>
        <v>517671</v>
      </c>
      <c r="L82" s="158">
        <f t="shared" si="32"/>
        <v>316916</v>
      </c>
      <c r="M82" s="159">
        <f>H82/H$8</f>
        <v>0.10933963220983181</v>
      </c>
      <c r="N82" s="79"/>
    </row>
    <row r="83" spans="1:14" s="56" customFormat="1" x14ac:dyDescent="0.25">
      <c r="A83" s="161"/>
      <c r="B83" s="162" t="s">
        <v>110</v>
      </c>
      <c r="C83" s="163">
        <v>372575</v>
      </c>
      <c r="D83" s="163">
        <v>422147</v>
      </c>
      <c r="E83" s="163">
        <v>140598</v>
      </c>
      <c r="F83" s="163">
        <v>362744</v>
      </c>
      <c r="G83" s="163">
        <v>476707</v>
      </c>
      <c r="H83" s="163">
        <v>584844</v>
      </c>
      <c r="I83" s="164">
        <f t="shared" ref="I83:I90" si="33">IFERROR(H83/G83-1,"-")</f>
        <v>0.22684164486781189</v>
      </c>
      <c r="J83" s="165">
        <f t="shared" si="30"/>
        <v>0.38540366270517135</v>
      </c>
      <c r="K83" s="163">
        <f t="shared" si="31"/>
        <v>108137</v>
      </c>
      <c r="L83" s="163">
        <f t="shared" si="32"/>
        <v>162697</v>
      </c>
      <c r="M83" s="164">
        <f t="shared" ref="M83:M90" si="34">H83/H$8</f>
        <v>2.1624989004365085E-2</v>
      </c>
      <c r="N83" s="166"/>
    </row>
    <row r="84" spans="1:14" s="56" customFormat="1" x14ac:dyDescent="0.25">
      <c r="A84" s="161"/>
      <c r="B84" s="162" t="s">
        <v>113</v>
      </c>
      <c r="C84" s="163">
        <v>1366159</v>
      </c>
      <c r="D84" s="163">
        <v>1148483</v>
      </c>
      <c r="E84" s="163">
        <v>406865</v>
      </c>
      <c r="F84" s="163">
        <v>689086</v>
      </c>
      <c r="G84" s="163">
        <v>832824</v>
      </c>
      <c r="H84" s="163">
        <v>975376</v>
      </c>
      <c r="I84" s="164">
        <f t="shared" si="33"/>
        <v>0.17116701728096206</v>
      </c>
      <c r="J84" s="165">
        <f t="shared" si="30"/>
        <v>-0.15072665420384979</v>
      </c>
      <c r="K84" s="163">
        <f t="shared" si="31"/>
        <v>142552</v>
      </c>
      <c r="L84" s="163">
        <f t="shared" si="32"/>
        <v>-173107</v>
      </c>
      <c r="M84" s="164">
        <f t="shared" si="34"/>
        <v>3.6065164856135312E-2</v>
      </c>
      <c r="N84" s="166"/>
    </row>
    <row r="85" spans="1:14" x14ac:dyDescent="0.25">
      <c r="A85" s="161"/>
      <c r="B85" s="162" t="s">
        <v>116</v>
      </c>
      <c r="C85" s="163">
        <v>123889</v>
      </c>
      <c r="D85" s="163">
        <v>135749</v>
      </c>
      <c r="E85" s="163">
        <v>41361</v>
      </c>
      <c r="F85" s="163">
        <v>133627</v>
      </c>
      <c r="G85" s="163">
        <v>199415</v>
      </c>
      <c r="H85" s="163">
        <v>297137</v>
      </c>
      <c r="I85" s="164">
        <f t="shared" si="33"/>
        <v>0.49004337687736621</v>
      </c>
      <c r="J85" s="165">
        <f t="shared" si="30"/>
        <v>1.1888706362477808</v>
      </c>
      <c r="K85" s="163">
        <f t="shared" si="31"/>
        <v>97722</v>
      </c>
      <c r="L85" s="163">
        <f t="shared" si="32"/>
        <v>161388</v>
      </c>
      <c r="M85" s="164">
        <f t="shared" si="34"/>
        <v>1.098683470769988E-2</v>
      </c>
      <c r="N85" s="79"/>
    </row>
    <row r="86" spans="1:14" x14ac:dyDescent="0.25">
      <c r="A86" s="161"/>
      <c r="B86" s="162" t="s">
        <v>123</v>
      </c>
      <c r="C86" s="163">
        <v>80774</v>
      </c>
      <c r="D86" s="163">
        <v>60208</v>
      </c>
      <c r="E86" s="163">
        <v>12762</v>
      </c>
      <c r="F86" s="163">
        <v>55181</v>
      </c>
      <c r="G86" s="163">
        <v>65462</v>
      </c>
      <c r="H86" s="163">
        <v>98245</v>
      </c>
      <c r="I86" s="164">
        <f t="shared" si="33"/>
        <v>0.50079435397635264</v>
      </c>
      <c r="J86" s="165">
        <f t="shared" si="30"/>
        <v>0.6317598990167419</v>
      </c>
      <c r="K86" s="163">
        <f t="shared" si="31"/>
        <v>32783</v>
      </c>
      <c r="L86" s="163">
        <f t="shared" si="32"/>
        <v>38037</v>
      </c>
      <c r="M86" s="164">
        <f t="shared" si="34"/>
        <v>3.6326730627891336E-3</v>
      </c>
      <c r="N86" s="79"/>
    </row>
    <row r="87" spans="1:14" x14ac:dyDescent="0.25">
      <c r="A87" s="161"/>
      <c r="B87" s="162" t="s">
        <v>119</v>
      </c>
      <c r="C87" s="163">
        <v>44833</v>
      </c>
      <c r="D87" s="163">
        <v>37804</v>
      </c>
      <c r="E87" s="163">
        <v>12354</v>
      </c>
      <c r="F87" s="163">
        <v>24540</v>
      </c>
      <c r="G87" s="163">
        <v>33952</v>
      </c>
      <c r="H87" s="163">
        <v>43900</v>
      </c>
      <c r="I87" s="164">
        <f t="shared" si="33"/>
        <v>0.2930018850141376</v>
      </c>
      <c r="J87" s="165">
        <f t="shared" si="30"/>
        <v>0.16125277748386413</v>
      </c>
      <c r="K87" s="163">
        <f t="shared" si="31"/>
        <v>9948</v>
      </c>
      <c r="L87" s="163">
        <f t="shared" si="32"/>
        <v>6096</v>
      </c>
      <c r="M87" s="164">
        <f t="shared" si="34"/>
        <v>1.6232311818051093E-3</v>
      </c>
      <c r="N87" s="79"/>
    </row>
    <row r="88" spans="1:14" x14ac:dyDescent="0.25">
      <c r="A88" s="161"/>
      <c r="B88" s="162" t="s">
        <v>128</v>
      </c>
      <c r="C88" s="163">
        <v>44058</v>
      </c>
      <c r="D88" s="163">
        <v>50185</v>
      </c>
      <c r="E88" s="163">
        <v>30296</v>
      </c>
      <c r="F88" s="163">
        <v>35518</v>
      </c>
      <c r="G88" s="163">
        <v>50535</v>
      </c>
      <c r="H88" s="163">
        <v>46488</v>
      </c>
      <c r="I88" s="164">
        <f t="shared" si="33"/>
        <v>-8.0083110715345796E-2</v>
      </c>
      <c r="J88" s="165">
        <f t="shared" si="30"/>
        <v>-7.3667430507123655E-2</v>
      </c>
      <c r="K88" s="163">
        <f t="shared" si="31"/>
        <v>-4047</v>
      </c>
      <c r="L88" s="163">
        <f t="shared" si="32"/>
        <v>-3697</v>
      </c>
      <c r="M88" s="164">
        <f t="shared" si="34"/>
        <v>1.7189241726595882E-3</v>
      </c>
      <c r="N88" s="79"/>
    </row>
    <row r="89" spans="1:14" x14ac:dyDescent="0.25">
      <c r="A89" s="161" t="s">
        <v>144</v>
      </c>
      <c r="B89" s="162" t="s">
        <v>131</v>
      </c>
      <c r="C89" s="163">
        <v>80980</v>
      </c>
      <c r="D89" s="163">
        <v>65355</v>
      </c>
      <c r="E89" s="163">
        <v>48839</v>
      </c>
      <c r="F89" s="163">
        <v>29720</v>
      </c>
      <c r="G89" s="163">
        <v>49558</v>
      </c>
      <c r="H89" s="163">
        <v>53306</v>
      </c>
      <c r="I89" s="164">
        <f t="shared" si="33"/>
        <v>7.562855643892008E-2</v>
      </c>
      <c r="J89" s="165">
        <f t="shared" si="30"/>
        <v>-0.18436232881952419</v>
      </c>
      <c r="K89" s="163">
        <f t="shared" si="31"/>
        <v>3748</v>
      </c>
      <c r="L89" s="163">
        <f t="shared" si="32"/>
        <v>-12049</v>
      </c>
      <c r="M89" s="164">
        <f t="shared" si="34"/>
        <v>1.9710241771595249E-3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711381</v>
      </c>
      <c r="D90" s="169">
        <f t="shared" si="35"/>
        <v>720224</v>
      </c>
      <c r="E90" s="169">
        <f t="shared" si="35"/>
        <v>274571</v>
      </c>
      <c r="F90" s="169">
        <f t="shared" si="35"/>
        <v>535907</v>
      </c>
      <c r="G90" s="169">
        <f t="shared" si="35"/>
        <v>730947</v>
      </c>
      <c r="H90" s="169">
        <f t="shared" si="35"/>
        <v>857775</v>
      </c>
      <c r="I90" s="170">
        <f t="shared" si="33"/>
        <v>0.17351189621135332</v>
      </c>
      <c r="J90" s="171">
        <f t="shared" si="30"/>
        <v>0.19098363842360144</v>
      </c>
      <c r="K90" s="169">
        <f>H90-G90</f>
        <v>126828</v>
      </c>
      <c r="L90" s="169">
        <f t="shared" si="32"/>
        <v>137551</v>
      </c>
      <c r="M90" s="170">
        <f t="shared" si="34"/>
        <v>3.1716791047218168E-2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101524</v>
      </c>
      <c r="D92" s="176">
        <v>98308</v>
      </c>
      <c r="E92" s="176">
        <v>44367</v>
      </c>
      <c r="F92" s="176">
        <v>100995</v>
      </c>
      <c r="G92" s="176">
        <v>112147</v>
      </c>
      <c r="H92" s="176">
        <v>111822</v>
      </c>
      <c r="I92" s="177">
        <f>IFERROR(H92/G92-1,"-")</f>
        <v>-2.8979821127627092E-3</v>
      </c>
      <c r="J92" s="177">
        <f>IFERROR(H92/D92-1,"-")</f>
        <v>0.13746592342433983</v>
      </c>
      <c r="K92" s="176">
        <f>H92-G92</f>
        <v>-325</v>
      </c>
      <c r="L92" s="176">
        <f>H92-D92</f>
        <v>13514</v>
      </c>
      <c r="M92" s="177">
        <f>H92/H$8</f>
        <v>4.1346915082417068E-3</v>
      </c>
      <c r="N92" s="79"/>
    </row>
    <row r="93" spans="1:14" x14ac:dyDescent="0.25">
      <c r="A93" s="161" t="s">
        <v>96</v>
      </c>
      <c r="B93" s="157" t="s">
        <v>97</v>
      </c>
      <c r="C93" s="158">
        <v>52641</v>
      </c>
      <c r="D93" s="158">
        <v>53495</v>
      </c>
      <c r="E93" s="158">
        <v>21472</v>
      </c>
      <c r="F93" s="158">
        <v>53443</v>
      </c>
      <c r="G93" s="158">
        <v>57667</v>
      </c>
      <c r="H93" s="158">
        <v>51706</v>
      </c>
      <c r="I93" s="159">
        <f>IFERROR(H93/G93-1,"-")</f>
        <v>-0.10336934468586889</v>
      </c>
      <c r="J93" s="160">
        <f t="shared" ref="J93:J104" si="36">IFERROR(H93/D93-1,"-")</f>
        <v>-3.3442377792317068E-2</v>
      </c>
      <c r="K93" s="158">
        <f t="shared" ref="K93:K103" si="37">H93-G93</f>
        <v>-5961</v>
      </c>
      <c r="L93" s="158">
        <f t="shared" ref="L93:L104" si="38">H93-D93</f>
        <v>-1789</v>
      </c>
      <c r="M93" s="159">
        <f>H93/H$8</f>
        <v>1.9118631318089973E-3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5.4161937018408295E-4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1.3702437616249143E-3</v>
      </c>
      <c r="N95" s="79"/>
    </row>
    <row r="96" spans="1:14" x14ac:dyDescent="0.25">
      <c r="A96" s="161"/>
      <c r="B96" s="157" t="s">
        <v>107</v>
      </c>
      <c r="C96" s="158">
        <v>48883</v>
      </c>
      <c r="D96" s="158">
        <v>44813</v>
      </c>
      <c r="E96" s="158">
        <v>22895</v>
      </c>
      <c r="F96" s="158">
        <v>47552</v>
      </c>
      <c r="G96" s="158">
        <v>54480</v>
      </c>
      <c r="H96" s="158">
        <v>60116</v>
      </c>
      <c r="I96" s="159">
        <f>IFERROR(H96/G96-1,"-")</f>
        <v>0.10345080763582959</v>
      </c>
      <c r="J96" s="160">
        <f t="shared" si="36"/>
        <v>0.34148572958739654</v>
      </c>
      <c r="K96" s="158">
        <f t="shared" si="37"/>
        <v>5636</v>
      </c>
      <c r="L96" s="158">
        <f t="shared" si="38"/>
        <v>15303</v>
      </c>
      <c r="M96" s="159">
        <f>H96/H$8</f>
        <v>2.2228283764327097E-3</v>
      </c>
      <c r="N96" s="79"/>
    </row>
    <row r="97" spans="1:14" s="56" customFormat="1" x14ac:dyDescent="0.25">
      <c r="A97" s="161"/>
      <c r="B97" s="162" t="s">
        <v>110</v>
      </c>
      <c r="C97" s="163">
        <v>5327</v>
      </c>
      <c r="D97" s="163">
        <v>6238</v>
      </c>
      <c r="E97" s="163">
        <v>4549</v>
      </c>
      <c r="F97" s="163">
        <v>6678</v>
      </c>
      <c r="G97" s="163">
        <v>8437</v>
      </c>
      <c r="H97" s="163">
        <v>9512</v>
      </c>
      <c r="I97" s="164">
        <f t="shared" ref="I97:I104" si="39">IFERROR(H97/G97-1,"-")</f>
        <v>0.12741495792343249</v>
      </c>
      <c r="J97" s="165">
        <f t="shared" si="36"/>
        <v>0.52484770759858934</v>
      </c>
      <c r="K97" s="163">
        <f t="shared" si="37"/>
        <v>1075</v>
      </c>
      <c r="L97" s="163">
        <f t="shared" si="38"/>
        <v>3274</v>
      </c>
      <c r="M97" s="164">
        <f t="shared" ref="M97:M104" si="40">H97/H$8</f>
        <v>3.5171241460888836E-4</v>
      </c>
      <c r="N97" s="166"/>
    </row>
    <row r="98" spans="1:14" s="56" customFormat="1" x14ac:dyDescent="0.25">
      <c r="A98" s="161"/>
      <c r="B98" s="162" t="s">
        <v>113</v>
      </c>
      <c r="C98" s="163">
        <v>18232</v>
      </c>
      <c r="D98" s="163">
        <v>14224</v>
      </c>
      <c r="E98" s="163">
        <v>6846</v>
      </c>
      <c r="F98" s="163">
        <v>14680</v>
      </c>
      <c r="G98" s="163">
        <v>15937</v>
      </c>
      <c r="H98" s="163">
        <v>17843</v>
      </c>
      <c r="I98" s="164">
        <f t="shared" si="39"/>
        <v>0.11959590889125926</v>
      </c>
      <c r="J98" s="165">
        <f t="shared" si="36"/>
        <v>0.25442913385826782</v>
      </c>
      <c r="K98" s="163">
        <f t="shared" si="37"/>
        <v>1906</v>
      </c>
      <c r="L98" s="163">
        <f t="shared" si="38"/>
        <v>3619</v>
      </c>
      <c r="M98" s="164">
        <f t="shared" si="40"/>
        <v>6.597565826184183E-4</v>
      </c>
      <c r="N98" s="166"/>
    </row>
    <row r="99" spans="1:14" x14ac:dyDescent="0.25">
      <c r="A99" s="161"/>
      <c r="B99" s="162" t="s">
        <v>116</v>
      </c>
      <c r="C99" s="163">
        <v>6351</v>
      </c>
      <c r="D99" s="163">
        <v>6457</v>
      </c>
      <c r="E99" s="163">
        <v>3672</v>
      </c>
      <c r="F99" s="163">
        <v>6004</v>
      </c>
      <c r="G99" s="163">
        <v>6518</v>
      </c>
      <c r="H99" s="163">
        <v>7642</v>
      </c>
      <c r="I99" s="164">
        <f t="shared" si="39"/>
        <v>0.17244553544031915</v>
      </c>
      <c r="J99" s="165">
        <f t="shared" si="36"/>
        <v>0.1835217593309586</v>
      </c>
      <c r="K99" s="163">
        <f t="shared" si="37"/>
        <v>1124</v>
      </c>
      <c r="L99" s="163">
        <f t="shared" si="38"/>
        <v>1185</v>
      </c>
      <c r="M99" s="164">
        <f t="shared" si="40"/>
        <v>2.8256794285545886E-4</v>
      </c>
      <c r="N99" s="79"/>
    </row>
    <row r="100" spans="1:14" x14ac:dyDescent="0.25">
      <c r="A100" s="161"/>
      <c r="B100" s="162" t="s">
        <v>123</v>
      </c>
      <c r="C100" s="163">
        <v>1808</v>
      </c>
      <c r="D100" s="163">
        <v>1730</v>
      </c>
      <c r="E100" s="163">
        <v>864</v>
      </c>
      <c r="F100" s="163">
        <v>3436</v>
      </c>
      <c r="G100" s="163">
        <v>2670</v>
      </c>
      <c r="H100" s="163">
        <v>3162</v>
      </c>
      <c r="I100" s="164">
        <f t="shared" si="39"/>
        <v>0.18426966292134828</v>
      </c>
      <c r="J100" s="165">
        <f t="shared" si="36"/>
        <v>0.82774566473988442</v>
      </c>
      <c r="K100" s="163">
        <f t="shared" si="37"/>
        <v>492</v>
      </c>
      <c r="L100" s="163">
        <f t="shared" si="38"/>
        <v>1432</v>
      </c>
      <c r="M100" s="164">
        <f t="shared" si="40"/>
        <v>1.1691701587398077E-4</v>
      </c>
      <c r="N100" s="79"/>
    </row>
    <row r="101" spans="1:14" x14ac:dyDescent="0.25">
      <c r="A101" s="161"/>
      <c r="B101" s="162" t="s">
        <v>119</v>
      </c>
      <c r="C101" s="163">
        <v>1092</v>
      </c>
      <c r="D101" s="163">
        <v>1007</v>
      </c>
      <c r="E101" s="163">
        <v>500</v>
      </c>
      <c r="F101" s="163">
        <v>1540</v>
      </c>
      <c r="G101" s="163">
        <v>1223</v>
      </c>
      <c r="H101" s="163">
        <v>1693</v>
      </c>
      <c r="I101" s="164">
        <f t="shared" si="39"/>
        <v>0.3843008994276369</v>
      </c>
      <c r="J101" s="165">
        <f t="shared" si="36"/>
        <v>0.68123138033763664</v>
      </c>
      <c r="K101" s="163">
        <f t="shared" si="37"/>
        <v>470</v>
      </c>
      <c r="L101" s="163">
        <f t="shared" si="38"/>
        <v>686</v>
      </c>
      <c r="M101" s="164">
        <f t="shared" si="40"/>
        <v>6.2599781111527335E-5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315</v>
      </c>
      <c r="E102" s="163">
        <v>568</v>
      </c>
      <c r="F102" s="163">
        <v>630</v>
      </c>
      <c r="G102" s="163">
        <v>298</v>
      </c>
      <c r="H102" s="163">
        <v>632</v>
      </c>
      <c r="I102" s="164">
        <f t="shared" si="39"/>
        <v>1.1208053691275168</v>
      </c>
      <c r="J102" s="165">
        <f t="shared" si="36"/>
        <v>1.0063492063492063</v>
      </c>
      <c r="K102" s="163">
        <f t="shared" si="37"/>
        <v>334</v>
      </c>
      <c r="L102" s="163">
        <f t="shared" si="38"/>
        <v>317</v>
      </c>
      <c r="M102" s="164">
        <f t="shared" si="40"/>
        <v>2.3368612913458519E-5</v>
      </c>
      <c r="N102" s="79"/>
    </row>
    <row r="103" spans="1:14" x14ac:dyDescent="0.25">
      <c r="A103" s="161" t="s">
        <v>144</v>
      </c>
      <c r="B103" s="162" t="s">
        <v>131</v>
      </c>
      <c r="C103" s="163">
        <v>702</v>
      </c>
      <c r="D103" s="163">
        <v>383</v>
      </c>
      <c r="E103" s="163">
        <v>219</v>
      </c>
      <c r="F103" s="163">
        <v>247</v>
      </c>
      <c r="G103" s="163">
        <v>680</v>
      </c>
      <c r="H103" s="163">
        <v>871</v>
      </c>
      <c r="I103" s="164">
        <f t="shared" si="39"/>
        <v>0.28088235294117636</v>
      </c>
      <c r="J103" s="165">
        <f t="shared" si="36"/>
        <v>1.2741514360313317</v>
      </c>
      <c r="K103" s="163">
        <f t="shared" si="37"/>
        <v>191</v>
      </c>
      <c r="L103" s="163">
        <f t="shared" si="38"/>
        <v>488</v>
      </c>
      <c r="M103" s="164">
        <f t="shared" si="40"/>
        <v>3.2205794062693624E-5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15150</v>
      </c>
      <c r="D104" s="169">
        <f t="shared" si="41"/>
        <v>14459</v>
      </c>
      <c r="E104" s="169">
        <f t="shared" si="41"/>
        <v>5677</v>
      </c>
      <c r="F104" s="169">
        <f t="shared" si="41"/>
        <v>14337</v>
      </c>
      <c r="G104" s="169">
        <f t="shared" si="41"/>
        <v>18717</v>
      </c>
      <c r="H104" s="169">
        <f t="shared" si="41"/>
        <v>18761</v>
      </c>
      <c r="I104" s="170">
        <f t="shared" si="39"/>
        <v>2.3508040818507325E-3</v>
      </c>
      <c r="J104" s="171">
        <f t="shared" si="36"/>
        <v>0.29753094958157544</v>
      </c>
      <c r="K104" s="169">
        <f>H104-G104</f>
        <v>44</v>
      </c>
      <c r="L104" s="169">
        <f t="shared" si="38"/>
        <v>4302</v>
      </c>
      <c r="M104" s="170">
        <f t="shared" si="40"/>
        <v>6.9370023238828375E-4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795874</v>
      </c>
      <c r="D106" s="176">
        <v>795524</v>
      </c>
      <c r="E106" s="176">
        <v>350068</v>
      </c>
      <c r="F106" s="176">
        <v>960692</v>
      </c>
      <c r="G106" s="176">
        <v>1064225</v>
      </c>
      <c r="H106" s="176">
        <v>1119703</v>
      </c>
      <c r="I106" s="177">
        <f>IFERROR(H106/G106-1,"-")</f>
        <v>5.2129953722192202E-2</v>
      </c>
      <c r="J106" s="177">
        <f>IFERROR(H106/D106-1,"-")</f>
        <v>0.40750373338830759</v>
      </c>
      <c r="K106" s="176">
        <f>H106-G106</f>
        <v>55478</v>
      </c>
      <c r="L106" s="176">
        <f>H106-D106</f>
        <v>324179</v>
      </c>
      <c r="M106" s="177">
        <f>H106/H$8</f>
        <v>4.1401749976326341E-2</v>
      </c>
      <c r="N106" s="79"/>
    </row>
    <row r="107" spans="1:14" x14ac:dyDescent="0.25">
      <c r="A107" s="161" t="s">
        <v>96</v>
      </c>
      <c r="B107" s="157" t="s">
        <v>97</v>
      </c>
      <c r="C107" s="158">
        <v>125777</v>
      </c>
      <c r="D107" s="158">
        <v>116270</v>
      </c>
      <c r="E107" s="158">
        <v>103323</v>
      </c>
      <c r="F107" s="158">
        <v>146210</v>
      </c>
      <c r="G107" s="158">
        <v>171102</v>
      </c>
      <c r="H107" s="158">
        <v>170181</v>
      </c>
      <c r="I107" s="159">
        <f>IFERROR(H107/G107-1,"-")</f>
        <v>-5.3827541466493489E-3</v>
      </c>
      <c r="J107" s="160">
        <f t="shared" ref="J107:J118" si="42">IFERROR(H107/D107-1,"-")</f>
        <v>0.463670766319773</v>
      </c>
      <c r="K107" s="158">
        <f t="shared" ref="K107:K117" si="43">H107-G107</f>
        <v>-921</v>
      </c>
      <c r="L107" s="158">
        <f t="shared" ref="L107:L118" si="44">H107-D107</f>
        <v>53911</v>
      </c>
      <c r="M107" s="159">
        <f>H107/H$8</f>
        <v>6.2925536617488677E-3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1.7834836633983516E-3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4.5090699983505161E-3</v>
      </c>
      <c r="N109" s="79"/>
    </row>
    <row r="110" spans="1:14" x14ac:dyDescent="0.25">
      <c r="A110" s="161"/>
      <c r="B110" s="157" t="s">
        <v>107</v>
      </c>
      <c r="C110" s="158">
        <v>670097</v>
      </c>
      <c r="D110" s="158">
        <v>679254</v>
      </c>
      <c r="E110" s="158">
        <v>246745</v>
      </c>
      <c r="F110" s="158">
        <v>814482</v>
      </c>
      <c r="G110" s="158">
        <v>893123</v>
      </c>
      <c r="H110" s="158">
        <v>949522</v>
      </c>
      <c r="I110" s="159">
        <f>IFERROR(H110/G110-1,"-")</f>
        <v>6.3148077028583938E-2</v>
      </c>
      <c r="J110" s="160">
        <f t="shared" si="42"/>
        <v>0.39788944930762282</v>
      </c>
      <c r="K110" s="158">
        <f t="shared" si="43"/>
        <v>56399</v>
      </c>
      <c r="L110" s="158">
        <f t="shared" si="44"/>
        <v>270268</v>
      </c>
      <c r="M110" s="159">
        <f>H110/H$8</f>
        <v>3.510919631457747E-2</v>
      </c>
      <c r="N110" s="79"/>
    </row>
    <row r="111" spans="1:14" s="56" customFormat="1" x14ac:dyDescent="0.25">
      <c r="A111" s="161"/>
      <c r="B111" s="162" t="s">
        <v>110</v>
      </c>
      <c r="C111" s="163">
        <v>376583</v>
      </c>
      <c r="D111" s="163">
        <v>365109</v>
      </c>
      <c r="E111" s="163">
        <v>127632</v>
      </c>
      <c r="F111" s="163">
        <v>499233</v>
      </c>
      <c r="G111" s="163">
        <v>559863</v>
      </c>
      <c r="H111" s="163">
        <v>589805</v>
      </c>
      <c r="I111" s="164">
        <f t="shared" ref="I111:I118" si="45">IFERROR(H111/G111-1,"-")</f>
        <v>5.348094087303501E-2</v>
      </c>
      <c r="J111" s="165">
        <f t="shared" si="42"/>
        <v>0.61542169598667784</v>
      </c>
      <c r="K111" s="163">
        <f t="shared" si="43"/>
        <v>29942</v>
      </c>
      <c r="L111" s="163">
        <f t="shared" si="44"/>
        <v>224696</v>
      </c>
      <c r="M111" s="164">
        <f t="shared" ref="M111:M118" si="46">H111/H$8</f>
        <v>2.1808425220605068E-2</v>
      </c>
      <c r="N111" s="166"/>
    </row>
    <row r="112" spans="1:14" s="56" customFormat="1" x14ac:dyDescent="0.25">
      <c r="A112" s="161"/>
      <c r="B112" s="162" t="s">
        <v>113</v>
      </c>
      <c r="C112" s="163">
        <v>83339</v>
      </c>
      <c r="D112" s="163">
        <v>64823</v>
      </c>
      <c r="E112" s="163">
        <v>18556</v>
      </c>
      <c r="F112" s="163">
        <v>32869</v>
      </c>
      <c r="G112" s="163">
        <v>43496</v>
      </c>
      <c r="H112" s="163">
        <v>41195</v>
      </c>
      <c r="I112" s="164">
        <f t="shared" si="45"/>
        <v>-5.2901416222181363E-2</v>
      </c>
      <c r="J112" s="165">
        <f t="shared" si="42"/>
        <v>-0.36450025453928392</v>
      </c>
      <c r="K112" s="163">
        <f t="shared" si="43"/>
        <v>-2301</v>
      </c>
      <c r="L112" s="163">
        <f t="shared" si="44"/>
        <v>-23628</v>
      </c>
      <c r="M112" s="164">
        <f t="shared" si="46"/>
        <v>1.5232120395093731E-3</v>
      </c>
      <c r="N112" s="166"/>
    </row>
    <row r="113" spans="1:14" x14ac:dyDescent="0.25">
      <c r="A113" s="161"/>
      <c r="B113" s="162" t="s">
        <v>116</v>
      </c>
      <c r="C113" s="163">
        <v>77564</v>
      </c>
      <c r="D113" s="163">
        <v>80052</v>
      </c>
      <c r="E113" s="163">
        <v>10673</v>
      </c>
      <c r="F113" s="163">
        <v>49017</v>
      </c>
      <c r="G113" s="163">
        <v>63689</v>
      </c>
      <c r="H113" s="163">
        <v>60200</v>
      </c>
      <c r="I113" s="164">
        <f t="shared" si="45"/>
        <v>-5.4781830457378833E-2</v>
      </c>
      <c r="J113" s="165">
        <f t="shared" si="42"/>
        <v>-0.24798880727527106</v>
      </c>
      <c r="K113" s="163">
        <f t="shared" si="43"/>
        <v>-3489</v>
      </c>
      <c r="L113" s="163">
        <f t="shared" si="44"/>
        <v>-19852</v>
      </c>
      <c r="M113" s="164">
        <f t="shared" si="46"/>
        <v>2.2259343313136121E-3</v>
      </c>
      <c r="N113" s="79"/>
    </row>
    <row r="114" spans="1:14" x14ac:dyDescent="0.25">
      <c r="A114" s="161"/>
      <c r="B114" s="162" t="s">
        <v>123</v>
      </c>
      <c r="C114" s="163">
        <v>10971</v>
      </c>
      <c r="D114" s="163">
        <v>13798</v>
      </c>
      <c r="E114" s="163">
        <v>7421</v>
      </c>
      <c r="F114" s="163">
        <v>31602</v>
      </c>
      <c r="G114" s="163">
        <v>28649</v>
      </c>
      <c r="H114" s="163">
        <v>29803</v>
      </c>
      <c r="I114" s="164">
        <f t="shared" si="45"/>
        <v>4.0280638067646368E-2</v>
      </c>
      <c r="J114" s="165">
        <f t="shared" si="42"/>
        <v>1.1599507174952892</v>
      </c>
      <c r="K114" s="163">
        <f t="shared" si="43"/>
        <v>1154</v>
      </c>
      <c r="L114" s="163">
        <f t="shared" si="44"/>
        <v>16005</v>
      </c>
      <c r="M114" s="164">
        <f t="shared" si="46"/>
        <v>1.1019853966136143E-3</v>
      </c>
      <c r="N114" s="79"/>
    </row>
    <row r="115" spans="1:14" x14ac:dyDescent="0.25">
      <c r="A115" s="161"/>
      <c r="B115" s="162" t="s">
        <v>119</v>
      </c>
      <c r="C115" s="163">
        <v>19833</v>
      </c>
      <c r="D115" s="163">
        <v>24162</v>
      </c>
      <c r="E115" s="163">
        <v>17411</v>
      </c>
      <c r="F115" s="163">
        <v>34248</v>
      </c>
      <c r="G115" s="163">
        <v>33161</v>
      </c>
      <c r="H115" s="163">
        <v>23224</v>
      </c>
      <c r="I115" s="164">
        <f t="shared" si="45"/>
        <v>-0.29965923826181362</v>
      </c>
      <c r="J115" s="165">
        <f t="shared" si="42"/>
        <v>-3.8821289628341971E-2</v>
      </c>
      <c r="K115" s="163">
        <f t="shared" si="43"/>
        <v>-9937</v>
      </c>
      <c r="L115" s="163">
        <f t="shared" si="44"/>
        <v>-938</v>
      </c>
      <c r="M115" s="164">
        <f t="shared" si="46"/>
        <v>8.5872257326291242E-4</v>
      </c>
      <c r="N115" s="79"/>
    </row>
    <row r="116" spans="1:14" x14ac:dyDescent="0.25">
      <c r="A116" s="161"/>
      <c r="B116" s="162" t="s">
        <v>128</v>
      </c>
      <c r="C116" s="163">
        <v>2920</v>
      </c>
      <c r="D116" s="163">
        <v>3857</v>
      </c>
      <c r="E116" s="163">
        <v>2329</v>
      </c>
      <c r="F116" s="163">
        <v>4391</v>
      </c>
      <c r="G116" s="163">
        <v>7117</v>
      </c>
      <c r="H116" s="163">
        <v>9993</v>
      </c>
      <c r="I116" s="164">
        <f t="shared" si="45"/>
        <v>0.40410285232541798</v>
      </c>
      <c r="J116" s="165">
        <f t="shared" si="42"/>
        <v>1.5908737360642986</v>
      </c>
      <c r="K116" s="163">
        <f t="shared" si="43"/>
        <v>2876</v>
      </c>
      <c r="L116" s="163">
        <f t="shared" si="44"/>
        <v>6136</v>
      </c>
      <c r="M116" s="164">
        <f t="shared" si="46"/>
        <v>3.6949770386739079E-4</v>
      </c>
      <c r="N116" s="79"/>
    </row>
    <row r="117" spans="1:14" x14ac:dyDescent="0.25">
      <c r="A117" s="161" t="s">
        <v>144</v>
      </c>
      <c r="B117" s="162" t="s">
        <v>131</v>
      </c>
      <c r="C117" s="163">
        <v>7822</v>
      </c>
      <c r="D117" s="163">
        <v>8164</v>
      </c>
      <c r="E117" s="163">
        <v>7242</v>
      </c>
      <c r="F117" s="163">
        <v>5361</v>
      </c>
      <c r="G117" s="163">
        <v>4471</v>
      </c>
      <c r="H117" s="163">
        <v>8914</v>
      </c>
      <c r="I117" s="164">
        <f t="shared" si="45"/>
        <v>0.99373741892194145</v>
      </c>
      <c r="J117" s="165">
        <f t="shared" si="42"/>
        <v>9.1866731994120432E-2</v>
      </c>
      <c r="K117" s="163">
        <f t="shared" si="43"/>
        <v>4443</v>
      </c>
      <c r="L117" s="163">
        <f t="shared" si="44"/>
        <v>750</v>
      </c>
      <c r="M117" s="164">
        <f t="shared" si="46"/>
        <v>3.2960097390912857E-4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91065</v>
      </c>
      <c r="D118" s="169">
        <f t="shared" si="47"/>
        <v>119289</v>
      </c>
      <c r="E118" s="169">
        <f t="shared" si="47"/>
        <v>55481</v>
      </c>
      <c r="F118" s="169">
        <f t="shared" si="47"/>
        <v>157761</v>
      </c>
      <c r="G118" s="169">
        <f t="shared" si="47"/>
        <v>152677</v>
      </c>
      <c r="H118" s="169">
        <f t="shared" si="47"/>
        <v>186388</v>
      </c>
      <c r="I118" s="170">
        <f t="shared" si="45"/>
        <v>0.22079946553835872</v>
      </c>
      <c r="J118" s="171">
        <f t="shared" si="42"/>
        <v>0.56249109305971223</v>
      </c>
      <c r="K118" s="169">
        <f>H118-G118</f>
        <v>33711</v>
      </c>
      <c r="L118" s="169">
        <f t="shared" si="44"/>
        <v>67099</v>
      </c>
      <c r="M118" s="170">
        <f t="shared" si="46"/>
        <v>6.8918180754963714E-3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391852</v>
      </c>
      <c r="D120" s="176">
        <v>366728</v>
      </c>
      <c r="E120" s="176">
        <v>147987</v>
      </c>
      <c r="F120" s="176">
        <v>385149</v>
      </c>
      <c r="G120" s="176">
        <v>418024</v>
      </c>
      <c r="H120" s="176">
        <v>432765</v>
      </c>
      <c r="I120" s="177">
        <f>IFERROR(H120/G120-1,"-")</f>
        <v>3.5263525539203533E-2</v>
      </c>
      <c r="J120" s="177">
        <f>IFERROR(H120/D120-1,"-")</f>
        <v>0.18007078815907152</v>
      </c>
      <c r="K120" s="176">
        <f>H120-G120</f>
        <v>14741</v>
      </c>
      <c r="L120" s="176">
        <f>H120-D120</f>
        <v>66037</v>
      </c>
      <c r="M120" s="177">
        <f>H120/H$8</f>
        <v>1.6001768619450754E-2</v>
      </c>
      <c r="N120" s="79"/>
    </row>
    <row r="121" spans="1:14" x14ac:dyDescent="0.25">
      <c r="A121" s="161" t="s">
        <v>96</v>
      </c>
      <c r="B121" s="157" t="s">
        <v>97</v>
      </c>
      <c r="C121" s="158">
        <v>201434</v>
      </c>
      <c r="D121" s="158">
        <v>172457</v>
      </c>
      <c r="E121" s="158">
        <v>70562</v>
      </c>
      <c r="F121" s="158">
        <v>199002</v>
      </c>
      <c r="G121" s="158">
        <v>224961</v>
      </c>
      <c r="H121" s="158">
        <v>229892</v>
      </c>
      <c r="I121" s="159">
        <f>IFERROR(H121/G121-1,"-")</f>
        <v>2.1919354910406641E-2</v>
      </c>
      <c r="J121" s="160">
        <f t="shared" ref="J121:J132" si="48">IFERROR(H121/D121-1,"-")</f>
        <v>0.33303954029120297</v>
      </c>
      <c r="K121" s="158">
        <f t="shared" ref="K121:K131" si="49">H121-G121</f>
        <v>4931</v>
      </c>
      <c r="L121" s="158">
        <f t="shared" ref="L121:L132" si="50">H121-D121</f>
        <v>57435</v>
      </c>
      <c r="M121" s="159">
        <f>H121/H$8</f>
        <v>8.5004068985772251E-3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3.8382946710355621E-3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4.662112227541663E-3</v>
      </c>
      <c r="N123" s="79"/>
    </row>
    <row r="124" spans="1:14" x14ac:dyDescent="0.25">
      <c r="A124" s="161"/>
      <c r="B124" s="157" t="s">
        <v>107</v>
      </c>
      <c r="C124" s="158">
        <v>190418</v>
      </c>
      <c r="D124" s="158">
        <v>194271</v>
      </c>
      <c r="E124" s="158">
        <v>77425</v>
      </c>
      <c r="F124" s="158">
        <v>186147</v>
      </c>
      <c r="G124" s="158">
        <v>193063</v>
      </c>
      <c r="H124" s="158">
        <v>202873</v>
      </c>
      <c r="I124" s="159">
        <f>IFERROR(H124/G124-1,"-")</f>
        <v>5.0812429103453294E-2</v>
      </c>
      <c r="J124" s="160">
        <f t="shared" si="48"/>
        <v>4.4278353434120454E-2</v>
      </c>
      <c r="K124" s="158">
        <f t="shared" si="49"/>
        <v>9810</v>
      </c>
      <c r="L124" s="158">
        <f t="shared" si="50"/>
        <v>8602</v>
      </c>
      <c r="M124" s="159">
        <f>H124/H$8</f>
        <v>7.5013617208735291E-3</v>
      </c>
      <c r="N124" s="79"/>
    </row>
    <row r="125" spans="1:14" s="56" customFormat="1" x14ac:dyDescent="0.25">
      <c r="A125" s="161"/>
      <c r="B125" s="162" t="s">
        <v>110</v>
      </c>
      <c r="C125" s="163">
        <v>26187</v>
      </c>
      <c r="D125" s="163">
        <v>24203</v>
      </c>
      <c r="E125" s="163">
        <v>9418</v>
      </c>
      <c r="F125" s="163">
        <v>24863</v>
      </c>
      <c r="G125" s="163">
        <v>28361</v>
      </c>
      <c r="H125" s="163">
        <v>28012</v>
      </c>
      <c r="I125" s="164">
        <f t="shared" ref="I125:I132" si="51">IFERROR(H125/G125-1,"-")</f>
        <v>-1.2305630972109571E-2</v>
      </c>
      <c r="J125" s="165">
        <f t="shared" si="48"/>
        <v>0.1573771846465315</v>
      </c>
      <c r="K125" s="163">
        <f t="shared" si="49"/>
        <v>-349</v>
      </c>
      <c r="L125" s="163">
        <f t="shared" si="50"/>
        <v>3809</v>
      </c>
      <c r="M125" s="164">
        <f t="shared" ref="M125:M132" si="52">H125/H$8</f>
        <v>1.0357620014743673E-3</v>
      </c>
      <c r="N125" s="166"/>
    </row>
    <row r="126" spans="1:14" s="56" customFormat="1" x14ac:dyDescent="0.25">
      <c r="A126" s="161"/>
      <c r="B126" s="162" t="s">
        <v>113</v>
      </c>
      <c r="C126" s="163">
        <v>24413</v>
      </c>
      <c r="D126" s="163">
        <v>21158</v>
      </c>
      <c r="E126" s="163">
        <v>9614</v>
      </c>
      <c r="F126" s="163">
        <v>21838</v>
      </c>
      <c r="G126" s="163">
        <v>29620</v>
      </c>
      <c r="H126" s="163">
        <v>29011</v>
      </c>
      <c r="I126" s="164">
        <f t="shared" si="51"/>
        <v>-2.0560432140445672E-2</v>
      </c>
      <c r="J126" s="165">
        <f t="shared" si="48"/>
        <v>0.37115984497589571</v>
      </c>
      <c r="K126" s="163">
        <f t="shared" si="49"/>
        <v>-609</v>
      </c>
      <c r="L126" s="163">
        <f t="shared" si="50"/>
        <v>7853</v>
      </c>
      <c r="M126" s="164">
        <f t="shared" si="52"/>
        <v>1.0727006791651031E-3</v>
      </c>
      <c r="N126" s="166"/>
    </row>
    <row r="127" spans="1:14" x14ac:dyDescent="0.25">
      <c r="A127" s="161"/>
      <c r="B127" s="162" t="s">
        <v>116</v>
      </c>
      <c r="C127" s="163">
        <v>14222</v>
      </c>
      <c r="D127" s="163">
        <v>14871</v>
      </c>
      <c r="E127" s="163">
        <v>5562</v>
      </c>
      <c r="F127" s="163">
        <v>17063</v>
      </c>
      <c r="G127" s="163">
        <v>19930</v>
      </c>
      <c r="H127" s="163">
        <v>20245</v>
      </c>
      <c r="I127" s="164">
        <f t="shared" si="51"/>
        <v>1.5805318615152997E-2</v>
      </c>
      <c r="J127" s="165">
        <f t="shared" si="48"/>
        <v>0.36137448725707744</v>
      </c>
      <c r="K127" s="163">
        <f t="shared" si="49"/>
        <v>315</v>
      </c>
      <c r="L127" s="163">
        <f t="shared" si="50"/>
        <v>5374</v>
      </c>
      <c r="M127" s="164">
        <f t="shared" si="52"/>
        <v>7.4857210195089833E-4</v>
      </c>
      <c r="N127" s="79"/>
    </row>
    <row r="128" spans="1:14" x14ac:dyDescent="0.25">
      <c r="A128" s="161"/>
      <c r="B128" s="162" t="s">
        <v>123</v>
      </c>
      <c r="C128" s="163">
        <v>3489</v>
      </c>
      <c r="D128" s="163">
        <v>3489</v>
      </c>
      <c r="E128" s="163">
        <v>1417</v>
      </c>
      <c r="F128" s="163">
        <v>4492</v>
      </c>
      <c r="G128" s="163">
        <v>5134</v>
      </c>
      <c r="H128" s="163">
        <v>5463</v>
      </c>
      <c r="I128" s="164">
        <f t="shared" si="51"/>
        <v>6.4082586677054909E-2</v>
      </c>
      <c r="J128" s="165">
        <f t="shared" si="48"/>
        <v>0.56577815993121239</v>
      </c>
      <c r="K128" s="163">
        <f t="shared" si="49"/>
        <v>329</v>
      </c>
      <c r="L128" s="163">
        <f t="shared" si="50"/>
        <v>1974</v>
      </c>
      <c r="M128" s="164">
        <f t="shared" si="52"/>
        <v>2.019979942187087E-4</v>
      </c>
      <c r="N128" s="79"/>
    </row>
    <row r="129" spans="1:14" x14ac:dyDescent="0.25">
      <c r="A129" s="161"/>
      <c r="B129" s="162" t="s">
        <v>119</v>
      </c>
      <c r="C129" s="163">
        <v>3677</v>
      </c>
      <c r="D129" s="163">
        <v>2749</v>
      </c>
      <c r="E129" s="163">
        <v>1386</v>
      </c>
      <c r="F129" s="163">
        <v>3426</v>
      </c>
      <c r="G129" s="163">
        <v>3937</v>
      </c>
      <c r="H129" s="163">
        <v>4203</v>
      </c>
      <c r="I129" s="164">
        <f t="shared" si="51"/>
        <v>6.7564135128270308E-2</v>
      </c>
      <c r="J129" s="165">
        <f t="shared" si="48"/>
        <v>0.52891960712986541</v>
      </c>
      <c r="K129" s="163">
        <f t="shared" si="49"/>
        <v>266</v>
      </c>
      <c r="L129" s="163">
        <f t="shared" si="50"/>
        <v>1454</v>
      </c>
      <c r="M129" s="164">
        <f t="shared" si="52"/>
        <v>1.5540867100516799E-4</v>
      </c>
      <c r="N129" s="79"/>
    </row>
    <row r="130" spans="1:14" x14ac:dyDescent="0.25">
      <c r="A130" s="161"/>
      <c r="B130" s="162" t="s">
        <v>128</v>
      </c>
      <c r="C130" s="163">
        <v>2978</v>
      </c>
      <c r="D130" s="163">
        <v>3370</v>
      </c>
      <c r="E130" s="163">
        <v>1591</v>
      </c>
      <c r="F130" s="163">
        <v>1703</v>
      </c>
      <c r="G130" s="163">
        <v>2395</v>
      </c>
      <c r="H130" s="163">
        <v>2990</v>
      </c>
      <c r="I130" s="164">
        <f t="shared" si="51"/>
        <v>0.24843423799582465</v>
      </c>
      <c r="J130" s="165">
        <f t="shared" si="48"/>
        <v>-0.11275964391691395</v>
      </c>
      <c r="K130" s="163">
        <f t="shared" si="49"/>
        <v>595</v>
      </c>
      <c r="L130" s="163">
        <f t="shared" si="50"/>
        <v>-380</v>
      </c>
      <c r="M130" s="164">
        <f t="shared" si="52"/>
        <v>1.1055720349879901E-4</v>
      </c>
      <c r="N130" s="79"/>
    </row>
    <row r="131" spans="1:14" x14ac:dyDescent="0.25">
      <c r="A131" s="161" t="s">
        <v>144</v>
      </c>
      <c r="B131" s="162" t="s">
        <v>131</v>
      </c>
      <c r="C131" s="163">
        <v>4930</v>
      </c>
      <c r="D131" s="163">
        <v>3921</v>
      </c>
      <c r="E131" s="163">
        <v>1985</v>
      </c>
      <c r="F131" s="163">
        <v>2533</v>
      </c>
      <c r="G131" s="163">
        <v>3169</v>
      </c>
      <c r="H131" s="163">
        <v>3494</v>
      </c>
      <c r="I131" s="164">
        <f t="shared" si="51"/>
        <v>0.10255601136005055</v>
      </c>
      <c r="J131" s="165">
        <f t="shared" si="48"/>
        <v>-0.10890079061463909</v>
      </c>
      <c r="K131" s="163">
        <f t="shared" si="49"/>
        <v>325</v>
      </c>
      <c r="L131" s="163">
        <f t="shared" si="50"/>
        <v>-427</v>
      </c>
      <c r="M131" s="164">
        <f t="shared" si="52"/>
        <v>1.291929327842153E-4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110522</v>
      </c>
      <c r="D132" s="169">
        <f t="shared" si="53"/>
        <v>120510</v>
      </c>
      <c r="E132" s="169">
        <f t="shared" si="53"/>
        <v>46452</v>
      </c>
      <c r="F132" s="169">
        <f t="shared" si="53"/>
        <v>110229</v>
      </c>
      <c r="G132" s="169">
        <f t="shared" si="53"/>
        <v>100517</v>
      </c>
      <c r="H132" s="169">
        <f t="shared" si="53"/>
        <v>109455</v>
      </c>
      <c r="I132" s="170">
        <f t="shared" si="51"/>
        <v>8.8920282141329299E-2</v>
      </c>
      <c r="J132" s="171">
        <f t="shared" si="48"/>
        <v>-9.1735125715708188E-2</v>
      </c>
      <c r="K132" s="169">
        <f>H132-G132</f>
        <v>8938</v>
      </c>
      <c r="L132" s="169">
        <f t="shared" si="50"/>
        <v>-11055</v>
      </c>
      <c r="M132" s="170">
        <f t="shared" si="52"/>
        <v>4.0471701367762692E-3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1595657</v>
      </c>
      <c r="D134" s="176">
        <v>1400493</v>
      </c>
      <c r="E134" s="176">
        <v>496113</v>
      </c>
      <c r="F134" s="176">
        <v>1289839</v>
      </c>
      <c r="G134" s="176">
        <v>1393117</v>
      </c>
      <c r="H134" s="176">
        <v>1487889</v>
      </c>
      <c r="I134" s="177">
        <f>IFERROR(H134/G134-1,"-")</f>
        <v>6.8028744175830269E-2</v>
      </c>
      <c r="J134" s="177">
        <f>IFERROR(H134/D134-1,"-")</f>
        <v>6.2403739254676793E-2</v>
      </c>
      <c r="K134" s="176">
        <f>H134-G134</f>
        <v>94772</v>
      </c>
      <c r="L134" s="176">
        <f>H134-D134</f>
        <v>87396</v>
      </c>
      <c r="M134" s="177">
        <f>H134/H$8</f>
        <v>5.5015667878469753E-2</v>
      </c>
      <c r="N134" s="79"/>
    </row>
    <row r="135" spans="1:14" x14ac:dyDescent="0.25">
      <c r="A135" s="161" t="s">
        <v>96</v>
      </c>
      <c r="B135" s="157" t="s">
        <v>97</v>
      </c>
      <c r="C135" s="158">
        <v>183397</v>
      </c>
      <c r="D135" s="158">
        <v>163304</v>
      </c>
      <c r="E135" s="158">
        <v>44417</v>
      </c>
      <c r="F135" s="158">
        <v>87836</v>
      </c>
      <c r="G135" s="158">
        <v>95606</v>
      </c>
      <c r="H135" s="158">
        <v>80930</v>
      </c>
      <c r="I135" s="159">
        <f>IFERROR(H135/G135-1,"-")</f>
        <v>-0.15350501014580675</v>
      </c>
      <c r="J135" s="160">
        <f t="shared" ref="J135:J146" si="54">IFERROR(H135/D135-1,"-")</f>
        <v>-0.50442120217508446</v>
      </c>
      <c r="K135" s="158">
        <f t="shared" ref="K135:K145" si="55">H135-G135</f>
        <v>-14676</v>
      </c>
      <c r="L135" s="158">
        <f t="shared" ref="L135:L146" si="56">H135-D135</f>
        <v>-82374</v>
      </c>
      <c r="M135" s="159">
        <f>H135/H$8</f>
        <v>2.9924396251363892E-3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1.4282585617217758E-3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1.5641810634146136E-3</v>
      </c>
      <c r="N137" s="79"/>
    </row>
    <row r="138" spans="1:14" x14ac:dyDescent="0.25">
      <c r="A138" s="161"/>
      <c r="B138" s="157" t="s">
        <v>107</v>
      </c>
      <c r="C138" s="158">
        <v>1412260</v>
      </c>
      <c r="D138" s="158">
        <v>1237189</v>
      </c>
      <c r="E138" s="158">
        <v>451696</v>
      </c>
      <c r="F138" s="158">
        <v>1202003</v>
      </c>
      <c r="G138" s="158">
        <v>1297511</v>
      </c>
      <c r="H138" s="158">
        <v>1406959</v>
      </c>
      <c r="I138" s="159">
        <f>IFERROR(H138/G138-1,"-")</f>
        <v>8.4352271387294619E-2</v>
      </c>
      <c r="J138" s="160">
        <f t="shared" si="54"/>
        <v>0.13722236457000503</v>
      </c>
      <c r="K138" s="158">
        <f t="shared" si="55"/>
        <v>109448</v>
      </c>
      <c r="L138" s="158">
        <f t="shared" si="56"/>
        <v>169770</v>
      </c>
      <c r="M138" s="159">
        <f>H138/H$8</f>
        <v>5.2023228253333366E-2</v>
      </c>
      <c r="N138" s="79"/>
    </row>
    <row r="139" spans="1:14" s="56" customFormat="1" x14ac:dyDescent="0.25">
      <c r="A139" s="161"/>
      <c r="B139" s="162" t="s">
        <v>110</v>
      </c>
      <c r="C139" s="163">
        <v>784675</v>
      </c>
      <c r="D139" s="163">
        <v>636717</v>
      </c>
      <c r="E139" s="163">
        <v>201614</v>
      </c>
      <c r="F139" s="163">
        <v>545991</v>
      </c>
      <c r="G139" s="163">
        <v>546223</v>
      </c>
      <c r="H139" s="163">
        <v>642780</v>
      </c>
      <c r="I139" s="164">
        <f t="shared" ref="I139:I146" si="57">IFERROR(H139/G139-1,"-")</f>
        <v>0.17677212420568167</v>
      </c>
      <c r="J139" s="165">
        <f t="shared" si="54"/>
        <v>9.5222838403874466E-3</v>
      </c>
      <c r="K139" s="163">
        <f t="shared" si="55"/>
        <v>96557</v>
      </c>
      <c r="L139" s="163">
        <f t="shared" si="56"/>
        <v>6063</v>
      </c>
      <c r="M139" s="164">
        <f t="shared" ref="M139:M146" si="58">H139/H$8</f>
        <v>2.3767210456507704E-2</v>
      </c>
      <c r="N139" s="166"/>
    </row>
    <row r="140" spans="1:14" s="56" customFormat="1" x14ac:dyDescent="0.25">
      <c r="A140" s="161"/>
      <c r="B140" s="162" t="s">
        <v>113</v>
      </c>
      <c r="C140" s="163">
        <v>89137</v>
      </c>
      <c r="D140" s="163">
        <v>81160</v>
      </c>
      <c r="E140" s="163">
        <v>33554</v>
      </c>
      <c r="F140" s="163">
        <v>87472</v>
      </c>
      <c r="G140" s="163">
        <v>126602</v>
      </c>
      <c r="H140" s="163">
        <v>137590</v>
      </c>
      <c r="I140" s="164">
        <f t="shared" si="57"/>
        <v>8.6791677856590033E-2</v>
      </c>
      <c r="J140" s="165">
        <f t="shared" si="54"/>
        <v>0.69529324790537217</v>
      </c>
      <c r="K140" s="163">
        <f t="shared" si="55"/>
        <v>10988</v>
      </c>
      <c r="L140" s="163">
        <f t="shared" si="56"/>
        <v>56430</v>
      </c>
      <c r="M140" s="164">
        <f t="shared" si="58"/>
        <v>5.0874801436119584E-3</v>
      </c>
      <c r="N140" s="166"/>
    </row>
    <row r="141" spans="1:14" x14ac:dyDescent="0.25">
      <c r="A141" s="161"/>
      <c r="B141" s="162" t="s">
        <v>116</v>
      </c>
      <c r="C141" s="163">
        <v>130359</v>
      </c>
      <c r="D141" s="163">
        <v>106766</v>
      </c>
      <c r="E141" s="163">
        <v>31657</v>
      </c>
      <c r="F141" s="163">
        <v>129202</v>
      </c>
      <c r="G141" s="163">
        <v>125634</v>
      </c>
      <c r="H141" s="163">
        <v>132022</v>
      </c>
      <c r="I141" s="164">
        <f t="shared" si="57"/>
        <v>5.0846108537497825E-2</v>
      </c>
      <c r="J141" s="165">
        <f t="shared" si="54"/>
        <v>0.23655470842777659</v>
      </c>
      <c r="K141" s="163">
        <f t="shared" si="55"/>
        <v>6388</v>
      </c>
      <c r="L141" s="163">
        <f t="shared" si="56"/>
        <v>25256</v>
      </c>
      <c r="M141" s="164">
        <f t="shared" si="58"/>
        <v>4.8815997057921213E-3</v>
      </c>
      <c r="N141" s="79"/>
    </row>
    <row r="142" spans="1:14" x14ac:dyDescent="0.25">
      <c r="A142" s="161"/>
      <c r="B142" s="162" t="s">
        <v>123</v>
      </c>
      <c r="C142" s="163">
        <v>29489</v>
      </c>
      <c r="D142" s="163">
        <v>30441</v>
      </c>
      <c r="E142" s="163">
        <v>6814</v>
      </c>
      <c r="F142" s="163">
        <v>48781</v>
      </c>
      <c r="G142" s="163">
        <v>59613</v>
      </c>
      <c r="H142" s="163">
        <v>46562</v>
      </c>
      <c r="I142" s="164">
        <f t="shared" si="57"/>
        <v>-0.21892875715028604</v>
      </c>
      <c r="J142" s="165">
        <f t="shared" si="54"/>
        <v>0.52958181400085413</v>
      </c>
      <c r="K142" s="163">
        <f t="shared" si="55"/>
        <v>-13051</v>
      </c>
      <c r="L142" s="163">
        <f t="shared" si="56"/>
        <v>16121</v>
      </c>
      <c r="M142" s="164">
        <f t="shared" si="58"/>
        <v>1.72166037100705E-3</v>
      </c>
      <c r="N142" s="79"/>
    </row>
    <row r="143" spans="1:14" x14ac:dyDescent="0.25">
      <c r="A143" s="161"/>
      <c r="B143" s="162" t="s">
        <v>119</v>
      </c>
      <c r="C143" s="163">
        <v>29274</v>
      </c>
      <c r="D143" s="163">
        <v>30214</v>
      </c>
      <c r="E143" s="163">
        <v>10282</v>
      </c>
      <c r="F143" s="163">
        <v>23580</v>
      </c>
      <c r="G143" s="163">
        <v>29909</v>
      </c>
      <c r="H143" s="163">
        <v>33614</v>
      </c>
      <c r="I143" s="164">
        <f t="shared" si="57"/>
        <v>0.12387575646126581</v>
      </c>
      <c r="J143" s="165">
        <f t="shared" si="54"/>
        <v>0.11253061494671335</v>
      </c>
      <c r="K143" s="163">
        <f t="shared" si="55"/>
        <v>3705</v>
      </c>
      <c r="L143" s="163">
        <f t="shared" si="56"/>
        <v>3400</v>
      </c>
      <c r="M143" s="164">
        <f t="shared" si="58"/>
        <v>1.2428996115079029E-3</v>
      </c>
      <c r="N143" s="79"/>
    </row>
    <row r="144" spans="1:14" x14ac:dyDescent="0.25">
      <c r="A144" s="161"/>
      <c r="B144" s="162" t="s">
        <v>128</v>
      </c>
      <c r="C144" s="163">
        <v>12289</v>
      </c>
      <c r="D144" s="163">
        <v>12127</v>
      </c>
      <c r="E144" s="163">
        <v>15295</v>
      </c>
      <c r="F144" s="163">
        <v>14810</v>
      </c>
      <c r="G144" s="163">
        <v>18646</v>
      </c>
      <c r="H144" s="163">
        <v>16618</v>
      </c>
      <c r="I144" s="164">
        <f t="shared" si="57"/>
        <v>-0.10876327362436988</v>
      </c>
      <c r="J144" s="165">
        <f t="shared" si="54"/>
        <v>0.37033066710645657</v>
      </c>
      <c r="K144" s="163">
        <f t="shared" si="55"/>
        <v>-2028</v>
      </c>
      <c r="L144" s="163">
        <f t="shared" si="56"/>
        <v>4491</v>
      </c>
      <c r="M144" s="164">
        <f t="shared" si="58"/>
        <v>6.1446140727192036E-4</v>
      </c>
      <c r="N144" s="79"/>
    </row>
    <row r="145" spans="1:14" x14ac:dyDescent="0.25">
      <c r="A145" s="161" t="s">
        <v>144</v>
      </c>
      <c r="B145" s="162" t="s">
        <v>131</v>
      </c>
      <c r="C145" s="163">
        <v>53071</v>
      </c>
      <c r="D145" s="163">
        <v>33879</v>
      </c>
      <c r="E145" s="163">
        <v>28797</v>
      </c>
      <c r="F145" s="163">
        <v>6614</v>
      </c>
      <c r="G145" s="163">
        <v>12913</v>
      </c>
      <c r="H145" s="163">
        <v>10719</v>
      </c>
      <c r="I145" s="164">
        <f t="shared" si="57"/>
        <v>-0.16990629598079454</v>
      </c>
      <c r="J145" s="165">
        <f t="shared" si="54"/>
        <v>-0.68360931550518023</v>
      </c>
      <c r="K145" s="163">
        <f t="shared" si="55"/>
        <v>-2194</v>
      </c>
      <c r="L145" s="163">
        <f t="shared" si="56"/>
        <v>-23160</v>
      </c>
      <c r="M145" s="164">
        <f t="shared" si="58"/>
        <v>3.9634202819519287E-4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283966</v>
      </c>
      <c r="D146" s="169">
        <f t="shared" si="59"/>
        <v>305885</v>
      </c>
      <c r="E146" s="169">
        <f t="shared" si="59"/>
        <v>123683</v>
      </c>
      <c r="F146" s="169">
        <f t="shared" si="59"/>
        <v>345553</v>
      </c>
      <c r="G146" s="169">
        <f t="shared" si="59"/>
        <v>377971</v>
      </c>
      <c r="H146" s="169">
        <f t="shared" si="59"/>
        <v>387054</v>
      </c>
      <c r="I146" s="170">
        <f t="shared" si="57"/>
        <v>2.4030944172965585E-2</v>
      </c>
      <c r="J146" s="171">
        <f t="shared" si="54"/>
        <v>0.26535789594128523</v>
      </c>
      <c r="K146" s="169">
        <f>H146-G146</f>
        <v>9083</v>
      </c>
      <c r="L146" s="169">
        <f t="shared" si="56"/>
        <v>81169</v>
      </c>
      <c r="M146" s="170">
        <f t="shared" si="58"/>
        <v>1.4311574529439515E-2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595727</v>
      </c>
      <c r="D148" s="176">
        <v>545778</v>
      </c>
      <c r="E148" s="176">
        <v>197758</v>
      </c>
      <c r="F148" s="176">
        <v>445863</v>
      </c>
      <c r="G148" s="176">
        <v>584100</v>
      </c>
      <c r="H148" s="176">
        <v>558569</v>
      </c>
      <c r="I148" s="177">
        <f>IFERROR(H148/G148-1,"-")</f>
        <v>-4.3709981167608269E-2</v>
      </c>
      <c r="J148" s="177">
        <f>IFERROR(H148/D148-1,"-")</f>
        <v>2.3436268959173834E-2</v>
      </c>
      <c r="K148" s="176">
        <f>H148-G148</f>
        <v>-25531</v>
      </c>
      <c r="L148" s="176">
        <f>H148-D148</f>
        <v>12791</v>
      </c>
      <c r="M148" s="177">
        <f>H148/H$8</f>
        <v>2.0653453712749386E-2</v>
      </c>
      <c r="N148" s="79"/>
    </row>
    <row r="149" spans="1:14" x14ac:dyDescent="0.25">
      <c r="A149" s="161" t="s">
        <v>96</v>
      </c>
      <c r="B149" s="157" t="s">
        <v>97</v>
      </c>
      <c r="C149" s="158">
        <v>202236</v>
      </c>
      <c r="D149" s="158">
        <v>200014</v>
      </c>
      <c r="E149" s="158">
        <v>72110</v>
      </c>
      <c r="F149" s="158">
        <v>187489</v>
      </c>
      <c r="G149" s="158">
        <v>237265</v>
      </c>
      <c r="H149" s="158">
        <v>216824</v>
      </c>
      <c r="I149" s="159">
        <f>IFERROR(H149/G149-1,"-")</f>
        <v>-8.6152614165595387E-2</v>
      </c>
      <c r="J149" s="160">
        <f t="shared" ref="J149:J160" si="60">IFERROR(H149/D149-1,"-")</f>
        <v>8.4044116911816236E-2</v>
      </c>
      <c r="K149" s="158">
        <f t="shared" ref="K149:K159" si="61">H149-G149</f>
        <v>-20441</v>
      </c>
      <c r="L149" s="158">
        <f t="shared" ref="L149:L160" si="62">H149-D149</f>
        <v>16810</v>
      </c>
      <c r="M149" s="159">
        <f>H149/H$8</f>
        <v>8.0172090606767891E-3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5.2626707891562097E-3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2.754538271520579E-3</v>
      </c>
      <c r="N151" s="79"/>
    </row>
    <row r="152" spans="1:14" x14ac:dyDescent="0.25">
      <c r="A152" s="161"/>
      <c r="B152" s="157" t="s">
        <v>107</v>
      </c>
      <c r="C152" s="158">
        <v>393491</v>
      </c>
      <c r="D152" s="158">
        <v>345764</v>
      </c>
      <c r="E152" s="158">
        <v>125648</v>
      </c>
      <c r="F152" s="158">
        <v>258374</v>
      </c>
      <c r="G152" s="158">
        <v>346835</v>
      </c>
      <c r="H152" s="158">
        <v>341745</v>
      </c>
      <c r="I152" s="159">
        <f>IFERROR(H152/G152-1,"-")</f>
        <v>-1.4675566191416634E-2</v>
      </c>
      <c r="J152" s="160">
        <f t="shared" si="60"/>
        <v>-1.1623535128006401E-2</v>
      </c>
      <c r="K152" s="158">
        <f t="shared" si="61"/>
        <v>-5090</v>
      </c>
      <c r="L152" s="158">
        <f t="shared" si="62"/>
        <v>-4019</v>
      </c>
      <c r="M152" s="159">
        <f>H152/H$8</f>
        <v>1.2636244652072599E-2</v>
      </c>
      <c r="N152" s="79"/>
    </row>
    <row r="153" spans="1:14" s="56" customFormat="1" x14ac:dyDescent="0.25">
      <c r="A153" s="161"/>
      <c r="B153" s="162" t="s">
        <v>110</v>
      </c>
      <c r="C153" s="163">
        <v>119603</v>
      </c>
      <c r="D153" s="163">
        <v>94439</v>
      </c>
      <c r="E153" s="163">
        <v>26762</v>
      </c>
      <c r="F153" s="163">
        <v>97171</v>
      </c>
      <c r="G153" s="163">
        <v>134849</v>
      </c>
      <c r="H153" s="163">
        <v>122171</v>
      </c>
      <c r="I153" s="164">
        <f t="shared" ref="I153:I160" si="63">IFERROR(H153/G153-1,"-")</f>
        <v>-9.4016270050204298E-2</v>
      </c>
      <c r="J153" s="165">
        <f t="shared" si="60"/>
        <v>0.29364986922775538</v>
      </c>
      <c r="K153" s="163">
        <f t="shared" si="61"/>
        <v>-12678</v>
      </c>
      <c r="L153" s="163">
        <f t="shared" si="62"/>
        <v>27732</v>
      </c>
      <c r="M153" s="164">
        <f t="shared" ref="M153:M160" si="64">H153/H$8</f>
        <v>4.5173525446995898E-3</v>
      </c>
      <c r="N153" s="166"/>
    </row>
    <row r="154" spans="1:14" s="56" customFormat="1" x14ac:dyDescent="0.25">
      <c r="A154" s="161"/>
      <c r="B154" s="162" t="s">
        <v>113</v>
      </c>
      <c r="C154" s="163">
        <v>139092</v>
      </c>
      <c r="D154" s="163">
        <v>110680</v>
      </c>
      <c r="E154" s="163">
        <v>45902</v>
      </c>
      <c r="F154" s="163">
        <v>65713</v>
      </c>
      <c r="G154" s="163">
        <v>71117</v>
      </c>
      <c r="H154" s="163">
        <v>72000</v>
      </c>
      <c r="I154" s="164">
        <f t="shared" si="63"/>
        <v>1.2416159286809059E-2</v>
      </c>
      <c r="J154" s="165">
        <f t="shared" si="60"/>
        <v>-0.3494759667509939</v>
      </c>
      <c r="K154" s="163">
        <f t="shared" si="61"/>
        <v>883</v>
      </c>
      <c r="L154" s="163">
        <f t="shared" si="62"/>
        <v>-38680</v>
      </c>
      <c r="M154" s="164">
        <f t="shared" si="64"/>
        <v>2.6622470407737554E-3</v>
      </c>
      <c r="N154" s="166"/>
    </row>
    <row r="155" spans="1:14" x14ac:dyDescent="0.25">
      <c r="A155" s="161"/>
      <c r="B155" s="162" t="s">
        <v>116</v>
      </c>
      <c r="C155" s="163">
        <v>53918</v>
      </c>
      <c r="D155" s="163">
        <v>51585</v>
      </c>
      <c r="E155" s="163">
        <v>12904</v>
      </c>
      <c r="F155" s="163">
        <v>27871</v>
      </c>
      <c r="G155" s="163">
        <v>53171</v>
      </c>
      <c r="H155" s="163">
        <v>43872</v>
      </c>
      <c r="I155" s="164">
        <f t="shared" si="63"/>
        <v>-0.17488856707603773</v>
      </c>
      <c r="J155" s="165">
        <f t="shared" si="60"/>
        <v>-0.149520209363187</v>
      </c>
      <c r="K155" s="163">
        <f t="shared" si="61"/>
        <v>-9299</v>
      </c>
      <c r="L155" s="163">
        <f t="shared" si="62"/>
        <v>-7713</v>
      </c>
      <c r="M155" s="164">
        <f t="shared" si="64"/>
        <v>1.6221958635114751E-3</v>
      </c>
      <c r="N155" s="79"/>
    </row>
    <row r="156" spans="1:14" x14ac:dyDescent="0.25">
      <c r="A156" s="161"/>
      <c r="B156" s="162" t="s">
        <v>123</v>
      </c>
      <c r="C156" s="163">
        <v>5336</v>
      </c>
      <c r="D156" s="163">
        <v>5335</v>
      </c>
      <c r="E156" s="163">
        <v>2471</v>
      </c>
      <c r="F156" s="163">
        <v>5946</v>
      </c>
      <c r="G156" s="163">
        <v>8704</v>
      </c>
      <c r="H156" s="163">
        <v>11424</v>
      </c>
      <c r="I156" s="164">
        <f t="shared" si="63"/>
        <v>0.3125</v>
      </c>
      <c r="J156" s="165">
        <f t="shared" si="60"/>
        <v>1.1413308341143393</v>
      </c>
      <c r="K156" s="163">
        <f t="shared" si="61"/>
        <v>2720</v>
      </c>
      <c r="L156" s="163">
        <f t="shared" si="62"/>
        <v>6089</v>
      </c>
      <c r="M156" s="164">
        <f t="shared" si="64"/>
        <v>4.2240986380276922E-4</v>
      </c>
      <c r="N156" s="79"/>
    </row>
    <row r="157" spans="1:14" x14ac:dyDescent="0.25">
      <c r="A157" s="161"/>
      <c r="B157" s="162" t="s">
        <v>119</v>
      </c>
      <c r="C157" s="163">
        <v>11893</v>
      </c>
      <c r="D157" s="163">
        <v>16639</v>
      </c>
      <c r="E157" s="163">
        <v>8377</v>
      </c>
      <c r="F157" s="163">
        <v>21657</v>
      </c>
      <c r="G157" s="163">
        <v>17333</v>
      </c>
      <c r="H157" s="163">
        <v>20183</v>
      </c>
      <c r="I157" s="164">
        <f t="shared" si="63"/>
        <v>0.16442623896613395</v>
      </c>
      <c r="J157" s="165">
        <f t="shared" si="60"/>
        <v>0.21299356932507973</v>
      </c>
      <c r="K157" s="163">
        <f t="shared" si="61"/>
        <v>2850</v>
      </c>
      <c r="L157" s="163">
        <f t="shared" si="62"/>
        <v>3544</v>
      </c>
      <c r="M157" s="164">
        <f t="shared" si="64"/>
        <v>7.4627961144356535E-4</v>
      </c>
      <c r="N157" s="79"/>
    </row>
    <row r="158" spans="1:14" x14ac:dyDescent="0.25">
      <c r="A158" s="161"/>
      <c r="B158" s="162" t="s">
        <v>128</v>
      </c>
      <c r="C158" s="163">
        <v>1619</v>
      </c>
      <c r="D158" s="163">
        <v>2512</v>
      </c>
      <c r="E158" s="163">
        <v>2803</v>
      </c>
      <c r="F158" s="163">
        <v>1510</v>
      </c>
      <c r="G158" s="163">
        <v>3171</v>
      </c>
      <c r="H158" s="163">
        <v>2217</v>
      </c>
      <c r="I158" s="164">
        <f t="shared" si="63"/>
        <v>-0.30085146641438032</v>
      </c>
      <c r="J158" s="165">
        <f t="shared" si="60"/>
        <v>-0.11743630573248409</v>
      </c>
      <c r="K158" s="163">
        <f t="shared" si="61"/>
        <v>-954</v>
      </c>
      <c r="L158" s="163">
        <f t="shared" si="62"/>
        <v>-295</v>
      </c>
      <c r="M158" s="164">
        <f t="shared" si="64"/>
        <v>8.1975023463825216E-5</v>
      </c>
      <c r="N158" s="79"/>
    </row>
    <row r="159" spans="1:14" x14ac:dyDescent="0.25">
      <c r="A159" s="161" t="s">
        <v>144</v>
      </c>
      <c r="B159" s="162" t="s">
        <v>131</v>
      </c>
      <c r="C159" s="163">
        <v>5803</v>
      </c>
      <c r="D159" s="163">
        <v>5190</v>
      </c>
      <c r="E159" s="163">
        <v>3726</v>
      </c>
      <c r="F159" s="163">
        <v>2647</v>
      </c>
      <c r="G159" s="163">
        <v>4002</v>
      </c>
      <c r="H159" s="163">
        <v>3748</v>
      </c>
      <c r="I159" s="164">
        <f t="shared" si="63"/>
        <v>-6.3468265867066442E-2</v>
      </c>
      <c r="J159" s="165">
        <f t="shared" si="60"/>
        <v>-0.2778420038535645</v>
      </c>
      <c r="K159" s="163">
        <f t="shared" si="61"/>
        <v>-254</v>
      </c>
      <c r="L159" s="163">
        <f t="shared" si="62"/>
        <v>-1442</v>
      </c>
      <c r="M159" s="164">
        <f t="shared" si="64"/>
        <v>1.385847487336116E-4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56227</v>
      </c>
      <c r="D160" s="169">
        <f t="shared" si="65"/>
        <v>59384</v>
      </c>
      <c r="E160" s="169">
        <f t="shared" si="65"/>
        <v>22703</v>
      </c>
      <c r="F160" s="169">
        <f t="shared" si="65"/>
        <v>35859</v>
      </c>
      <c r="G160" s="169">
        <f t="shared" si="65"/>
        <v>54488</v>
      </c>
      <c r="H160" s="169">
        <f t="shared" si="65"/>
        <v>66130</v>
      </c>
      <c r="I160" s="170">
        <f t="shared" si="63"/>
        <v>0.21366172368227865</v>
      </c>
      <c r="J160" s="171">
        <f t="shared" si="60"/>
        <v>0.11359962279401858</v>
      </c>
      <c r="K160" s="169">
        <f>H160-G160</f>
        <v>11642</v>
      </c>
      <c r="L160" s="169">
        <f t="shared" si="62"/>
        <v>6746</v>
      </c>
      <c r="M160" s="170">
        <f t="shared" si="64"/>
        <v>2.4451999556440061E-3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8287B-ABD1-44DC-A8CA-2EC66B8D675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C639F-4E98-4D75-BF3A-37A2EF4DF3CD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4684D-123E-415F-8FD4-7107932A347A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382041</v>
      </c>
      <c r="F7" s="64">
        <v>280035</v>
      </c>
      <c r="G7" s="64">
        <v>390968</v>
      </c>
      <c r="H7" s="64">
        <v>423998</v>
      </c>
      <c r="I7" s="64">
        <v>434954</v>
      </c>
      <c r="J7" s="65">
        <f>I7/H7-1</f>
        <v>2.5839744527096808E-2</v>
      </c>
      <c r="K7" s="64">
        <f>I7-H7</f>
        <v>10956</v>
      </c>
      <c r="L7" s="65">
        <f>I7/E7-1</f>
        <v>0.13850084153271514</v>
      </c>
      <c r="M7" s="64">
        <f>I7-E7</f>
        <v>52913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136766</v>
      </c>
      <c r="F8" s="16">
        <v>105384</v>
      </c>
      <c r="G8" s="16">
        <v>140395</v>
      </c>
      <c r="H8" s="16">
        <v>153067</v>
      </c>
      <c r="I8" s="16">
        <v>148572</v>
      </c>
      <c r="J8" s="17">
        <f t="shared" ref="J8:J63" si="0">I8/H8-1</f>
        <v>-2.936622524776733E-2</v>
      </c>
      <c r="K8" s="16">
        <f t="shared" ref="K8:K50" si="1">I8-H8</f>
        <v>-4495</v>
      </c>
      <c r="L8" s="17">
        <f t="shared" ref="L8:L63" si="2">I8/E8-1</f>
        <v>8.6322624043987606E-2</v>
      </c>
      <c r="M8" s="16">
        <f t="shared" ref="M8:M50" si="3">I8-E8</f>
        <v>11806</v>
      </c>
      <c r="N8" s="18">
        <f t="shared" ref="N8:N17" si="4">I8/$I$7</f>
        <v>0.34158094878998696</v>
      </c>
      <c r="R8" s="66"/>
    </row>
    <row r="9" spans="2:18" x14ac:dyDescent="0.25">
      <c r="B9" s="272"/>
      <c r="C9" s="275"/>
      <c r="D9" s="19" t="s">
        <v>45</v>
      </c>
      <c r="E9" s="20">
        <v>99309</v>
      </c>
      <c r="F9" s="20">
        <v>59020</v>
      </c>
      <c r="G9" s="20">
        <v>103298</v>
      </c>
      <c r="H9" s="20">
        <v>107312</v>
      </c>
      <c r="I9" s="20">
        <v>111150</v>
      </c>
      <c r="J9" s="67">
        <f t="shared" si="0"/>
        <v>3.5764872521246494E-2</v>
      </c>
      <c r="K9" s="20">
        <f t="shared" si="1"/>
        <v>3838</v>
      </c>
      <c r="L9" s="67">
        <f t="shared" si="2"/>
        <v>0.11923390629248098</v>
      </c>
      <c r="M9" s="20">
        <f t="shared" si="3"/>
        <v>11841</v>
      </c>
      <c r="N9" s="68">
        <f t="shared" si="4"/>
        <v>0.25554426445095341</v>
      </c>
      <c r="R9" s="66"/>
    </row>
    <row r="10" spans="2:18" x14ac:dyDescent="0.25">
      <c r="B10" s="272"/>
      <c r="C10" s="275"/>
      <c r="D10" s="19" t="s">
        <v>46</v>
      </c>
      <c r="E10" s="20">
        <v>3494</v>
      </c>
      <c r="F10" s="20">
        <v>2289</v>
      </c>
      <c r="G10" s="20">
        <v>3143</v>
      </c>
      <c r="H10" s="20">
        <v>3734</v>
      </c>
      <c r="I10" s="20">
        <v>3135</v>
      </c>
      <c r="J10" s="67">
        <f t="shared" si="0"/>
        <v>-0.16041778253883232</v>
      </c>
      <c r="K10" s="20">
        <f t="shared" si="1"/>
        <v>-599</v>
      </c>
      <c r="L10" s="67">
        <f t="shared" si="2"/>
        <v>-0.10274756725815681</v>
      </c>
      <c r="M10" s="20">
        <f t="shared" si="3"/>
        <v>-359</v>
      </c>
      <c r="N10" s="68">
        <f t="shared" si="4"/>
        <v>7.2076587409243276E-3</v>
      </c>
      <c r="R10" s="66"/>
    </row>
    <row r="11" spans="2:18" x14ac:dyDescent="0.25">
      <c r="B11" s="272"/>
      <c r="C11" s="275"/>
      <c r="D11" s="19" t="s">
        <v>47</v>
      </c>
      <c r="E11" s="20">
        <v>11945</v>
      </c>
      <c r="F11" s="20">
        <v>8360</v>
      </c>
      <c r="G11" s="20">
        <v>10763</v>
      </c>
      <c r="H11" s="20">
        <v>16386</v>
      </c>
      <c r="I11" s="20">
        <v>17100</v>
      </c>
      <c r="J11" s="67">
        <f t="shared" si="0"/>
        <v>4.3573782497253744E-2</v>
      </c>
      <c r="K11" s="20">
        <f t="shared" si="1"/>
        <v>714</v>
      </c>
      <c r="L11" s="67">
        <f t="shared" si="2"/>
        <v>0.43156132272917547</v>
      </c>
      <c r="M11" s="20">
        <f t="shared" si="3"/>
        <v>5155</v>
      </c>
      <c r="N11" s="68">
        <f t="shared" si="4"/>
        <v>3.9314502223223607E-2</v>
      </c>
      <c r="R11" s="66"/>
    </row>
    <row r="12" spans="2:18" x14ac:dyDescent="0.25">
      <c r="B12" s="272"/>
      <c r="C12" s="275"/>
      <c r="D12" s="19" t="s">
        <v>48</v>
      </c>
      <c r="E12" s="20">
        <v>69073</v>
      </c>
      <c r="F12" s="20">
        <v>48518</v>
      </c>
      <c r="G12" s="20">
        <v>62173</v>
      </c>
      <c r="H12" s="20">
        <v>71851</v>
      </c>
      <c r="I12" s="20">
        <v>77584</v>
      </c>
      <c r="J12" s="67">
        <f t="shared" si="0"/>
        <v>7.9790121223086707E-2</v>
      </c>
      <c r="K12" s="20">
        <f t="shared" si="1"/>
        <v>5733</v>
      </c>
      <c r="L12" s="67">
        <f t="shared" si="2"/>
        <v>0.12321746557989366</v>
      </c>
      <c r="M12" s="20">
        <f t="shared" si="3"/>
        <v>8511</v>
      </c>
      <c r="N12" s="68">
        <f t="shared" si="4"/>
        <v>0.17837288540857194</v>
      </c>
      <c r="R12" s="66"/>
    </row>
    <row r="13" spans="2:18" x14ac:dyDescent="0.25">
      <c r="B13" s="272"/>
      <c r="C13" s="275"/>
      <c r="D13" s="19" t="s">
        <v>49</v>
      </c>
      <c r="E13" s="20">
        <v>3835</v>
      </c>
      <c r="F13" s="20">
        <v>3914</v>
      </c>
      <c r="G13" s="20">
        <v>4578</v>
      </c>
      <c r="H13" s="20">
        <v>4521</v>
      </c>
      <c r="I13" s="20">
        <v>5087</v>
      </c>
      <c r="J13" s="67">
        <f t="shared" si="0"/>
        <v>0.12519354125193538</v>
      </c>
      <c r="K13" s="20">
        <f t="shared" si="1"/>
        <v>566</v>
      </c>
      <c r="L13" s="67">
        <f t="shared" si="2"/>
        <v>0.32646675358539756</v>
      </c>
      <c r="M13" s="20">
        <f t="shared" si="3"/>
        <v>1252</v>
      </c>
      <c r="N13" s="68">
        <f t="shared" si="4"/>
        <v>1.1695489637984707E-2</v>
      </c>
      <c r="R13" s="66"/>
    </row>
    <row r="14" spans="2:18" x14ac:dyDescent="0.25">
      <c r="B14" s="272"/>
      <c r="C14" s="275"/>
      <c r="D14" s="19" t="s">
        <v>50</v>
      </c>
      <c r="E14" s="20">
        <v>11463</v>
      </c>
      <c r="F14" s="20">
        <v>13048</v>
      </c>
      <c r="G14" s="20">
        <v>17425</v>
      </c>
      <c r="H14" s="20">
        <v>18863</v>
      </c>
      <c r="I14" s="20">
        <v>20469</v>
      </c>
      <c r="J14" s="67">
        <f t="shared" si="0"/>
        <v>8.5140221597836963E-2</v>
      </c>
      <c r="K14" s="20">
        <f t="shared" si="1"/>
        <v>1606</v>
      </c>
      <c r="L14" s="67">
        <f t="shared" si="2"/>
        <v>0.78565820465846636</v>
      </c>
      <c r="M14" s="20">
        <f t="shared" si="3"/>
        <v>9006</v>
      </c>
      <c r="N14" s="68">
        <f t="shared" si="4"/>
        <v>4.7060148889307832E-2</v>
      </c>
      <c r="R14" s="66"/>
    </row>
    <row r="15" spans="2:18" x14ac:dyDescent="0.25">
      <c r="B15" s="272"/>
      <c r="C15" s="275"/>
      <c r="D15" s="19" t="s">
        <v>51</v>
      </c>
      <c r="E15" s="20">
        <v>15992</v>
      </c>
      <c r="F15" s="20">
        <v>16473</v>
      </c>
      <c r="G15" s="20">
        <v>19959</v>
      </c>
      <c r="H15" s="20">
        <v>15933</v>
      </c>
      <c r="I15" s="20">
        <v>19577</v>
      </c>
      <c r="J15" s="67">
        <f t="shared" si="0"/>
        <v>0.22870771355049269</v>
      </c>
      <c r="K15" s="20">
        <f t="shared" si="1"/>
        <v>3644</v>
      </c>
      <c r="L15" s="67">
        <f t="shared" si="2"/>
        <v>0.22417458729364692</v>
      </c>
      <c r="M15" s="20">
        <f t="shared" si="3"/>
        <v>3585</v>
      </c>
      <c r="N15" s="68">
        <f t="shared" si="4"/>
        <v>4.5009357311347864E-2</v>
      </c>
      <c r="R15" s="66"/>
    </row>
    <row r="16" spans="2:18" x14ac:dyDescent="0.25">
      <c r="B16" s="272"/>
      <c r="C16" s="275"/>
      <c r="D16" s="19" t="s">
        <v>52</v>
      </c>
      <c r="E16" s="20">
        <v>22149</v>
      </c>
      <c r="F16" s="20">
        <v>15267</v>
      </c>
      <c r="G16" s="20">
        <v>20130</v>
      </c>
      <c r="H16" s="20">
        <v>22106</v>
      </c>
      <c r="I16" s="20">
        <v>21182</v>
      </c>
      <c r="J16" s="67">
        <f t="shared" si="0"/>
        <v>-4.1798606713109532E-2</v>
      </c>
      <c r="K16" s="20">
        <f t="shared" si="1"/>
        <v>-924</v>
      </c>
      <c r="L16" s="67">
        <f t="shared" si="2"/>
        <v>-4.3658855930290286E-2</v>
      </c>
      <c r="M16" s="20">
        <f t="shared" si="3"/>
        <v>-967</v>
      </c>
      <c r="N16" s="68">
        <f t="shared" si="4"/>
        <v>4.8699402695457451E-2</v>
      </c>
      <c r="R16" s="66"/>
    </row>
    <row r="17" spans="2:18" x14ac:dyDescent="0.25">
      <c r="B17" s="272"/>
      <c r="C17" s="276"/>
      <c r="D17" s="23" t="s">
        <v>53</v>
      </c>
      <c r="E17" s="69">
        <v>8015</v>
      </c>
      <c r="F17" s="69">
        <v>7762</v>
      </c>
      <c r="G17" s="69">
        <v>9104</v>
      </c>
      <c r="H17" s="69">
        <v>10225</v>
      </c>
      <c r="I17" s="69">
        <v>11098</v>
      </c>
      <c r="J17" s="25">
        <f t="shared" si="0"/>
        <v>8.5378973105134426E-2</v>
      </c>
      <c r="K17" s="69">
        <f t="shared" si="1"/>
        <v>873</v>
      </c>
      <c r="L17" s="25">
        <f t="shared" si="2"/>
        <v>0.38465377417342483</v>
      </c>
      <c r="M17" s="69">
        <f t="shared" si="3"/>
        <v>3083</v>
      </c>
      <c r="N17" s="46">
        <f t="shared" si="4"/>
        <v>2.5515341852241847E-2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461475</v>
      </c>
      <c r="F18" s="64">
        <v>325738</v>
      </c>
      <c r="G18" s="64">
        <v>465229</v>
      </c>
      <c r="H18" s="64">
        <v>499749</v>
      </c>
      <c r="I18" s="64">
        <v>518511</v>
      </c>
      <c r="J18" s="65">
        <f t="shared" si="0"/>
        <v>3.7542846508947569E-2</v>
      </c>
      <c r="K18" s="64">
        <f t="shared" si="1"/>
        <v>18762</v>
      </c>
      <c r="L18" s="65">
        <f t="shared" si="2"/>
        <v>0.12359499431171783</v>
      </c>
      <c r="M18" s="64">
        <f t="shared" si="3"/>
        <v>57036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168508</v>
      </c>
      <c r="F19" s="27">
        <v>126117</v>
      </c>
      <c r="G19" s="27">
        <v>171345</v>
      </c>
      <c r="H19" s="27">
        <v>183654</v>
      </c>
      <c r="I19" s="27">
        <v>181999</v>
      </c>
      <c r="J19" s="28">
        <f t="shared" si="0"/>
        <v>-9.0115107756977286E-3</v>
      </c>
      <c r="K19" s="27">
        <f t="shared" si="1"/>
        <v>-1655</v>
      </c>
      <c r="L19" s="28">
        <f t="shared" si="2"/>
        <v>8.0061480760557302E-2</v>
      </c>
      <c r="M19" s="27">
        <f t="shared" si="3"/>
        <v>13491</v>
      </c>
      <c r="N19" s="18">
        <f t="shared" si="5"/>
        <v>0.35100316097440554</v>
      </c>
    </row>
    <row r="20" spans="2:18" x14ac:dyDescent="0.25">
      <c r="B20" s="272"/>
      <c r="C20" s="278"/>
      <c r="D20" s="4" t="s">
        <v>45</v>
      </c>
      <c r="E20" s="29">
        <v>122832</v>
      </c>
      <c r="F20" s="29">
        <v>68931</v>
      </c>
      <c r="G20" s="29">
        <v>125170</v>
      </c>
      <c r="H20" s="29">
        <v>128953</v>
      </c>
      <c r="I20" s="29">
        <v>134918</v>
      </c>
      <c r="J20" s="70">
        <f t="shared" si="0"/>
        <v>4.6257163462656958E-2</v>
      </c>
      <c r="K20" s="29">
        <f t="shared" si="1"/>
        <v>5965</v>
      </c>
      <c r="L20" s="70">
        <f t="shared" si="2"/>
        <v>9.8394555164777797E-2</v>
      </c>
      <c r="M20" s="29">
        <f t="shared" si="3"/>
        <v>12086</v>
      </c>
      <c r="N20" s="68">
        <f>I20/$I$18</f>
        <v>0.26020277294020766</v>
      </c>
    </row>
    <row r="21" spans="2:18" x14ac:dyDescent="0.25">
      <c r="B21" s="272"/>
      <c r="C21" s="278"/>
      <c r="D21" s="4" t="s">
        <v>46</v>
      </c>
      <c r="E21" s="29">
        <v>3964</v>
      </c>
      <c r="F21" s="29">
        <v>2558</v>
      </c>
      <c r="G21" s="29">
        <v>3499</v>
      </c>
      <c r="H21" s="29">
        <v>4023</v>
      </c>
      <c r="I21" s="29">
        <v>3471</v>
      </c>
      <c r="J21" s="70">
        <f t="shared" si="0"/>
        <v>-0.13721103653989564</v>
      </c>
      <c r="K21" s="29">
        <f t="shared" si="1"/>
        <v>-552</v>
      </c>
      <c r="L21" s="70">
        <f t="shared" si="2"/>
        <v>-0.12436932391523714</v>
      </c>
      <c r="M21" s="29">
        <f t="shared" si="3"/>
        <v>-493</v>
      </c>
      <c r="N21" s="68">
        <f t="shared" ref="N21:N28" si="6">I21/$I$18</f>
        <v>6.6941684940145917E-3</v>
      </c>
    </row>
    <row r="22" spans="2:18" x14ac:dyDescent="0.25">
      <c r="B22" s="272"/>
      <c r="C22" s="278"/>
      <c r="D22" s="4" t="s">
        <v>47</v>
      </c>
      <c r="E22" s="29">
        <v>14155</v>
      </c>
      <c r="F22" s="29">
        <v>9924</v>
      </c>
      <c r="G22" s="29">
        <v>13134</v>
      </c>
      <c r="H22" s="29">
        <v>18421</v>
      </c>
      <c r="I22" s="29">
        <v>19553</v>
      </c>
      <c r="J22" s="70">
        <f t="shared" si="0"/>
        <v>6.1451604147440442E-2</v>
      </c>
      <c r="K22" s="29">
        <f t="shared" si="1"/>
        <v>1132</v>
      </c>
      <c r="L22" s="70">
        <f t="shared" si="2"/>
        <v>0.3813493465206641</v>
      </c>
      <c r="M22" s="29">
        <f t="shared" si="3"/>
        <v>5398</v>
      </c>
      <c r="N22" s="68">
        <f t="shared" si="6"/>
        <v>3.7709903936464222E-2</v>
      </c>
    </row>
    <row r="23" spans="2:18" x14ac:dyDescent="0.25">
      <c r="B23" s="272"/>
      <c r="C23" s="278"/>
      <c r="D23" s="4" t="s">
        <v>48</v>
      </c>
      <c r="E23" s="29">
        <v>81941</v>
      </c>
      <c r="F23" s="29">
        <v>55397</v>
      </c>
      <c r="G23" s="29">
        <v>71676</v>
      </c>
      <c r="H23" s="29">
        <v>83171</v>
      </c>
      <c r="I23" s="29">
        <v>91131</v>
      </c>
      <c r="J23" s="70">
        <f t="shared" si="0"/>
        <v>9.5706436137596107E-2</v>
      </c>
      <c r="K23" s="29">
        <f t="shared" si="1"/>
        <v>7960</v>
      </c>
      <c r="L23" s="70">
        <f t="shared" si="2"/>
        <v>0.11215386680660466</v>
      </c>
      <c r="M23" s="29">
        <f t="shared" si="3"/>
        <v>9190</v>
      </c>
      <c r="N23" s="68">
        <f t="shared" si="6"/>
        <v>0.17575519130741682</v>
      </c>
    </row>
    <row r="24" spans="2:18" x14ac:dyDescent="0.25">
      <c r="B24" s="272"/>
      <c r="C24" s="278"/>
      <c r="D24" s="4" t="s">
        <v>49</v>
      </c>
      <c r="E24" s="29">
        <v>3949</v>
      </c>
      <c r="F24" s="29">
        <v>3996</v>
      </c>
      <c r="G24" s="29">
        <v>4766</v>
      </c>
      <c r="H24" s="29">
        <v>4736</v>
      </c>
      <c r="I24" s="29">
        <v>5250</v>
      </c>
      <c r="J24" s="70">
        <f t="shared" si="0"/>
        <v>0.10853040540540548</v>
      </c>
      <c r="K24" s="29">
        <f t="shared" si="1"/>
        <v>514</v>
      </c>
      <c r="L24" s="70">
        <f t="shared" si="2"/>
        <v>0.32945049379589775</v>
      </c>
      <c r="M24" s="29">
        <f t="shared" si="3"/>
        <v>1301</v>
      </c>
      <c r="N24" s="68">
        <f t="shared" si="6"/>
        <v>1.0125146814628812E-2</v>
      </c>
    </row>
    <row r="25" spans="2:18" x14ac:dyDescent="0.25">
      <c r="B25" s="272"/>
      <c r="C25" s="278"/>
      <c r="D25" s="4" t="s">
        <v>50</v>
      </c>
      <c r="E25" s="29">
        <v>14009</v>
      </c>
      <c r="F25" s="29">
        <v>15344</v>
      </c>
      <c r="G25" s="29">
        <v>20526</v>
      </c>
      <c r="H25" s="29">
        <v>22179</v>
      </c>
      <c r="I25" s="29">
        <v>24127</v>
      </c>
      <c r="J25" s="70">
        <f t="shared" si="0"/>
        <v>8.7830830966229234E-2</v>
      </c>
      <c r="K25" s="29">
        <f t="shared" si="1"/>
        <v>1948</v>
      </c>
      <c r="L25" s="70">
        <f t="shared" si="2"/>
        <v>0.72224998215432934</v>
      </c>
      <c r="M25" s="29">
        <f t="shared" si="3"/>
        <v>10118</v>
      </c>
      <c r="N25" s="68">
        <f t="shared" si="6"/>
        <v>4.6531317561247496E-2</v>
      </c>
    </row>
    <row r="26" spans="2:18" x14ac:dyDescent="0.25">
      <c r="B26" s="272"/>
      <c r="C26" s="278"/>
      <c r="D26" s="4" t="s">
        <v>51</v>
      </c>
      <c r="E26" s="29">
        <v>16545</v>
      </c>
      <c r="F26" s="29">
        <v>16992</v>
      </c>
      <c r="G26" s="29">
        <v>20549</v>
      </c>
      <c r="H26" s="29">
        <v>16671</v>
      </c>
      <c r="I26" s="29">
        <v>20174</v>
      </c>
      <c r="J26" s="70">
        <f t="shared" si="0"/>
        <v>0.21012536740447474</v>
      </c>
      <c r="K26" s="29">
        <f t="shared" si="1"/>
        <v>3503</v>
      </c>
      <c r="L26" s="70">
        <f t="shared" si="2"/>
        <v>0.21934119069205193</v>
      </c>
      <c r="M26" s="29">
        <f t="shared" si="3"/>
        <v>3629</v>
      </c>
      <c r="N26" s="68">
        <f t="shared" si="6"/>
        <v>3.8907564159680316E-2</v>
      </c>
    </row>
    <row r="27" spans="2:18" x14ac:dyDescent="0.25">
      <c r="B27" s="272"/>
      <c r="C27" s="278"/>
      <c r="D27" s="4" t="s">
        <v>52</v>
      </c>
      <c r="E27" s="29">
        <v>26444</v>
      </c>
      <c r="F27" s="29">
        <v>17890</v>
      </c>
      <c r="G27" s="29">
        <v>24264</v>
      </c>
      <c r="H27" s="29">
        <v>26447</v>
      </c>
      <c r="I27" s="29">
        <v>25421</v>
      </c>
      <c r="J27" s="30">
        <f t="shared" si="0"/>
        <v>-3.8794570272620676E-2</v>
      </c>
      <c r="K27" s="29">
        <f t="shared" si="1"/>
        <v>-1026</v>
      </c>
      <c r="L27" s="30">
        <f t="shared" si="2"/>
        <v>-3.8685524126455872E-2</v>
      </c>
      <c r="M27" s="29">
        <f t="shared" si="3"/>
        <v>-1023</v>
      </c>
      <c r="N27" s="31">
        <f t="shared" si="6"/>
        <v>4.9026925176129339E-2</v>
      </c>
    </row>
    <row r="28" spans="2:18" x14ac:dyDescent="0.25">
      <c r="B28" s="272"/>
      <c r="C28" s="279"/>
      <c r="D28" s="32" t="s">
        <v>53</v>
      </c>
      <c r="E28" s="71">
        <v>9128</v>
      </c>
      <c r="F28" s="71">
        <v>8589</v>
      </c>
      <c r="G28" s="71">
        <v>10300</v>
      </c>
      <c r="H28" s="71">
        <v>11494</v>
      </c>
      <c r="I28" s="71">
        <v>12467</v>
      </c>
      <c r="J28" s="34">
        <f t="shared" si="0"/>
        <v>8.4652862362972092E-2</v>
      </c>
      <c r="K28" s="71">
        <f t="shared" si="1"/>
        <v>973</v>
      </c>
      <c r="L28" s="34">
        <f t="shared" si="2"/>
        <v>0.36579754601226999</v>
      </c>
      <c r="M28" s="71">
        <f t="shared" si="3"/>
        <v>3339</v>
      </c>
      <c r="N28" s="72">
        <f t="shared" si="6"/>
        <v>2.4043848635805221E-2</v>
      </c>
    </row>
    <row r="29" spans="2:18" x14ac:dyDescent="0.25">
      <c r="B29" s="272"/>
      <c r="C29" s="274" t="s">
        <v>21</v>
      </c>
      <c r="D29" s="63" t="s">
        <v>43</v>
      </c>
      <c r="E29" s="64">
        <v>2760383</v>
      </c>
      <c r="F29" s="64">
        <v>1786950</v>
      </c>
      <c r="G29" s="64">
        <v>2570788</v>
      </c>
      <c r="H29" s="64">
        <v>2803075</v>
      </c>
      <c r="I29" s="64">
        <v>2881997</v>
      </c>
      <c r="J29" s="65">
        <f t="shared" si="0"/>
        <v>2.8155507790551537E-2</v>
      </c>
      <c r="K29" s="64">
        <f t="shared" si="1"/>
        <v>78922</v>
      </c>
      <c r="L29" s="65">
        <f t="shared" si="2"/>
        <v>4.4056929781120857E-2</v>
      </c>
      <c r="M29" s="64">
        <f t="shared" si="3"/>
        <v>121614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1060717</v>
      </c>
      <c r="F30" s="16">
        <v>762012</v>
      </c>
      <c r="G30" s="16">
        <v>1013730</v>
      </c>
      <c r="H30" s="16">
        <v>1102818</v>
      </c>
      <c r="I30" s="16">
        <v>1101231</v>
      </c>
      <c r="J30" s="17">
        <f t="shared" si="0"/>
        <v>-1.4390407120666859E-3</v>
      </c>
      <c r="K30" s="16">
        <f t="shared" si="1"/>
        <v>-1587</v>
      </c>
      <c r="L30" s="17">
        <f t="shared" si="2"/>
        <v>3.8194919097176649E-2</v>
      </c>
      <c r="M30" s="16">
        <f t="shared" si="3"/>
        <v>40514</v>
      </c>
      <c r="N30" s="18">
        <f t="shared" si="7"/>
        <v>0.38210692099957078</v>
      </c>
    </row>
    <row r="31" spans="2:18" x14ac:dyDescent="0.25">
      <c r="B31" s="272"/>
      <c r="C31" s="275"/>
      <c r="D31" s="19" t="s">
        <v>45</v>
      </c>
      <c r="E31" s="20">
        <v>796998</v>
      </c>
      <c r="F31" s="20">
        <v>422869</v>
      </c>
      <c r="G31" s="20">
        <v>748642</v>
      </c>
      <c r="H31" s="20">
        <v>799868</v>
      </c>
      <c r="I31" s="20">
        <v>807680</v>
      </c>
      <c r="J31" s="67">
        <f>I31/H31-1</f>
        <v>9.7666114908960822E-3</v>
      </c>
      <c r="K31" s="20">
        <f t="shared" si="1"/>
        <v>7812</v>
      </c>
      <c r="L31" s="67">
        <f t="shared" si="2"/>
        <v>1.3402793984426564E-2</v>
      </c>
      <c r="M31" s="20">
        <f t="shared" si="3"/>
        <v>10682</v>
      </c>
      <c r="N31" s="68">
        <f>I31/$I$29</f>
        <v>0.28025011823398843</v>
      </c>
    </row>
    <row r="32" spans="2:18" x14ac:dyDescent="0.25">
      <c r="B32" s="272"/>
      <c r="C32" s="275"/>
      <c r="D32" s="19" t="s">
        <v>46</v>
      </c>
      <c r="E32" s="20">
        <v>20450</v>
      </c>
      <c r="F32" s="20">
        <v>12114</v>
      </c>
      <c r="G32" s="20">
        <v>13618</v>
      </c>
      <c r="H32" s="20">
        <v>13736</v>
      </c>
      <c r="I32" s="20">
        <v>17692</v>
      </c>
      <c r="J32" s="67">
        <f t="shared" ref="J32:J41" si="8">I32/H32-1</f>
        <v>0.28800232964472916</v>
      </c>
      <c r="K32" s="20">
        <f t="shared" si="1"/>
        <v>3956</v>
      </c>
      <c r="L32" s="67">
        <f t="shared" si="2"/>
        <v>-0.13486552567237164</v>
      </c>
      <c r="M32" s="20">
        <f t="shared" si="3"/>
        <v>-2758</v>
      </c>
      <c r="N32" s="68">
        <f t="shared" ref="N32:N39" si="9">I32/$I$29</f>
        <v>6.1387988953493008E-3</v>
      </c>
    </row>
    <row r="33" spans="2:14" x14ac:dyDescent="0.25">
      <c r="B33" s="272"/>
      <c r="C33" s="275"/>
      <c r="D33" s="19" t="s">
        <v>47</v>
      </c>
      <c r="E33" s="20">
        <v>67472</v>
      </c>
      <c r="F33" s="20">
        <v>47142</v>
      </c>
      <c r="G33" s="20">
        <v>74490</v>
      </c>
      <c r="H33" s="20">
        <v>66924</v>
      </c>
      <c r="I33" s="20">
        <v>81749</v>
      </c>
      <c r="J33" s="67">
        <f t="shared" si="8"/>
        <v>0.22151993305839457</v>
      </c>
      <c r="K33" s="20">
        <f t="shared" si="1"/>
        <v>14825</v>
      </c>
      <c r="L33" s="67">
        <f t="shared" si="2"/>
        <v>0.21159888546359973</v>
      </c>
      <c r="M33" s="20">
        <f t="shared" si="3"/>
        <v>14277</v>
      </c>
      <c r="N33" s="68">
        <f t="shared" si="9"/>
        <v>2.8365400796739205E-2</v>
      </c>
    </row>
    <row r="34" spans="2:14" x14ac:dyDescent="0.25">
      <c r="B34" s="272"/>
      <c r="C34" s="275"/>
      <c r="D34" s="19" t="s">
        <v>48</v>
      </c>
      <c r="E34" s="20">
        <v>471100</v>
      </c>
      <c r="F34" s="20">
        <v>281990</v>
      </c>
      <c r="G34" s="20">
        <v>378277</v>
      </c>
      <c r="H34" s="20">
        <v>441114</v>
      </c>
      <c r="I34" s="20">
        <v>489204</v>
      </c>
      <c r="J34" s="67">
        <f t="shared" si="8"/>
        <v>0.10901943715230078</v>
      </c>
      <c r="K34" s="20">
        <f t="shared" si="1"/>
        <v>48090</v>
      </c>
      <c r="L34" s="67">
        <f t="shared" si="2"/>
        <v>3.8429208236043344E-2</v>
      </c>
      <c r="M34" s="20">
        <f t="shared" si="3"/>
        <v>18104</v>
      </c>
      <c r="N34" s="68">
        <f t="shared" si="9"/>
        <v>0.16974479848521701</v>
      </c>
    </row>
    <row r="35" spans="2:14" x14ac:dyDescent="0.25">
      <c r="B35" s="272"/>
      <c r="C35" s="275"/>
      <c r="D35" s="19" t="s">
        <v>49</v>
      </c>
      <c r="E35" s="20">
        <v>8003</v>
      </c>
      <c r="F35" s="20">
        <v>9600</v>
      </c>
      <c r="G35" s="20">
        <v>10967</v>
      </c>
      <c r="H35" s="20">
        <v>10606</v>
      </c>
      <c r="I35" s="20">
        <v>11345</v>
      </c>
      <c r="J35" s="67">
        <f t="shared" si="8"/>
        <v>6.9677541014520061E-2</v>
      </c>
      <c r="K35" s="20">
        <f t="shared" si="1"/>
        <v>739</v>
      </c>
      <c r="L35" s="67">
        <f t="shared" si="2"/>
        <v>0.41759340247407217</v>
      </c>
      <c r="M35" s="20">
        <f t="shared" si="3"/>
        <v>3342</v>
      </c>
      <c r="N35" s="68">
        <f t="shared" si="9"/>
        <v>3.9365065265508604E-3</v>
      </c>
    </row>
    <row r="36" spans="2:14" x14ac:dyDescent="0.25">
      <c r="B36" s="272"/>
      <c r="C36" s="275"/>
      <c r="D36" s="19" t="s">
        <v>50</v>
      </c>
      <c r="E36" s="20">
        <v>88940</v>
      </c>
      <c r="F36" s="20">
        <v>89465</v>
      </c>
      <c r="G36" s="20">
        <v>107425</v>
      </c>
      <c r="H36" s="20">
        <v>125237</v>
      </c>
      <c r="I36" s="20">
        <v>124231</v>
      </c>
      <c r="J36" s="67">
        <f t="shared" si="8"/>
        <v>-8.0327698683296811E-3</v>
      </c>
      <c r="K36" s="20">
        <f t="shared" si="1"/>
        <v>-1006</v>
      </c>
      <c r="L36" s="67">
        <f t="shared" si="2"/>
        <v>0.39679559253429275</v>
      </c>
      <c r="M36" s="20">
        <f t="shared" si="3"/>
        <v>35291</v>
      </c>
      <c r="N36" s="68">
        <f t="shared" si="9"/>
        <v>4.3105874156010575E-2</v>
      </c>
    </row>
    <row r="37" spans="2:14" x14ac:dyDescent="0.25">
      <c r="B37" s="272"/>
      <c r="C37" s="275"/>
      <c r="D37" s="19" t="s">
        <v>51</v>
      </c>
      <c r="E37" s="20">
        <v>36471</v>
      </c>
      <c r="F37" s="20">
        <v>36202</v>
      </c>
      <c r="G37" s="20">
        <v>42224</v>
      </c>
      <c r="H37" s="20">
        <v>40151</v>
      </c>
      <c r="I37" s="20">
        <v>43154</v>
      </c>
      <c r="J37" s="67">
        <f t="shared" si="8"/>
        <v>7.479265771711785E-2</v>
      </c>
      <c r="K37" s="20">
        <f t="shared" si="1"/>
        <v>3003</v>
      </c>
      <c r="L37" s="67">
        <f t="shared" si="2"/>
        <v>0.18324147953168279</v>
      </c>
      <c r="M37" s="20">
        <f t="shared" si="3"/>
        <v>6683</v>
      </c>
      <c r="N37" s="68">
        <f t="shared" si="9"/>
        <v>1.4973645010733876E-2</v>
      </c>
    </row>
    <row r="38" spans="2:14" x14ac:dyDescent="0.25">
      <c r="B38" s="272"/>
      <c r="C38" s="275"/>
      <c r="D38" s="19" t="s">
        <v>52</v>
      </c>
      <c r="E38" s="20">
        <v>164115</v>
      </c>
      <c r="F38" s="20">
        <v>89027</v>
      </c>
      <c r="G38" s="20">
        <v>136089</v>
      </c>
      <c r="H38" s="20">
        <v>150809</v>
      </c>
      <c r="I38" s="20">
        <v>145872</v>
      </c>
      <c r="J38" s="21">
        <f t="shared" si="8"/>
        <v>-3.2736773004263697E-2</v>
      </c>
      <c r="K38" s="20">
        <f t="shared" si="1"/>
        <v>-4937</v>
      </c>
      <c r="L38" s="21">
        <f t="shared" si="2"/>
        <v>-0.11115985741705514</v>
      </c>
      <c r="M38" s="20">
        <f t="shared" si="3"/>
        <v>-18243</v>
      </c>
      <c r="N38" s="22">
        <f t="shared" si="9"/>
        <v>5.0614903485326324E-2</v>
      </c>
    </row>
    <row r="39" spans="2:14" x14ac:dyDescent="0.25">
      <c r="B39" s="272"/>
      <c r="C39" s="276"/>
      <c r="D39" s="23" t="s">
        <v>53</v>
      </c>
      <c r="E39" s="69">
        <v>46117</v>
      </c>
      <c r="F39" s="69">
        <v>36529</v>
      </c>
      <c r="G39" s="69">
        <v>45326</v>
      </c>
      <c r="H39" s="69">
        <v>51812</v>
      </c>
      <c r="I39" s="69">
        <v>59839</v>
      </c>
      <c r="J39" s="25">
        <f t="shared" si="8"/>
        <v>0.15492549988419668</v>
      </c>
      <c r="K39" s="69">
        <f t="shared" si="1"/>
        <v>8027</v>
      </c>
      <c r="L39" s="25">
        <f t="shared" si="2"/>
        <v>0.29754754212112666</v>
      </c>
      <c r="M39" s="69">
        <f t="shared" si="3"/>
        <v>13722</v>
      </c>
      <c r="N39" s="46">
        <f t="shared" si="9"/>
        <v>2.0763033410513613E-2</v>
      </c>
    </row>
    <row r="40" spans="2:14" x14ac:dyDescent="0.25">
      <c r="B40" s="272"/>
      <c r="C40" s="287" t="s">
        <v>22</v>
      </c>
      <c r="D40" s="63" t="s">
        <v>43</v>
      </c>
      <c r="E40" s="73">
        <v>7.2253580113129221</v>
      </c>
      <c r="F40" s="73">
        <v>6.3811666398843006</v>
      </c>
      <c r="G40" s="73">
        <v>6.575443514558736</v>
      </c>
      <c r="H40" s="73">
        <v>6.6110571276279604</v>
      </c>
      <c r="I40" s="73">
        <v>6.625981138235308</v>
      </c>
      <c r="J40" s="65">
        <f t="shared" si="8"/>
        <v>2.2574318023935724E-3</v>
      </c>
      <c r="K40" s="73">
        <f t="shared" si="1"/>
        <v>1.4924010607347604E-2</v>
      </c>
      <c r="L40" s="65">
        <f t="shared" si="2"/>
        <v>-8.2954626212175864E-2</v>
      </c>
      <c r="M40" s="73">
        <f t="shared" si="3"/>
        <v>-0.59937687307761411</v>
      </c>
      <c r="N40" s="65"/>
    </row>
    <row r="41" spans="2:14" x14ac:dyDescent="0.25">
      <c r="B41" s="272"/>
      <c r="C41" s="288"/>
      <c r="D41" s="26" t="s">
        <v>44</v>
      </c>
      <c r="E41" s="35">
        <v>7.7557068277203403</v>
      </c>
      <c r="F41" s="35">
        <v>7.2308130266454107</v>
      </c>
      <c r="G41" s="35">
        <v>7.2205562876170806</v>
      </c>
      <c r="H41" s="35">
        <v>7.2048057386634614</v>
      </c>
      <c r="I41" s="35">
        <v>7.4121032226799128</v>
      </c>
      <c r="J41" s="36">
        <f t="shared" si="8"/>
        <v>2.8772112883491463E-2</v>
      </c>
      <c r="K41" s="37">
        <f t="shared" si="1"/>
        <v>0.20729748401645143</v>
      </c>
      <c r="L41" s="36">
        <f t="shared" si="2"/>
        <v>-4.4303325624986734E-2</v>
      </c>
      <c r="M41" s="37">
        <f t="shared" si="3"/>
        <v>-0.34360360504042742</v>
      </c>
      <c r="N41" s="38"/>
    </row>
    <row r="42" spans="2:14" x14ac:dyDescent="0.25">
      <c r="B42" s="272"/>
      <c r="C42" s="288"/>
      <c r="D42" s="4" t="s">
        <v>45</v>
      </c>
      <c r="E42" s="39">
        <v>8.0254357611092644</v>
      </c>
      <c r="F42" s="39">
        <v>7.164842426296171</v>
      </c>
      <c r="G42" s="39">
        <v>7.2474007241185694</v>
      </c>
      <c r="H42" s="39">
        <v>7.4536678097510061</v>
      </c>
      <c r="I42" s="39">
        <v>7.2665766981556459</v>
      </c>
      <c r="J42" s="74">
        <f t="shared" si="0"/>
        <v>-2.5100543299045985E-2</v>
      </c>
      <c r="K42" s="41">
        <f t="shared" si="1"/>
        <v>-0.18709111159536018</v>
      </c>
      <c r="L42" s="74">
        <f t="shared" si="2"/>
        <v>-9.4556742529919635E-2</v>
      </c>
      <c r="M42" s="41">
        <f t="shared" si="3"/>
        <v>-0.75885906295361849</v>
      </c>
      <c r="N42" s="75"/>
    </row>
    <row r="43" spans="2:14" x14ac:dyDescent="0.25">
      <c r="B43" s="272"/>
      <c r="C43" s="288"/>
      <c r="D43" s="4" t="s">
        <v>46</v>
      </c>
      <c r="E43" s="39">
        <v>5.8528906697195193</v>
      </c>
      <c r="F43" s="39">
        <v>5.2922673656618615</v>
      </c>
      <c r="G43" s="39">
        <v>4.3328030544066181</v>
      </c>
      <c r="H43" s="39">
        <v>3.6786288162828065</v>
      </c>
      <c r="I43" s="39">
        <v>5.6433811802232858</v>
      </c>
      <c r="J43" s="74">
        <f t="shared" si="0"/>
        <v>0.53409910650507797</v>
      </c>
      <c r="K43" s="41">
        <f t="shared" si="1"/>
        <v>1.9647523639404794</v>
      </c>
      <c r="L43" s="74">
        <f t="shared" si="2"/>
        <v>-3.5795900063561814E-2</v>
      </c>
      <c r="M43" s="41">
        <f t="shared" si="3"/>
        <v>-0.20950948949623349</v>
      </c>
      <c r="N43" s="75"/>
    </row>
    <row r="44" spans="2:14" x14ac:dyDescent="0.25">
      <c r="B44" s="272"/>
      <c r="C44" s="288"/>
      <c r="D44" s="4" t="s">
        <v>47</v>
      </c>
      <c r="E44" s="39">
        <v>5.6485558811218084</v>
      </c>
      <c r="F44" s="39">
        <v>5.638995215311005</v>
      </c>
      <c r="G44" s="39">
        <v>6.9209328254204214</v>
      </c>
      <c r="H44" s="39">
        <v>4.0842182350787262</v>
      </c>
      <c r="I44" s="39">
        <v>4.7806432748538015</v>
      </c>
      <c r="J44" s="74">
        <f t="shared" si="0"/>
        <v>0.17051611830964042</v>
      </c>
      <c r="K44" s="41">
        <f t="shared" si="1"/>
        <v>0.69642503977507531</v>
      </c>
      <c r="L44" s="74">
        <f t="shared" si="2"/>
        <v>-0.1536521235752808</v>
      </c>
      <c r="M44" s="41">
        <f t="shared" si="3"/>
        <v>-0.86791260626800693</v>
      </c>
      <c r="N44" s="75"/>
    </row>
    <row r="45" spans="2:14" x14ac:dyDescent="0.25">
      <c r="B45" s="272"/>
      <c r="C45" s="288"/>
      <c r="D45" s="4" t="s">
        <v>48</v>
      </c>
      <c r="E45" s="39">
        <v>6.8203205304532881</v>
      </c>
      <c r="F45" s="39">
        <v>5.8120697473102769</v>
      </c>
      <c r="G45" s="39">
        <v>6.0842648738198255</v>
      </c>
      <c r="H45" s="39">
        <v>6.1392882492936769</v>
      </c>
      <c r="I45" s="39">
        <v>6.305475355743452</v>
      </c>
      <c r="J45" s="74">
        <f t="shared" si="0"/>
        <v>2.7069441880155143E-2</v>
      </c>
      <c r="K45" s="41">
        <f t="shared" si="1"/>
        <v>0.16618710644977508</v>
      </c>
      <c r="L45" s="74">
        <f t="shared" si="2"/>
        <v>-7.5486947044645536E-2</v>
      </c>
      <c r="M45" s="41">
        <f t="shared" si="3"/>
        <v>-0.51484517470983615</v>
      </c>
      <c r="N45" s="75"/>
    </row>
    <row r="46" spans="2:14" x14ac:dyDescent="0.25">
      <c r="B46" s="272"/>
      <c r="C46" s="288"/>
      <c r="D46" s="4" t="s">
        <v>49</v>
      </c>
      <c r="E46" s="39">
        <v>2.0868318122555412</v>
      </c>
      <c r="F46" s="39">
        <v>2.452733776188043</v>
      </c>
      <c r="G46" s="39">
        <v>2.3955875928352994</v>
      </c>
      <c r="H46" s="39">
        <v>2.3459411634594116</v>
      </c>
      <c r="I46" s="39">
        <v>2.2301946137212503</v>
      </c>
      <c r="J46" s="74">
        <f t="shared" si="0"/>
        <v>-4.9339067637773626E-2</v>
      </c>
      <c r="K46" s="41">
        <f t="shared" si="1"/>
        <v>-0.11574654973816134</v>
      </c>
      <c r="L46" s="74">
        <f t="shared" si="2"/>
        <v>6.8698780909783208E-2</v>
      </c>
      <c r="M46" s="41">
        <f t="shared" si="3"/>
        <v>0.14336280146570912</v>
      </c>
      <c r="N46" s="75"/>
    </row>
    <row r="47" spans="2:14" x14ac:dyDescent="0.25">
      <c r="B47" s="272"/>
      <c r="C47" s="288"/>
      <c r="D47" s="4" t="s">
        <v>50</v>
      </c>
      <c r="E47" s="39">
        <v>7.7588763848905176</v>
      </c>
      <c r="F47" s="39">
        <v>6.8566063764561616</v>
      </c>
      <c r="G47" s="39">
        <v>6.1649928263988523</v>
      </c>
      <c r="H47" s="39">
        <v>6.6392938556963363</v>
      </c>
      <c r="I47" s="39">
        <v>6.0692266353998727</v>
      </c>
      <c r="J47" s="74">
        <f t="shared" si="0"/>
        <v>-8.5862628268420615E-2</v>
      </c>
      <c r="K47" s="41">
        <f t="shared" si="1"/>
        <v>-0.57006722029646362</v>
      </c>
      <c r="L47" s="74">
        <f t="shared" si="2"/>
        <v>-0.21776990193851209</v>
      </c>
      <c r="M47" s="41">
        <f t="shared" si="3"/>
        <v>-1.6896497494906448</v>
      </c>
      <c r="N47" s="75"/>
    </row>
    <row r="48" spans="2:14" x14ac:dyDescent="0.25">
      <c r="B48" s="272"/>
      <c r="C48" s="288"/>
      <c r="D48" s="4" t="s">
        <v>51</v>
      </c>
      <c r="E48" s="39">
        <v>2.2805777888944472</v>
      </c>
      <c r="F48" s="39">
        <v>2.197656771687003</v>
      </c>
      <c r="G48" s="39">
        <v>2.1155368505436143</v>
      </c>
      <c r="H48" s="39">
        <v>2.5199899579489111</v>
      </c>
      <c r="I48" s="39">
        <v>2.2043213975583593</v>
      </c>
      <c r="J48" s="74">
        <f t="shared" si="0"/>
        <v>-0.125265800919097</v>
      </c>
      <c r="K48" s="41">
        <f t="shared" si="1"/>
        <v>-0.3156685603905518</v>
      </c>
      <c r="L48" s="74">
        <f t="shared" si="2"/>
        <v>-3.3437312117757023E-2</v>
      </c>
      <c r="M48" s="41">
        <f t="shared" si="3"/>
        <v>-7.6256391336087859E-2</v>
      </c>
      <c r="N48" s="75"/>
    </row>
    <row r="49" spans="2:14" x14ac:dyDescent="0.25">
      <c r="B49" s="272"/>
      <c r="C49" s="288"/>
      <c r="D49" s="4" t="s">
        <v>52</v>
      </c>
      <c r="E49" s="39">
        <v>7.4095895977245023</v>
      </c>
      <c r="F49" s="39">
        <v>5.8313355603589443</v>
      </c>
      <c r="G49" s="39">
        <v>6.7605067064083455</v>
      </c>
      <c r="H49" s="39">
        <v>6.8220845019451737</v>
      </c>
      <c r="I49" s="39">
        <v>6.8866018317439339</v>
      </c>
      <c r="J49" s="40">
        <f t="shared" si="0"/>
        <v>9.4571285038120845E-3</v>
      </c>
      <c r="K49" s="41">
        <f t="shared" si="1"/>
        <v>6.4517329798760237E-2</v>
      </c>
      <c r="L49" s="40">
        <f t="shared" si="2"/>
        <v>-7.0582555090659693E-2</v>
      </c>
      <c r="M49" s="41">
        <f t="shared" si="3"/>
        <v>-0.5229877659805684</v>
      </c>
      <c r="N49" s="42"/>
    </row>
    <row r="50" spans="2:14" x14ac:dyDescent="0.25">
      <c r="B50" s="272"/>
      <c r="C50" s="289"/>
      <c r="D50" s="32" t="s">
        <v>53</v>
      </c>
      <c r="E50" s="76">
        <v>5.753836556456644</v>
      </c>
      <c r="F50" s="76">
        <v>4.7061324400927598</v>
      </c>
      <c r="G50" s="76">
        <v>4.9786906854130049</v>
      </c>
      <c r="H50" s="76">
        <v>5.0671882640586796</v>
      </c>
      <c r="I50" s="76">
        <v>5.3918724094431427</v>
      </c>
      <c r="J50" s="61">
        <f t="shared" si="0"/>
        <v>6.4075800713273567E-2</v>
      </c>
      <c r="K50" s="77">
        <f t="shared" si="1"/>
        <v>0.32468414538446311</v>
      </c>
      <c r="L50" s="61">
        <f t="shared" si="2"/>
        <v>-6.2908312299438718E-2</v>
      </c>
      <c r="M50" s="77">
        <f t="shared" si="3"/>
        <v>-0.36196414701350133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0.69420000000000004</v>
      </c>
      <c r="F51" s="65">
        <v>0.54899999999999993</v>
      </c>
      <c r="G51" s="65">
        <v>0.68879999999999997</v>
      </c>
      <c r="H51" s="65">
        <v>18.428800000000003</v>
      </c>
      <c r="I51" s="65">
        <v>0.75439999999999996</v>
      </c>
      <c r="J51" s="65">
        <f t="shared" si="0"/>
        <v>-0.95906407362389301</v>
      </c>
      <c r="K51" s="73">
        <f t="shared" ref="K51" si="10">(I51-H51)*100</f>
        <v>-1767.4400000000003</v>
      </c>
      <c r="L51" s="65">
        <f t="shared" si="2"/>
        <v>8.6718524920772033E-2</v>
      </c>
      <c r="M51" s="73">
        <f t="shared" ref="M51" si="11">(I51-E51)*100</f>
        <v>6.0199999999999925</v>
      </c>
      <c r="N51" s="65"/>
    </row>
    <row r="52" spans="2:14" x14ac:dyDescent="0.25">
      <c r="B52" s="272"/>
      <c r="C52" s="281"/>
      <c r="D52" s="15" t="s">
        <v>44</v>
      </c>
      <c r="E52" s="18">
        <v>0.75</v>
      </c>
      <c r="F52" s="18">
        <v>0.65239999999999998</v>
      </c>
      <c r="G52" s="18">
        <v>0.76670000000000005</v>
      </c>
      <c r="H52" s="18">
        <v>0.79319999999999991</v>
      </c>
      <c r="I52" s="18">
        <v>0.7923</v>
      </c>
      <c r="J52" s="17">
        <f t="shared" si="0"/>
        <v>-1.1346444780634402E-3</v>
      </c>
      <c r="K52" s="44">
        <f>(I52-H52)*100</f>
        <v>-8.9999999999990088E-2</v>
      </c>
      <c r="L52" s="17">
        <f t="shared" si="2"/>
        <v>5.6400000000000006E-2</v>
      </c>
      <c r="M52" s="44">
        <f>(I52-E52)*100</f>
        <v>4.2300000000000004</v>
      </c>
      <c r="N52" s="18"/>
    </row>
    <row r="53" spans="2:14" x14ac:dyDescent="0.25">
      <c r="B53" s="272"/>
      <c r="C53" s="281"/>
      <c r="D53" s="19" t="s">
        <v>45</v>
      </c>
      <c r="E53" s="68">
        <v>0.64760000000000006</v>
      </c>
      <c r="F53" s="68">
        <v>0.41299999999999998</v>
      </c>
      <c r="G53" s="68">
        <v>0.63939999999999997</v>
      </c>
      <c r="H53" s="68">
        <v>0.6966</v>
      </c>
      <c r="I53" s="68">
        <v>0.70640000000000003</v>
      </c>
      <c r="J53" s="67">
        <f t="shared" si="0"/>
        <v>1.4068331897789221E-2</v>
      </c>
      <c r="K53" s="45">
        <f t="shared" ref="K53:K61" si="12">(I53-H53)*100</f>
        <v>0.98000000000000309</v>
      </c>
      <c r="L53" s="67">
        <f t="shared" si="2"/>
        <v>9.0796788140827589E-2</v>
      </c>
      <c r="M53" s="45">
        <f t="shared" ref="M53:M61" si="13">(I53-E53)*100</f>
        <v>5.8799999999999963</v>
      </c>
      <c r="N53" s="68"/>
    </row>
    <row r="54" spans="2:14" x14ac:dyDescent="0.25">
      <c r="B54" s="272"/>
      <c r="C54" s="281"/>
      <c r="D54" s="19" t="s">
        <v>46</v>
      </c>
      <c r="E54" s="68">
        <v>0.60489999999999999</v>
      </c>
      <c r="F54" s="68">
        <v>0.50350000000000006</v>
      </c>
      <c r="G54" s="68">
        <v>0.50549999999999995</v>
      </c>
      <c r="H54" s="68">
        <v>0.502</v>
      </c>
      <c r="I54" s="68">
        <v>0.64379999999999993</v>
      </c>
      <c r="J54" s="67">
        <f t="shared" si="0"/>
        <v>0.28247011952191214</v>
      </c>
      <c r="K54" s="45">
        <f t="shared" si="12"/>
        <v>14.179999999999993</v>
      </c>
      <c r="L54" s="67">
        <f t="shared" si="2"/>
        <v>6.4308150107455608E-2</v>
      </c>
      <c r="M54" s="45">
        <f t="shared" si="13"/>
        <v>3.8899999999999935</v>
      </c>
      <c r="N54" s="68"/>
    </row>
    <row r="55" spans="2:14" x14ac:dyDescent="0.25">
      <c r="B55" s="272"/>
      <c r="C55" s="281"/>
      <c r="D55" s="19" t="s">
        <v>47</v>
      </c>
      <c r="E55" s="68">
        <v>0.55259999999999998</v>
      </c>
      <c r="F55" s="68">
        <v>0.36749999999999999</v>
      </c>
      <c r="G55" s="68">
        <v>0.54430000000000001</v>
      </c>
      <c r="H55" s="68">
        <v>0.52170000000000005</v>
      </c>
      <c r="I55" s="68">
        <v>0.63280000000000003</v>
      </c>
      <c r="J55" s="67">
        <f t="shared" si="0"/>
        <v>0.21295763848955329</v>
      </c>
      <c r="K55" s="45">
        <f t="shared" si="12"/>
        <v>11.109999999999998</v>
      </c>
      <c r="L55" s="67">
        <f t="shared" si="2"/>
        <v>0.14513210278682598</v>
      </c>
      <c r="M55" s="45">
        <f t="shared" si="13"/>
        <v>8.0200000000000049</v>
      </c>
      <c r="N55" s="68"/>
    </row>
    <row r="56" spans="2:14" x14ac:dyDescent="0.25">
      <c r="B56" s="272"/>
      <c r="C56" s="281"/>
      <c r="D56" s="19" t="s">
        <v>48</v>
      </c>
      <c r="E56" s="68">
        <v>0.73010000000000008</v>
      </c>
      <c r="F56" s="68">
        <v>0.60299999999999998</v>
      </c>
      <c r="G56" s="68">
        <v>0.69769999999999999</v>
      </c>
      <c r="H56" s="68">
        <v>0.75659999999999994</v>
      </c>
      <c r="I56" s="68">
        <v>0.80830000000000002</v>
      </c>
      <c r="J56" s="67">
        <f t="shared" si="0"/>
        <v>6.8332011630980904E-2</v>
      </c>
      <c r="K56" s="45">
        <f t="shared" si="12"/>
        <v>5.1700000000000079</v>
      </c>
      <c r="L56" s="67">
        <f t="shared" si="2"/>
        <v>0.10710861525818371</v>
      </c>
      <c r="M56" s="45">
        <f t="shared" si="13"/>
        <v>7.8199999999999932</v>
      </c>
      <c r="N56" s="68"/>
    </row>
    <row r="57" spans="2:14" x14ac:dyDescent="0.25">
      <c r="B57" s="272"/>
      <c r="C57" s="281"/>
      <c r="D57" s="19" t="s">
        <v>49</v>
      </c>
      <c r="E57" s="68">
        <v>0.45679999999999998</v>
      </c>
      <c r="F57" s="68">
        <v>0.51200000000000001</v>
      </c>
      <c r="G57" s="68">
        <v>0.5514</v>
      </c>
      <c r="H57" s="68">
        <v>0.53320000000000001</v>
      </c>
      <c r="I57" s="68">
        <v>0.56189999999999996</v>
      </c>
      <c r="J57" s="67">
        <f t="shared" si="0"/>
        <v>5.382595648912214E-2</v>
      </c>
      <c r="K57" s="45">
        <f t="shared" si="12"/>
        <v>2.8699999999999948</v>
      </c>
      <c r="L57" s="67">
        <f t="shared" si="2"/>
        <v>0.23007880910682998</v>
      </c>
      <c r="M57" s="45">
        <f t="shared" si="13"/>
        <v>10.509999999999998</v>
      </c>
      <c r="N57" s="68"/>
    </row>
    <row r="58" spans="2:14" x14ac:dyDescent="0.25">
      <c r="B58" s="272"/>
      <c r="C58" s="281"/>
      <c r="D58" s="19" t="s">
        <v>50</v>
      </c>
      <c r="E58" s="68">
        <v>0.71939999999999993</v>
      </c>
      <c r="F58" s="68">
        <v>0.85939999999999994</v>
      </c>
      <c r="G58" s="68">
        <v>0.74739999999999995</v>
      </c>
      <c r="H58" s="68">
        <v>0.87129999999999996</v>
      </c>
      <c r="I58" s="68">
        <v>0.86329999999999996</v>
      </c>
      <c r="J58" s="67">
        <f t="shared" si="0"/>
        <v>-9.1816825433260751E-3</v>
      </c>
      <c r="K58" s="45">
        <f t="shared" si="12"/>
        <v>-0.80000000000000071</v>
      </c>
      <c r="L58" s="67">
        <f t="shared" si="2"/>
        <v>0.20002780094523209</v>
      </c>
      <c r="M58" s="45">
        <f t="shared" si="13"/>
        <v>14.390000000000002</v>
      </c>
      <c r="N58" s="68"/>
    </row>
    <row r="59" spans="2:14" x14ac:dyDescent="0.25">
      <c r="B59" s="272"/>
      <c r="C59" s="281"/>
      <c r="D59" s="19" t="s">
        <v>51</v>
      </c>
      <c r="E59" s="68">
        <v>0.44890000000000002</v>
      </c>
      <c r="F59" s="68">
        <v>0.48560000000000003</v>
      </c>
      <c r="G59" s="68">
        <v>0.498</v>
      </c>
      <c r="H59" s="68">
        <v>0.48670000000000002</v>
      </c>
      <c r="I59" s="68">
        <v>0.57379999999999998</v>
      </c>
      <c r="J59" s="67">
        <f t="shared" si="0"/>
        <v>0.17896034518183668</v>
      </c>
      <c r="K59" s="45">
        <f t="shared" si="12"/>
        <v>8.7099999999999955</v>
      </c>
      <c r="L59" s="67">
        <f t="shared" si="2"/>
        <v>0.27823568723546432</v>
      </c>
      <c r="M59" s="45">
        <f t="shared" si="13"/>
        <v>12.489999999999995</v>
      </c>
      <c r="N59" s="68"/>
    </row>
    <row r="60" spans="2:14" x14ac:dyDescent="0.25">
      <c r="B60" s="272"/>
      <c r="C60" s="281"/>
      <c r="D60" s="19" t="s">
        <v>52</v>
      </c>
      <c r="E60" s="22">
        <v>0.79400000000000004</v>
      </c>
      <c r="F60" s="22">
        <v>0.5484</v>
      </c>
      <c r="G60" s="22">
        <v>0.70709999999999995</v>
      </c>
      <c r="H60" s="22">
        <v>0.78359999999999996</v>
      </c>
      <c r="I60" s="22">
        <v>0.75800000000000001</v>
      </c>
      <c r="J60" s="21">
        <f t="shared" si="0"/>
        <v>-3.2669729453802865E-2</v>
      </c>
      <c r="K60" s="45">
        <f t="shared" si="12"/>
        <v>-2.5599999999999956</v>
      </c>
      <c r="L60" s="21">
        <f t="shared" si="2"/>
        <v>-4.534005037783384E-2</v>
      </c>
      <c r="M60" s="45">
        <f t="shared" si="13"/>
        <v>-3.6000000000000032</v>
      </c>
      <c r="N60" s="22"/>
    </row>
    <row r="61" spans="2:14" x14ac:dyDescent="0.25">
      <c r="B61" s="272"/>
      <c r="C61" s="282"/>
      <c r="D61" s="23" t="s">
        <v>53</v>
      </c>
      <c r="E61" s="46">
        <v>0.45450000000000002</v>
      </c>
      <c r="F61" s="46">
        <v>0.43780000000000002</v>
      </c>
      <c r="G61" s="46">
        <v>0.4904</v>
      </c>
      <c r="H61" s="46">
        <v>0.56479999999999997</v>
      </c>
      <c r="I61" s="46">
        <v>0.64069999999999994</v>
      </c>
      <c r="J61" s="25">
        <f t="shared" si="0"/>
        <v>0.134383852691218</v>
      </c>
      <c r="K61" s="78">
        <f t="shared" si="12"/>
        <v>7.5899999999999963</v>
      </c>
      <c r="L61" s="25">
        <f t="shared" si="2"/>
        <v>0.40968096809680943</v>
      </c>
      <c r="M61" s="78">
        <f t="shared" si="13"/>
        <v>18.61999999999999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132550</v>
      </c>
      <c r="F62" s="64">
        <v>108506</v>
      </c>
      <c r="G62" s="64">
        <v>124412</v>
      </c>
      <c r="H62" s="64">
        <v>380751</v>
      </c>
      <c r="I62" s="64">
        <v>127349</v>
      </c>
      <c r="J62" s="65">
        <f t="shared" si="0"/>
        <v>-0.66553206688885913</v>
      </c>
      <c r="K62" s="64">
        <f t="shared" ref="K62:K63" si="14">I62-H62</f>
        <v>-253402</v>
      </c>
      <c r="L62" s="65">
        <f t="shared" si="2"/>
        <v>-3.9238023387401011E-2</v>
      </c>
      <c r="M62" s="64">
        <f t="shared" ref="M62:M63" si="15">I62-E62</f>
        <v>-5201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47140</v>
      </c>
      <c r="F63" s="27">
        <v>38935</v>
      </c>
      <c r="G63" s="27">
        <v>44073</v>
      </c>
      <c r="H63" s="27">
        <v>46343</v>
      </c>
      <c r="I63" s="27">
        <v>46333</v>
      </c>
      <c r="J63" s="36">
        <f t="shared" si="0"/>
        <v>-2.1578231879681997E-4</v>
      </c>
      <c r="K63" s="27">
        <f t="shared" si="14"/>
        <v>-10</v>
      </c>
      <c r="L63" s="36">
        <f t="shared" si="2"/>
        <v>-1.7119219346627079E-2</v>
      </c>
      <c r="M63" s="27">
        <f t="shared" si="15"/>
        <v>-807</v>
      </c>
      <c r="N63" s="38">
        <f t="shared" si="16"/>
        <v>0.36382696369818374</v>
      </c>
    </row>
    <row r="64" spans="2:14" x14ac:dyDescent="0.25">
      <c r="B64" s="272"/>
      <c r="C64" s="284"/>
      <c r="D64" s="4" t="s">
        <v>45</v>
      </c>
      <c r="E64" s="29">
        <v>41020</v>
      </c>
      <c r="F64" s="29">
        <v>34133</v>
      </c>
      <c r="G64" s="29">
        <v>39030</v>
      </c>
      <c r="H64" s="29">
        <v>38275</v>
      </c>
      <c r="I64" s="29">
        <v>38115</v>
      </c>
      <c r="J64" s="74">
        <f>I64/H64-1</f>
        <v>-4.1802743305029422E-3</v>
      </c>
      <c r="K64" s="29">
        <f>I64-H64</f>
        <v>-160</v>
      </c>
      <c r="L64" s="74">
        <f>I64/E64-1</f>
        <v>-7.0819112627986347E-2</v>
      </c>
      <c r="M64" s="29">
        <f>I64-E64</f>
        <v>-2905</v>
      </c>
      <c r="N64" s="75">
        <f>I64/$I$62</f>
        <v>0.29929563640075696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916</v>
      </c>
      <c r="J65" s="74">
        <f t="shared" ref="J65:J72" si="17">I65/H65-1</f>
        <v>4.3859649122806044E-3</v>
      </c>
      <c r="K65" s="29">
        <f t="shared" ref="K65:K72" si="18">I65-H65</f>
        <v>4</v>
      </c>
      <c r="L65" s="74">
        <f t="shared" ref="L65:L72" si="19">I65/E65-1</f>
        <v>-0.18722271517302569</v>
      </c>
      <c r="M65" s="29">
        <f t="shared" ref="M65:M72" si="20">I65-E65</f>
        <v>-211</v>
      </c>
      <c r="N65" s="75">
        <f t="shared" ref="N65:N72" si="21">I65/$I$62</f>
        <v>7.1928322955029092E-3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3.3812593738466734E-2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15588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0.15841506411514814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5.2846901035736443E-3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3.7668140307344382E-2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2826</v>
      </c>
      <c r="H70" s="29">
        <v>2750</v>
      </c>
      <c r="I70" s="29">
        <v>2507</v>
      </c>
      <c r="J70" s="74">
        <f t="shared" si="17"/>
        <v>-8.8363636363636311E-2</v>
      </c>
      <c r="K70" s="29">
        <f t="shared" si="18"/>
        <v>-243</v>
      </c>
      <c r="L70" s="74">
        <f t="shared" si="19"/>
        <v>-7.4224519940915834E-2</v>
      </c>
      <c r="M70" s="29">
        <f t="shared" si="20"/>
        <v>-201</v>
      </c>
      <c r="N70" s="75">
        <f t="shared" si="21"/>
        <v>1.968605956858711E-2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5411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5.0373383379531837E-2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3081</v>
      </c>
      <c r="H72" s="71">
        <v>3058</v>
      </c>
      <c r="I72" s="71">
        <v>3113</v>
      </c>
      <c r="J72" s="61">
        <f t="shared" si="17"/>
        <v>1.7985611510791477E-2</v>
      </c>
      <c r="K72" s="71">
        <f t="shared" si="18"/>
        <v>55</v>
      </c>
      <c r="L72" s="61">
        <f t="shared" si="19"/>
        <v>-7.953873447664106E-2</v>
      </c>
      <c r="M72" s="71">
        <f t="shared" si="20"/>
        <v>-269</v>
      </c>
      <c r="N72" s="55">
        <f t="shared" si="21"/>
        <v>2.4444636392904538E-2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septiembre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3620829</v>
      </c>
      <c r="F80" s="64">
        <v>1311969</v>
      </c>
      <c r="G80" s="64">
        <v>3492085</v>
      </c>
      <c r="H80" s="64">
        <v>3849133</v>
      </c>
      <c r="I80" s="64">
        <v>4095618</v>
      </c>
      <c r="J80" s="65">
        <f t="shared" ref="J80:J81" si="22">I80/H80-1</f>
        <v>6.4036498608907477E-2</v>
      </c>
      <c r="K80" s="64">
        <f t="shared" ref="K80:K81" si="23">I80-H80</f>
        <v>246485</v>
      </c>
      <c r="L80" s="65">
        <f t="shared" ref="L80:L81" si="24">I80/E80-1</f>
        <v>0.13112715347783621</v>
      </c>
      <c r="M80" s="64">
        <f t="shared" ref="M80:M81" si="25">I80-E80</f>
        <v>474789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1326830</v>
      </c>
      <c r="F81" s="16">
        <v>505565</v>
      </c>
      <c r="G81" s="16">
        <v>1298122</v>
      </c>
      <c r="H81" s="16">
        <v>1400057</v>
      </c>
      <c r="I81" s="16">
        <v>1449683</v>
      </c>
      <c r="J81" s="18">
        <f t="shared" si="22"/>
        <v>3.5445699710797474E-2</v>
      </c>
      <c r="K81" s="16">
        <f t="shared" si="23"/>
        <v>49626</v>
      </c>
      <c r="L81" s="18">
        <f t="shared" si="24"/>
        <v>9.2591364379762231E-2</v>
      </c>
      <c r="M81" s="16">
        <f t="shared" si="25"/>
        <v>122853</v>
      </c>
      <c r="N81" s="18">
        <f t="shared" si="26"/>
        <v>0.35395952454550206</v>
      </c>
      <c r="O81" s="79"/>
    </row>
    <row r="82" spans="2:15" x14ac:dyDescent="0.25">
      <c r="B82" s="272"/>
      <c r="C82" s="275"/>
      <c r="D82" s="19" t="s">
        <v>45</v>
      </c>
      <c r="E82" s="20">
        <v>972864</v>
      </c>
      <c r="F82" s="20">
        <v>235520</v>
      </c>
      <c r="G82" s="20">
        <v>914043</v>
      </c>
      <c r="H82" s="20">
        <v>974839</v>
      </c>
      <c r="I82" s="20">
        <v>1033377</v>
      </c>
      <c r="J82" s="68">
        <f>I82/H82-1</f>
        <v>6.0048890124420495E-2</v>
      </c>
      <c r="K82" s="20">
        <f>I82-H82</f>
        <v>58538</v>
      </c>
      <c r="L82" s="68">
        <f>I82/E82-1</f>
        <v>6.2200883165581144E-2</v>
      </c>
      <c r="M82" s="20">
        <f>I82-E82</f>
        <v>60513</v>
      </c>
      <c r="N82" s="68">
        <f>I82/$I$80</f>
        <v>0.25231283776953806</v>
      </c>
      <c r="O82" s="79"/>
    </row>
    <row r="83" spans="2:15" x14ac:dyDescent="0.25">
      <c r="B83" s="272"/>
      <c r="C83" s="275"/>
      <c r="D83" s="19" t="s">
        <v>46</v>
      </c>
      <c r="E83" s="20">
        <v>33380</v>
      </c>
      <c r="F83" s="20">
        <v>11501</v>
      </c>
      <c r="G83" s="20">
        <v>25651</v>
      </c>
      <c r="H83" s="20">
        <v>37060</v>
      </c>
      <c r="I83" s="20">
        <v>32035</v>
      </c>
      <c r="J83" s="68">
        <f t="shared" ref="J83:J136" si="27">I83/H83-1</f>
        <v>-0.13559093362115493</v>
      </c>
      <c r="K83" s="20">
        <f t="shared" ref="K83:K112" si="28">I83-H83</f>
        <v>-5025</v>
      </c>
      <c r="L83" s="68">
        <f t="shared" ref="L83:L136" si="29">I83/E83-1</f>
        <v>-4.0293588975434447E-2</v>
      </c>
      <c r="M83" s="20">
        <f t="shared" ref="M83:M112" si="30">I83-E83</f>
        <v>-1345</v>
      </c>
      <c r="N83" s="68">
        <f t="shared" ref="N83:N90" si="31">I83/$I$80</f>
        <v>7.8217743939986584E-3</v>
      </c>
      <c r="O83" s="79"/>
    </row>
    <row r="84" spans="2:15" x14ac:dyDescent="0.25">
      <c r="B84" s="272"/>
      <c r="C84" s="275"/>
      <c r="D84" s="19" t="s">
        <v>47</v>
      </c>
      <c r="E84" s="20">
        <v>103641</v>
      </c>
      <c r="F84" s="20">
        <v>34184</v>
      </c>
      <c r="G84" s="20">
        <v>117560</v>
      </c>
      <c r="H84" s="20">
        <v>137595</v>
      </c>
      <c r="I84" s="20">
        <v>175857</v>
      </c>
      <c r="J84" s="68">
        <f t="shared" si="27"/>
        <v>0.27807696500599577</v>
      </c>
      <c r="K84" s="20">
        <f t="shared" si="28"/>
        <v>38262</v>
      </c>
      <c r="L84" s="68">
        <f t="shared" si="29"/>
        <v>0.69678988045271661</v>
      </c>
      <c r="M84" s="20">
        <f t="shared" si="30"/>
        <v>72216</v>
      </c>
      <c r="N84" s="68">
        <f t="shared" si="31"/>
        <v>4.2937842347601757E-2</v>
      </c>
      <c r="O84" s="79"/>
    </row>
    <row r="85" spans="2:15" x14ac:dyDescent="0.25">
      <c r="B85" s="272"/>
      <c r="C85" s="275"/>
      <c r="D85" s="19" t="s">
        <v>48</v>
      </c>
      <c r="E85" s="20">
        <v>596001</v>
      </c>
      <c r="F85" s="20">
        <v>210211</v>
      </c>
      <c r="G85" s="20">
        <v>523202</v>
      </c>
      <c r="H85" s="20">
        <v>598329</v>
      </c>
      <c r="I85" s="20">
        <v>691297</v>
      </c>
      <c r="J85" s="68">
        <f t="shared" si="27"/>
        <v>0.15537939829090686</v>
      </c>
      <c r="K85" s="20">
        <f t="shared" si="28"/>
        <v>92968</v>
      </c>
      <c r="L85" s="68">
        <f t="shared" si="29"/>
        <v>0.15989234917391082</v>
      </c>
      <c r="M85" s="20">
        <f t="shared" si="30"/>
        <v>95296</v>
      </c>
      <c r="N85" s="68">
        <f t="shared" si="31"/>
        <v>0.16878942323234247</v>
      </c>
      <c r="O85" s="79"/>
    </row>
    <row r="86" spans="2:15" x14ac:dyDescent="0.25">
      <c r="B86" s="272"/>
      <c r="C86" s="275"/>
      <c r="D86" s="19" t="s">
        <v>49</v>
      </c>
      <c r="E86" s="20">
        <v>39423</v>
      </c>
      <c r="F86" s="20">
        <v>21073</v>
      </c>
      <c r="G86" s="20">
        <v>37456</v>
      </c>
      <c r="H86" s="20">
        <v>44189</v>
      </c>
      <c r="I86" s="20">
        <v>41777</v>
      </c>
      <c r="J86" s="68">
        <f t="shared" si="27"/>
        <v>-5.4583719930299424E-2</v>
      </c>
      <c r="K86" s="20">
        <f t="shared" si="28"/>
        <v>-2412</v>
      </c>
      <c r="L86" s="68">
        <f t="shared" si="29"/>
        <v>5.9711336022119088E-2</v>
      </c>
      <c r="M86" s="20">
        <f t="shared" si="30"/>
        <v>2354</v>
      </c>
      <c r="N86" s="68">
        <f t="shared" si="31"/>
        <v>1.0200414198785141E-2</v>
      </c>
      <c r="O86" s="79"/>
    </row>
    <row r="87" spans="2:15" x14ac:dyDescent="0.25">
      <c r="B87" s="272"/>
      <c r="C87" s="275"/>
      <c r="D87" s="19" t="s">
        <v>50</v>
      </c>
      <c r="E87" s="20">
        <v>107268</v>
      </c>
      <c r="F87" s="20">
        <v>69853</v>
      </c>
      <c r="G87" s="20">
        <v>146094</v>
      </c>
      <c r="H87" s="20">
        <v>187734</v>
      </c>
      <c r="I87" s="20">
        <v>181355</v>
      </c>
      <c r="J87" s="68">
        <f t="shared" si="27"/>
        <v>-3.3978927631649003E-2</v>
      </c>
      <c r="K87" s="20">
        <f t="shared" si="28"/>
        <v>-6379</v>
      </c>
      <c r="L87" s="68">
        <f t="shared" si="29"/>
        <v>0.69067196181526636</v>
      </c>
      <c r="M87" s="20">
        <f t="shared" si="30"/>
        <v>74087</v>
      </c>
      <c r="N87" s="68">
        <f t="shared" si="31"/>
        <v>4.4280252699348426E-2</v>
      </c>
      <c r="O87" s="79"/>
    </row>
    <row r="88" spans="2:15" x14ac:dyDescent="0.25">
      <c r="B88" s="272"/>
      <c r="C88" s="275"/>
      <c r="D88" s="19" t="s">
        <v>51</v>
      </c>
      <c r="E88" s="20">
        <v>159130</v>
      </c>
      <c r="F88" s="20">
        <v>103599</v>
      </c>
      <c r="G88" s="20">
        <v>157983</v>
      </c>
      <c r="H88" s="20">
        <v>174312</v>
      </c>
      <c r="I88" s="20">
        <v>181820</v>
      </c>
      <c r="J88" s="68">
        <f t="shared" si="27"/>
        <v>4.307219239065585E-2</v>
      </c>
      <c r="K88" s="20">
        <f t="shared" si="28"/>
        <v>7508</v>
      </c>
      <c r="L88" s="68">
        <f t="shared" si="29"/>
        <v>0.14258782127820013</v>
      </c>
      <c r="M88" s="20">
        <f t="shared" si="30"/>
        <v>22690</v>
      </c>
      <c r="N88" s="68">
        <f t="shared" si="31"/>
        <v>4.4393788678533982E-2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186886</v>
      </c>
      <c r="F89" s="20">
        <v>77584</v>
      </c>
      <c r="G89" s="20">
        <v>190426</v>
      </c>
      <c r="H89" s="20">
        <v>205238</v>
      </c>
      <c r="I89" s="20">
        <v>213816</v>
      </c>
      <c r="J89" s="22">
        <f t="shared" si="27"/>
        <v>4.1795379023377821E-2</v>
      </c>
      <c r="K89" s="20">
        <f t="shared" si="28"/>
        <v>8578</v>
      </c>
      <c r="L89" s="22">
        <f t="shared" si="29"/>
        <v>0.14409854135676303</v>
      </c>
      <c r="M89" s="20">
        <f t="shared" si="30"/>
        <v>26930</v>
      </c>
      <c r="N89" s="22">
        <f t="shared" si="31"/>
        <v>5.2206040700084826E-2</v>
      </c>
      <c r="O89" s="79"/>
    </row>
    <row r="90" spans="2:15" x14ac:dyDescent="0.25">
      <c r="B90" s="272"/>
      <c r="C90" s="276"/>
      <c r="D90" s="23" t="s">
        <v>53</v>
      </c>
      <c r="E90" s="69">
        <v>95406</v>
      </c>
      <c r="F90" s="69">
        <v>42879</v>
      </c>
      <c r="G90" s="69">
        <v>81548</v>
      </c>
      <c r="H90" s="69">
        <v>89780</v>
      </c>
      <c r="I90" s="69">
        <v>94601</v>
      </c>
      <c r="J90" s="46">
        <f t="shared" si="27"/>
        <v>5.3697928269102357E-2</v>
      </c>
      <c r="K90" s="69">
        <f t="shared" si="28"/>
        <v>4821</v>
      </c>
      <c r="L90" s="46">
        <f t="shared" si="29"/>
        <v>-8.4376244680628432E-3</v>
      </c>
      <c r="M90" s="69">
        <f t="shared" si="30"/>
        <v>-805</v>
      </c>
      <c r="N90" s="46">
        <f t="shared" si="31"/>
        <v>2.309810143426462E-2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4330865</v>
      </c>
      <c r="F91" s="64">
        <v>1477278</v>
      </c>
      <c r="G91" s="64">
        <v>4116712</v>
      </c>
      <c r="H91" s="64">
        <v>4555390</v>
      </c>
      <c r="I91" s="64">
        <v>4846999</v>
      </c>
      <c r="J91" s="65">
        <f t="shared" si="27"/>
        <v>6.4014058071866442E-2</v>
      </c>
      <c r="K91" s="64">
        <f t="shared" si="28"/>
        <v>291609</v>
      </c>
      <c r="L91" s="65">
        <f t="shared" si="29"/>
        <v>0.11917573048340224</v>
      </c>
      <c r="M91" s="64">
        <f t="shared" si="30"/>
        <v>516134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1604718</v>
      </c>
      <c r="F92" s="27">
        <v>579611</v>
      </c>
      <c r="G92" s="27">
        <v>1558686</v>
      </c>
      <c r="H92" s="27">
        <v>1686480</v>
      </c>
      <c r="I92" s="27">
        <v>1747927</v>
      </c>
      <c r="J92" s="80">
        <f t="shared" si="27"/>
        <v>3.6435060006640985E-2</v>
      </c>
      <c r="K92" s="27">
        <f t="shared" si="28"/>
        <v>61447</v>
      </c>
      <c r="L92" s="80">
        <f t="shared" si="29"/>
        <v>8.9242471262863665E-2</v>
      </c>
      <c r="M92" s="27">
        <f t="shared" si="30"/>
        <v>143209</v>
      </c>
      <c r="N92" s="38">
        <f t="shared" si="32"/>
        <v>0.36062045814327587</v>
      </c>
    </row>
    <row r="93" spans="2:15" x14ac:dyDescent="0.25">
      <c r="B93" s="272"/>
      <c r="C93" s="278"/>
      <c r="D93" s="4" t="s">
        <v>45</v>
      </c>
      <c r="E93" s="29">
        <v>1188723</v>
      </c>
      <c r="F93" s="29">
        <v>269519</v>
      </c>
      <c r="G93" s="29">
        <v>1092077</v>
      </c>
      <c r="H93" s="29">
        <v>1177799</v>
      </c>
      <c r="I93" s="29">
        <v>1245078</v>
      </c>
      <c r="J93" s="81">
        <f t="shared" si="27"/>
        <v>5.7122649959797878E-2</v>
      </c>
      <c r="K93" s="29">
        <f t="shared" si="28"/>
        <v>67279</v>
      </c>
      <c r="L93" s="81">
        <f t="shared" si="29"/>
        <v>4.7408016838237366E-2</v>
      </c>
      <c r="M93" s="29">
        <f t="shared" si="30"/>
        <v>56355</v>
      </c>
      <c r="N93" s="75">
        <f>I93/$I$91</f>
        <v>0.25687605877368658</v>
      </c>
    </row>
    <row r="94" spans="2:15" x14ac:dyDescent="0.25">
      <c r="B94" s="272"/>
      <c r="C94" s="278"/>
      <c r="D94" s="4" t="s">
        <v>46</v>
      </c>
      <c r="E94" s="29">
        <v>37865</v>
      </c>
      <c r="F94" s="29">
        <v>12698</v>
      </c>
      <c r="G94" s="29">
        <v>28629</v>
      </c>
      <c r="H94" s="29">
        <v>39892</v>
      </c>
      <c r="I94" s="29">
        <v>35375</v>
      </c>
      <c r="J94" s="81">
        <f t="shared" si="27"/>
        <v>-0.11323072295197034</v>
      </c>
      <c r="K94" s="29">
        <f t="shared" si="28"/>
        <v>-4517</v>
      </c>
      <c r="L94" s="81">
        <f t="shared" si="29"/>
        <v>-6.5759936616928583E-2</v>
      </c>
      <c r="M94" s="29">
        <f t="shared" si="30"/>
        <v>-2490</v>
      </c>
      <c r="N94" s="75">
        <f t="shared" ref="N94:N101" si="33">I94/$I$91</f>
        <v>7.2983303689561317E-3</v>
      </c>
    </row>
    <row r="95" spans="2:15" x14ac:dyDescent="0.25">
      <c r="B95" s="272"/>
      <c r="C95" s="278"/>
      <c r="D95" s="4" t="s">
        <v>47</v>
      </c>
      <c r="E95" s="29">
        <v>120888</v>
      </c>
      <c r="F95" s="29">
        <v>40371</v>
      </c>
      <c r="G95" s="29">
        <v>138765</v>
      </c>
      <c r="H95" s="29">
        <v>159652</v>
      </c>
      <c r="I95" s="29">
        <v>203839</v>
      </c>
      <c r="J95" s="81">
        <f t="shared" si="27"/>
        <v>0.27677072632976718</v>
      </c>
      <c r="K95" s="29">
        <f t="shared" si="28"/>
        <v>44187</v>
      </c>
      <c r="L95" s="81">
        <f t="shared" si="29"/>
        <v>0.68618059691615385</v>
      </c>
      <c r="M95" s="29">
        <f t="shared" si="30"/>
        <v>82951</v>
      </c>
      <c r="N95" s="75">
        <f t="shared" si="33"/>
        <v>4.2054681670039541E-2</v>
      </c>
    </row>
    <row r="96" spans="2:15" x14ac:dyDescent="0.25">
      <c r="B96" s="272"/>
      <c r="C96" s="278"/>
      <c r="D96" s="4" t="s">
        <v>48</v>
      </c>
      <c r="E96" s="29">
        <v>708591</v>
      </c>
      <c r="F96" s="29">
        <v>232764</v>
      </c>
      <c r="G96" s="29">
        <v>604155</v>
      </c>
      <c r="H96" s="29">
        <v>699601</v>
      </c>
      <c r="I96" s="29">
        <v>804878</v>
      </c>
      <c r="J96" s="81">
        <f t="shared" si="27"/>
        <v>0.1504814887342929</v>
      </c>
      <c r="K96" s="29">
        <f t="shared" si="28"/>
        <v>105277</v>
      </c>
      <c r="L96" s="81">
        <f t="shared" si="29"/>
        <v>0.13588515801075651</v>
      </c>
      <c r="M96" s="29">
        <f t="shared" si="30"/>
        <v>96287</v>
      </c>
      <c r="N96" s="75">
        <f t="shared" si="33"/>
        <v>0.16605697669836531</v>
      </c>
    </row>
    <row r="97" spans="2:14" x14ac:dyDescent="0.25">
      <c r="B97" s="272"/>
      <c r="C97" s="278"/>
      <c r="D97" s="4" t="s">
        <v>49</v>
      </c>
      <c r="E97" s="29">
        <v>41336</v>
      </c>
      <c r="F97" s="29">
        <v>21851</v>
      </c>
      <c r="G97" s="29">
        <v>39143</v>
      </c>
      <c r="H97" s="29">
        <v>46340</v>
      </c>
      <c r="I97" s="29">
        <v>43855</v>
      </c>
      <c r="J97" s="81">
        <f t="shared" si="27"/>
        <v>-5.3625377643504502E-2</v>
      </c>
      <c r="K97" s="29">
        <f t="shared" si="28"/>
        <v>-2485</v>
      </c>
      <c r="L97" s="81">
        <f t="shared" si="29"/>
        <v>6.0939616798916241E-2</v>
      </c>
      <c r="M97" s="29">
        <f t="shared" si="30"/>
        <v>2519</v>
      </c>
      <c r="N97" s="75">
        <f t="shared" si="33"/>
        <v>9.0478665252458276E-3</v>
      </c>
    </row>
    <row r="98" spans="2:14" x14ac:dyDescent="0.25">
      <c r="B98" s="272"/>
      <c r="C98" s="278"/>
      <c r="D98" s="4" t="s">
        <v>50</v>
      </c>
      <c r="E98" s="29">
        <v>129126</v>
      </c>
      <c r="F98" s="29">
        <v>81129</v>
      </c>
      <c r="G98" s="29">
        <v>171217</v>
      </c>
      <c r="H98" s="29">
        <v>213329</v>
      </c>
      <c r="I98" s="29">
        <v>211792</v>
      </c>
      <c r="J98" s="81">
        <f t="shared" si="27"/>
        <v>-7.2048338481874863E-3</v>
      </c>
      <c r="K98" s="29">
        <f t="shared" si="28"/>
        <v>-1537</v>
      </c>
      <c r="L98" s="81">
        <f t="shared" si="29"/>
        <v>0.64019639731734901</v>
      </c>
      <c r="M98" s="29">
        <f t="shared" si="30"/>
        <v>82666</v>
      </c>
      <c r="N98" s="75">
        <f t="shared" si="33"/>
        <v>4.3695490756239068E-2</v>
      </c>
    </row>
    <row r="99" spans="2:14" x14ac:dyDescent="0.25">
      <c r="B99" s="272"/>
      <c r="C99" s="278"/>
      <c r="D99" s="4" t="s">
        <v>51</v>
      </c>
      <c r="E99" s="29">
        <v>165875</v>
      </c>
      <c r="F99" s="29">
        <v>106775</v>
      </c>
      <c r="G99" s="29">
        <v>165117</v>
      </c>
      <c r="H99" s="29">
        <v>182016</v>
      </c>
      <c r="I99" s="29">
        <v>189705</v>
      </c>
      <c r="J99" s="81">
        <f t="shared" si="27"/>
        <v>4.2243539029535926E-2</v>
      </c>
      <c r="K99" s="29">
        <f t="shared" si="28"/>
        <v>7689</v>
      </c>
      <c r="L99" s="81">
        <f t="shared" si="29"/>
        <v>0.1436623963828183</v>
      </c>
      <c r="M99" s="29">
        <f t="shared" si="30"/>
        <v>23830</v>
      </c>
      <c r="N99" s="75">
        <f t="shared" si="33"/>
        <v>3.9138650534072734E-2</v>
      </c>
    </row>
    <row r="100" spans="2:14" x14ac:dyDescent="0.25">
      <c r="B100" s="272"/>
      <c r="C100" s="278"/>
      <c r="D100" s="4" t="s">
        <v>52</v>
      </c>
      <c r="E100" s="29">
        <v>224428</v>
      </c>
      <c r="F100" s="29">
        <v>86363</v>
      </c>
      <c r="G100" s="29">
        <v>226073</v>
      </c>
      <c r="H100" s="29">
        <v>244622</v>
      </c>
      <c r="I100" s="29">
        <v>256066</v>
      </c>
      <c r="J100" s="31">
        <f t="shared" si="27"/>
        <v>4.6782382614809714E-2</v>
      </c>
      <c r="K100" s="29">
        <f t="shared" si="28"/>
        <v>11444</v>
      </c>
      <c r="L100" s="31">
        <f t="shared" si="29"/>
        <v>0.14097171475929926</v>
      </c>
      <c r="M100" s="29">
        <f t="shared" si="30"/>
        <v>31638</v>
      </c>
      <c r="N100" s="42">
        <f t="shared" si="33"/>
        <v>5.2829802523169489E-2</v>
      </c>
    </row>
    <row r="101" spans="2:14" x14ac:dyDescent="0.25">
      <c r="B101" s="272"/>
      <c r="C101" s="279"/>
      <c r="D101" s="32" t="s">
        <v>53</v>
      </c>
      <c r="E101" s="71">
        <v>109315</v>
      </c>
      <c r="F101" s="71">
        <v>46197</v>
      </c>
      <c r="G101" s="71">
        <v>92850</v>
      </c>
      <c r="H101" s="71">
        <v>105659</v>
      </c>
      <c r="I101" s="71">
        <v>108484</v>
      </c>
      <c r="J101" s="72">
        <f t="shared" si="27"/>
        <v>2.6736955678172247E-2</v>
      </c>
      <c r="K101" s="71">
        <f t="shared" si="28"/>
        <v>2825</v>
      </c>
      <c r="L101" s="72">
        <f t="shared" si="29"/>
        <v>-7.6018844623336745E-3</v>
      </c>
      <c r="M101" s="71">
        <f t="shared" si="30"/>
        <v>-831</v>
      </c>
      <c r="N101" s="55">
        <f t="shared" si="33"/>
        <v>2.2381684006949454E-2</v>
      </c>
    </row>
    <row r="102" spans="2:14" x14ac:dyDescent="0.25">
      <c r="B102" s="272"/>
      <c r="C102" s="274" t="s">
        <v>21</v>
      </c>
      <c r="D102" s="63" t="s">
        <v>43</v>
      </c>
      <c r="E102" s="64">
        <v>25578799</v>
      </c>
      <c r="F102" s="64">
        <v>7178852</v>
      </c>
      <c r="G102" s="64">
        <v>23015665</v>
      </c>
      <c r="H102" s="64">
        <v>25556749</v>
      </c>
      <c r="I102" s="64">
        <v>27044823</v>
      </c>
      <c r="J102" s="65">
        <f t="shared" si="27"/>
        <v>5.8226263442192838E-2</v>
      </c>
      <c r="K102" s="64">
        <f t="shared" si="28"/>
        <v>1488074</v>
      </c>
      <c r="L102" s="65">
        <f t="shared" si="29"/>
        <v>5.7314027918198951E-2</v>
      </c>
      <c r="M102" s="64">
        <f t="shared" si="30"/>
        <v>1466024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9847763</v>
      </c>
      <c r="F103" s="16">
        <v>3053438</v>
      </c>
      <c r="G103" s="16">
        <v>9333775</v>
      </c>
      <c r="H103" s="16">
        <v>10077442</v>
      </c>
      <c r="I103" s="16">
        <v>10350937</v>
      </c>
      <c r="J103" s="18">
        <f t="shared" si="27"/>
        <v>2.7139327619052578E-2</v>
      </c>
      <c r="K103" s="16">
        <f t="shared" si="28"/>
        <v>273495</v>
      </c>
      <c r="L103" s="18">
        <f t="shared" si="29"/>
        <v>5.1095258892806417E-2</v>
      </c>
      <c r="M103" s="16">
        <f t="shared" si="30"/>
        <v>503174</v>
      </c>
      <c r="N103" s="18">
        <f t="shared" si="34"/>
        <v>0.38273265829841074</v>
      </c>
    </row>
    <row r="104" spans="2:14" x14ac:dyDescent="0.25">
      <c r="B104" s="272"/>
      <c r="C104" s="275"/>
      <c r="D104" s="19" t="s">
        <v>45</v>
      </c>
      <c r="E104" s="20">
        <v>7573908</v>
      </c>
      <c r="F104" s="20">
        <v>1499277</v>
      </c>
      <c r="G104" s="20">
        <v>6487078</v>
      </c>
      <c r="H104" s="20">
        <v>7196338</v>
      </c>
      <c r="I104" s="20">
        <v>7492248</v>
      </c>
      <c r="J104" s="68">
        <f t="shared" si="27"/>
        <v>4.1119524958388665E-2</v>
      </c>
      <c r="K104" s="20">
        <f t="shared" si="28"/>
        <v>295910</v>
      </c>
      <c r="L104" s="68">
        <f t="shared" si="29"/>
        <v>-1.0781752300133562E-2</v>
      </c>
      <c r="M104" s="20">
        <f t="shared" si="30"/>
        <v>-81660</v>
      </c>
      <c r="N104" s="68">
        <f>I104/$I$102</f>
        <v>0.27703076481587624</v>
      </c>
    </row>
    <row r="105" spans="2:14" x14ac:dyDescent="0.25">
      <c r="B105" s="272"/>
      <c r="C105" s="275"/>
      <c r="D105" s="19" t="s">
        <v>46</v>
      </c>
      <c r="E105" s="20">
        <v>171426</v>
      </c>
      <c r="F105" s="20">
        <v>52951</v>
      </c>
      <c r="G105" s="20">
        <v>119118</v>
      </c>
      <c r="H105" s="20">
        <v>124202</v>
      </c>
      <c r="I105" s="20">
        <v>142297</v>
      </c>
      <c r="J105" s="68">
        <f t="shared" si="27"/>
        <v>0.14569008550586937</v>
      </c>
      <c r="K105" s="20">
        <f t="shared" si="28"/>
        <v>18095</v>
      </c>
      <c r="L105" s="68">
        <f t="shared" si="29"/>
        <v>-0.16992171549239909</v>
      </c>
      <c r="M105" s="20">
        <f t="shared" si="30"/>
        <v>-29129</v>
      </c>
      <c r="N105" s="68">
        <f t="shared" ref="N105:N112" si="35">I105/$I$102</f>
        <v>5.2615245439025429E-3</v>
      </c>
    </row>
    <row r="106" spans="2:14" x14ac:dyDescent="0.25">
      <c r="B106" s="272"/>
      <c r="C106" s="275"/>
      <c r="D106" s="19" t="s">
        <v>47</v>
      </c>
      <c r="E106" s="20">
        <v>630914</v>
      </c>
      <c r="F106" s="20">
        <v>206512</v>
      </c>
      <c r="G106" s="20">
        <v>728683</v>
      </c>
      <c r="H106" s="20">
        <v>789742</v>
      </c>
      <c r="I106" s="20">
        <v>1039569</v>
      </c>
      <c r="J106" s="68">
        <f t="shared" si="27"/>
        <v>0.31634001990523486</v>
      </c>
      <c r="K106" s="20">
        <f t="shared" si="28"/>
        <v>249827</v>
      </c>
      <c r="L106" s="68">
        <f t="shared" si="29"/>
        <v>0.64771902351192079</v>
      </c>
      <c r="M106" s="20">
        <f t="shared" si="30"/>
        <v>408655</v>
      </c>
      <c r="N106" s="68">
        <f t="shared" si="35"/>
        <v>3.8438742971251834E-2</v>
      </c>
    </row>
    <row r="107" spans="2:14" x14ac:dyDescent="0.25">
      <c r="B107" s="272"/>
      <c r="C107" s="275"/>
      <c r="D107" s="19" t="s">
        <v>48</v>
      </c>
      <c r="E107" s="20">
        <v>4147957</v>
      </c>
      <c r="F107" s="20">
        <v>1092978</v>
      </c>
      <c r="G107" s="20">
        <v>3164473</v>
      </c>
      <c r="H107" s="20">
        <v>3797412</v>
      </c>
      <c r="I107" s="20">
        <v>4309024</v>
      </c>
      <c r="J107" s="68">
        <f t="shared" si="27"/>
        <v>0.13472649267448467</v>
      </c>
      <c r="K107" s="20">
        <f t="shared" si="28"/>
        <v>511612</v>
      </c>
      <c r="L107" s="68">
        <f t="shared" si="29"/>
        <v>3.8830441106308511E-2</v>
      </c>
      <c r="M107" s="20">
        <f t="shared" si="30"/>
        <v>161067</v>
      </c>
      <c r="N107" s="68">
        <f t="shared" si="35"/>
        <v>0.1593289776753207</v>
      </c>
    </row>
    <row r="108" spans="2:14" x14ac:dyDescent="0.25">
      <c r="B108" s="272"/>
      <c r="C108" s="275"/>
      <c r="D108" s="19" t="s">
        <v>49</v>
      </c>
      <c r="E108" s="20">
        <v>98308</v>
      </c>
      <c r="F108" s="20">
        <v>49897</v>
      </c>
      <c r="G108" s="20">
        <v>100995</v>
      </c>
      <c r="H108" s="20">
        <v>112147</v>
      </c>
      <c r="I108" s="20">
        <v>111822</v>
      </c>
      <c r="J108" s="68">
        <f t="shared" si="27"/>
        <v>-2.8979821127627092E-3</v>
      </c>
      <c r="K108" s="20">
        <f t="shared" si="28"/>
        <v>-325</v>
      </c>
      <c r="L108" s="68">
        <f t="shared" si="29"/>
        <v>0.13746592342433983</v>
      </c>
      <c r="M108" s="20">
        <f t="shared" si="30"/>
        <v>13514</v>
      </c>
      <c r="N108" s="68">
        <f t="shared" si="35"/>
        <v>4.1346915082417068E-3</v>
      </c>
    </row>
    <row r="109" spans="2:14" x14ac:dyDescent="0.25">
      <c r="B109" s="272"/>
      <c r="C109" s="275"/>
      <c r="D109" s="19" t="s">
        <v>50</v>
      </c>
      <c r="E109" s="20">
        <v>795524</v>
      </c>
      <c r="F109" s="20">
        <v>455604</v>
      </c>
      <c r="G109" s="20">
        <v>960692</v>
      </c>
      <c r="H109" s="20">
        <v>1064225</v>
      </c>
      <c r="I109" s="20">
        <v>1119703</v>
      </c>
      <c r="J109" s="68">
        <f t="shared" si="27"/>
        <v>5.2129953722192202E-2</v>
      </c>
      <c r="K109" s="20">
        <f t="shared" si="28"/>
        <v>55478</v>
      </c>
      <c r="L109" s="68">
        <f t="shared" si="29"/>
        <v>0.40750373338830759</v>
      </c>
      <c r="M109" s="20">
        <f t="shared" si="30"/>
        <v>324179</v>
      </c>
      <c r="N109" s="68">
        <f t="shared" si="35"/>
        <v>4.1401749976326341E-2</v>
      </c>
    </row>
    <row r="110" spans="2:14" x14ac:dyDescent="0.25">
      <c r="B110" s="272"/>
      <c r="C110" s="275"/>
      <c r="D110" s="19" t="s">
        <v>51</v>
      </c>
      <c r="E110" s="20">
        <v>366728</v>
      </c>
      <c r="F110" s="20">
        <v>220493</v>
      </c>
      <c r="G110" s="20">
        <v>385149</v>
      </c>
      <c r="H110" s="20">
        <v>418024</v>
      </c>
      <c r="I110" s="20">
        <v>432765</v>
      </c>
      <c r="J110" s="68">
        <f t="shared" si="27"/>
        <v>3.5263525539203533E-2</v>
      </c>
      <c r="K110" s="20">
        <f t="shared" si="28"/>
        <v>14741</v>
      </c>
      <c r="L110" s="68">
        <f t="shared" si="29"/>
        <v>0.18007078815907152</v>
      </c>
      <c r="M110" s="20">
        <f t="shared" si="30"/>
        <v>66037</v>
      </c>
      <c r="N110" s="68">
        <f t="shared" si="35"/>
        <v>1.6001768619450754E-2</v>
      </c>
    </row>
    <row r="111" spans="2:14" x14ac:dyDescent="0.25">
      <c r="B111" s="272"/>
      <c r="C111" s="275"/>
      <c r="D111" s="19" t="s">
        <v>52</v>
      </c>
      <c r="E111" s="20">
        <v>1400493</v>
      </c>
      <c r="F111" s="20">
        <v>377103</v>
      </c>
      <c r="G111" s="20">
        <v>1289839</v>
      </c>
      <c r="H111" s="20">
        <v>1393117</v>
      </c>
      <c r="I111" s="20">
        <v>1487889</v>
      </c>
      <c r="J111" s="22">
        <f t="shared" si="27"/>
        <v>6.8028744175830269E-2</v>
      </c>
      <c r="K111" s="20">
        <f t="shared" si="28"/>
        <v>94772</v>
      </c>
      <c r="L111" s="22">
        <f t="shared" si="29"/>
        <v>6.2403739254676793E-2</v>
      </c>
      <c r="M111" s="20">
        <f t="shared" si="30"/>
        <v>87396</v>
      </c>
      <c r="N111" s="22">
        <f t="shared" si="35"/>
        <v>5.5015667878469753E-2</v>
      </c>
    </row>
    <row r="112" spans="2:14" x14ac:dyDescent="0.25">
      <c r="B112" s="272"/>
      <c r="C112" s="276"/>
      <c r="D112" s="23" t="s">
        <v>53</v>
      </c>
      <c r="E112" s="69">
        <v>545778</v>
      </c>
      <c r="F112" s="69">
        <v>170599</v>
      </c>
      <c r="G112" s="69">
        <v>445863</v>
      </c>
      <c r="H112" s="69">
        <v>584100</v>
      </c>
      <c r="I112" s="69">
        <v>558569</v>
      </c>
      <c r="J112" s="46">
        <f t="shared" si="27"/>
        <v>-4.3709981167608269E-2</v>
      </c>
      <c r="K112" s="69">
        <f t="shared" si="28"/>
        <v>-25531</v>
      </c>
      <c r="L112" s="46">
        <f t="shared" si="29"/>
        <v>2.3436268959173834E-2</v>
      </c>
      <c r="M112" s="69">
        <f t="shared" si="30"/>
        <v>12791</v>
      </c>
      <c r="N112" s="46">
        <f t="shared" si="35"/>
        <v>2.0653453712749386E-2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7.0643487996809569</v>
      </c>
      <c r="F113" s="73">
        <f t="shared" si="36"/>
        <v>5.4718152639277298</v>
      </c>
      <c r="G113" s="73">
        <f t="shared" si="36"/>
        <v>6.5908089293359122</v>
      </c>
      <c r="H113" s="73">
        <f t="shared" si="36"/>
        <v>6.6396118294691302</v>
      </c>
      <c r="I113" s="73">
        <f t="shared" si="36"/>
        <v>6.6033558305486499</v>
      </c>
      <c r="J113" s="65">
        <f t="shared" si="27"/>
        <v>-5.4605600224342243E-3</v>
      </c>
      <c r="K113" s="73">
        <f t="shared" ref="K113:K114" si="37">(I113-H113)</f>
        <v>-3.6255998920480259E-2</v>
      </c>
      <c r="L113" s="65">
        <f t="shared" si="29"/>
        <v>-6.525625817812486E-2</v>
      </c>
      <c r="M113" s="73">
        <f t="shared" ref="M113:M114" si="38">(I113-E113)</f>
        <v>-0.46099296913230692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7.4220231680019291</v>
      </c>
      <c r="F114" s="37">
        <f t="shared" si="36"/>
        <v>6.0396546438143464</v>
      </c>
      <c r="G114" s="37">
        <f t="shared" si="36"/>
        <v>7.1902140168643625</v>
      </c>
      <c r="H114" s="37">
        <f t="shared" si="36"/>
        <v>7.1978798006081179</v>
      </c>
      <c r="I114" s="37">
        <f t="shared" si="36"/>
        <v>7.1401382233219266</v>
      </c>
      <c r="J114" s="80">
        <f t="shared" si="27"/>
        <v>-8.0220257750501789E-3</v>
      </c>
      <c r="K114" s="37">
        <f t="shared" si="37"/>
        <v>-5.7741577286191337E-2</v>
      </c>
      <c r="L114" s="80">
        <f t="shared" si="29"/>
        <v>-3.7979529071705653E-2</v>
      </c>
      <c r="M114" s="37">
        <f t="shared" si="38"/>
        <v>-0.28188494468000247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7.7851662719557924</v>
      </c>
      <c r="F115" s="41">
        <f t="shared" si="36"/>
        <v>6.3658160665760866</v>
      </c>
      <c r="G115" s="41">
        <f t="shared" si="36"/>
        <v>7.0971256275689436</v>
      </c>
      <c r="H115" s="41">
        <f>H104/H82</f>
        <v>7.3820784765484353</v>
      </c>
      <c r="I115" s="41">
        <f>I104/I82</f>
        <v>7.250256198850952</v>
      </c>
      <c r="J115" s="81">
        <f t="shared" si="27"/>
        <v>-1.785706804882381E-2</v>
      </c>
      <c r="K115" s="41">
        <f>(I115-H115)</f>
        <v>-0.13182227769748334</v>
      </c>
      <c r="L115" s="81">
        <f t="shared" si="29"/>
        <v>-6.8708882305022367E-2</v>
      </c>
      <c r="M115" s="41">
        <f>(I115-E115)</f>
        <v>-0.5349100731048404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5.1355901737567402</v>
      </c>
      <c r="F116" s="41">
        <f t="shared" si="36"/>
        <v>4.6040344317885404</v>
      </c>
      <c r="G116" s="41">
        <f t="shared" si="36"/>
        <v>4.6437955635257886</v>
      </c>
      <c r="H116" s="41">
        <f t="shared" si="36"/>
        <v>3.3513761467889909</v>
      </c>
      <c r="I116" s="41">
        <f t="shared" si="36"/>
        <v>4.4419228968315903</v>
      </c>
      <c r="J116" s="81">
        <f t="shared" si="27"/>
        <v>0.32540267110496401</v>
      </c>
      <c r="K116" s="41">
        <f t="shared" ref="K116:K123" si="40">(I116-H116)</f>
        <v>1.0905467500425994</v>
      </c>
      <c r="L116" s="81">
        <f t="shared" si="29"/>
        <v>-0.13507060599769871</v>
      </c>
      <c r="M116" s="41">
        <f t="shared" ref="M116:M123" si="41">(I116-E116)</f>
        <v>-0.69366727692514996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6.0874943313939465</v>
      </c>
      <c r="F117" s="41">
        <f t="shared" si="36"/>
        <v>6.0411888602855139</v>
      </c>
      <c r="G117" s="41">
        <f t="shared" si="36"/>
        <v>6.1983923103096288</v>
      </c>
      <c r="H117" s="41">
        <f t="shared" si="36"/>
        <v>5.739612631272939</v>
      </c>
      <c r="I117" s="41">
        <f t="shared" si="36"/>
        <v>5.911445094593903</v>
      </c>
      <c r="J117" s="81">
        <f t="shared" si="27"/>
        <v>2.9937989610085314E-2</v>
      </c>
      <c r="K117" s="41">
        <f t="shared" si="40"/>
        <v>0.17183246332096402</v>
      </c>
      <c r="L117" s="81">
        <f t="shared" si="29"/>
        <v>-2.8919819422604798E-2</v>
      </c>
      <c r="M117" s="41">
        <f t="shared" si="41"/>
        <v>-0.17604923680004347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6.9596477187118815</v>
      </c>
      <c r="F118" s="41">
        <f t="shared" si="36"/>
        <v>5.1994329507019135</v>
      </c>
      <c r="G118" s="41">
        <f t="shared" si="36"/>
        <v>6.0482815432662722</v>
      </c>
      <c r="H118" s="41">
        <f t="shared" si="36"/>
        <v>6.3466955470986699</v>
      </c>
      <c r="I118" s="41">
        <f t="shared" si="36"/>
        <v>6.2332456238056873</v>
      </c>
      <c r="J118" s="81">
        <f t="shared" si="27"/>
        <v>-1.7875431781952278E-2</v>
      </c>
      <c r="K118" s="41">
        <f t="shared" si="40"/>
        <v>-0.11344992329298265</v>
      </c>
      <c r="L118" s="81">
        <f t="shared" si="29"/>
        <v>-0.10437339995718053</v>
      </c>
      <c r="M118" s="41">
        <f t="shared" si="41"/>
        <v>-0.72640209490619423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2.4936712071633309</v>
      </c>
      <c r="F119" s="41">
        <f t="shared" si="36"/>
        <v>2.3678166374033123</v>
      </c>
      <c r="G119" s="41">
        <f t="shared" si="36"/>
        <v>2.6963637334472446</v>
      </c>
      <c r="H119" s="41">
        <f t="shared" si="36"/>
        <v>2.5378940460295549</v>
      </c>
      <c r="I119" s="41">
        <f t="shared" si="36"/>
        <v>2.6766402566005216</v>
      </c>
      <c r="J119" s="81">
        <f t="shared" si="27"/>
        <v>5.4669819958808041E-2</v>
      </c>
      <c r="K119" s="41">
        <f t="shared" si="40"/>
        <v>0.1387462105709667</v>
      </c>
      <c r="L119" s="81">
        <f t="shared" si="29"/>
        <v>7.3373365707392724E-2</v>
      </c>
      <c r="M119" s="41">
        <f t="shared" si="41"/>
        <v>0.18296904943719072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7.4162285117649249</v>
      </c>
      <c r="F120" s="41">
        <f t="shared" si="36"/>
        <v>6.5223254548838279</v>
      </c>
      <c r="G120" s="41">
        <f t="shared" si="36"/>
        <v>6.575848426355634</v>
      </c>
      <c r="H120" s="41">
        <f t="shared" si="36"/>
        <v>5.6687920142329036</v>
      </c>
      <c r="I120" s="41">
        <f t="shared" si="36"/>
        <v>6.1740950070304104</v>
      </c>
      <c r="J120" s="81">
        <f t="shared" si="27"/>
        <v>8.9137684277147411E-2</v>
      </c>
      <c r="K120" s="41">
        <f t="shared" si="40"/>
        <v>0.50530299279750679</v>
      </c>
      <c r="L120" s="81">
        <f t="shared" si="29"/>
        <v>-0.16748856952884128</v>
      </c>
      <c r="M120" s="41">
        <f t="shared" si="41"/>
        <v>-1.2421335047345146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2.3045811600578143</v>
      </c>
      <c r="F121" s="41">
        <f t="shared" si="36"/>
        <v>2.1283313545497542</v>
      </c>
      <c r="G121" s="41">
        <f t="shared" si="36"/>
        <v>2.4379142059588692</v>
      </c>
      <c r="H121" s="41">
        <f t="shared" si="36"/>
        <v>2.3981366744687684</v>
      </c>
      <c r="I121" s="41">
        <f t="shared" si="36"/>
        <v>2.3801836981630182</v>
      </c>
      <c r="J121" s="81">
        <f t="shared" si="27"/>
        <v>-7.4862189869671081E-3</v>
      </c>
      <c r="K121" s="41">
        <f t="shared" si="40"/>
        <v>-1.7952976305750212E-2</v>
      </c>
      <c r="L121" s="81">
        <f t="shared" si="29"/>
        <v>3.2805326805373625E-2</v>
      </c>
      <c r="M121" s="41">
        <f t="shared" si="41"/>
        <v>7.5602538105203898E-2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7.4938358143467143</v>
      </c>
      <c r="F122" s="41">
        <f t="shared" si="36"/>
        <v>4.8605769230769234</v>
      </c>
      <c r="G122" s="41">
        <f t="shared" si="36"/>
        <v>6.7734395513217729</v>
      </c>
      <c r="H122" s="41">
        <f t="shared" si="36"/>
        <v>6.7878121985207418</v>
      </c>
      <c r="I122" s="41">
        <f t="shared" si="36"/>
        <v>6.958735548321922</v>
      </c>
      <c r="J122" s="31">
        <f t="shared" si="27"/>
        <v>2.5180919094731191E-2</v>
      </c>
      <c r="K122" s="41">
        <f t="shared" si="40"/>
        <v>0.17092334980118018</v>
      </c>
      <c r="L122" s="31">
        <f t="shared" si="29"/>
        <v>-7.1405389613735548E-2</v>
      </c>
      <c r="M122" s="41">
        <f t="shared" si="41"/>
        <v>-0.53510026602479233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5.7205836110936419</v>
      </c>
      <c r="F123" s="77">
        <f t="shared" si="36"/>
        <v>3.9786142400708973</v>
      </c>
      <c r="G123" s="77">
        <f t="shared" si="36"/>
        <v>5.4674915387256586</v>
      </c>
      <c r="H123" s="77">
        <f t="shared" si="36"/>
        <v>6.5059033192247719</v>
      </c>
      <c r="I123" s="77">
        <f t="shared" si="36"/>
        <v>5.9044724685785566</v>
      </c>
      <c r="J123" s="72">
        <f t="shared" si="27"/>
        <v>-9.244386538438143E-2</v>
      </c>
      <c r="K123" s="77">
        <f t="shared" si="40"/>
        <v>-0.60143085064621538</v>
      </c>
      <c r="L123" s="72">
        <f t="shared" si="29"/>
        <v>3.2145121894260553E-2</v>
      </c>
      <c r="M123" s="77">
        <f t="shared" si="41"/>
        <v>0.18388885748491468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0.71081258112862944</v>
      </c>
      <c r="F124" s="65">
        <v>0.3687953172560467</v>
      </c>
      <c r="G124" s="65">
        <v>0.68498858231579329</v>
      </c>
      <c r="H124" s="65">
        <v>0.74770237320670863</v>
      </c>
      <c r="I124" s="65">
        <v>0.77667613521817547</v>
      </c>
      <c r="J124" s="65">
        <f t="shared" si="27"/>
        <v>3.8750394608493277E-2</v>
      </c>
      <c r="K124" s="73">
        <f t="shared" ref="K124:K125" si="42">(I124-H124)*100</f>
        <v>2.8973762011466841</v>
      </c>
      <c r="L124" s="65">
        <f t="shared" si="29"/>
        <v>9.2659522127433114E-2</v>
      </c>
      <c r="M124" s="73">
        <f t="shared" ref="M124:M125" si="43">(I124-E124)*100</f>
        <v>6.5863554089546028</v>
      </c>
      <c r="N124" s="65"/>
    </row>
    <row r="125" spans="2:14" x14ac:dyDescent="0.25">
      <c r="B125" s="272"/>
      <c r="C125" s="281"/>
      <c r="D125" s="15" t="s">
        <v>44</v>
      </c>
      <c r="E125" s="18">
        <v>0.77660120284605005</v>
      </c>
      <c r="F125" s="18">
        <v>0.43335869530198978</v>
      </c>
      <c r="G125" s="18">
        <v>0.77661439051066494</v>
      </c>
      <c r="H125" s="18">
        <v>0.80803859299525338</v>
      </c>
      <c r="I125" s="18">
        <v>0.81492615902123866</v>
      </c>
      <c r="J125" s="18">
        <f t="shared" si="27"/>
        <v>8.5238082508587443E-3</v>
      </c>
      <c r="K125" s="44">
        <f t="shared" si="42"/>
        <v>0.68875660259852811</v>
      </c>
      <c r="L125" s="18">
        <f t="shared" si="29"/>
        <v>4.9349596723179401E-2</v>
      </c>
      <c r="M125" s="44">
        <f t="shared" si="43"/>
        <v>3.8324956175188607</v>
      </c>
      <c r="N125" s="18"/>
    </row>
    <row r="126" spans="2:14" x14ac:dyDescent="0.25">
      <c r="B126" s="272"/>
      <c r="C126" s="281"/>
      <c r="D126" s="19" t="s">
        <v>45</v>
      </c>
      <c r="E126" s="68">
        <v>0.67501302094009585</v>
      </c>
      <c r="F126" s="68">
        <v>0.27185977021123353</v>
      </c>
      <c r="G126" s="68">
        <v>0.62608418535382115</v>
      </c>
      <c r="H126" s="68">
        <v>0.70375449470776241</v>
      </c>
      <c r="I126" s="68">
        <v>0.72458016215087573</v>
      </c>
      <c r="J126" s="68">
        <f t="shared" si="27"/>
        <v>2.9592233654949895E-2</v>
      </c>
      <c r="K126" s="45">
        <f>(I126-H126)*100</f>
        <v>2.0825667443113316</v>
      </c>
      <c r="L126" s="68">
        <f t="shared" si="29"/>
        <v>7.3431385281645944E-2</v>
      </c>
      <c r="M126" s="45">
        <f>(I126-E126)*100</f>
        <v>4.9567141210779875</v>
      </c>
      <c r="N126" s="68"/>
    </row>
    <row r="127" spans="2:14" x14ac:dyDescent="0.25">
      <c r="B127" s="272"/>
      <c r="C127" s="281"/>
      <c r="D127" s="19" t="s">
        <v>46</v>
      </c>
      <c r="E127" s="68">
        <v>0.55717308423608336</v>
      </c>
      <c r="F127" s="68">
        <v>0.3103337123298911</v>
      </c>
      <c r="G127" s="68">
        <v>0.51891058313076666</v>
      </c>
      <c r="H127" s="68">
        <v>0.50828091685525689</v>
      </c>
      <c r="I127" s="68">
        <v>0.57953147781606107</v>
      </c>
      <c r="J127" s="68">
        <f t="shared" si="27"/>
        <v>0.14017949247757056</v>
      </c>
      <c r="K127" s="45">
        <f t="shared" ref="K127:K134" si="44">(I127-H127)*100</f>
        <v>7.1250560960804172</v>
      </c>
      <c r="L127" s="68">
        <f t="shared" si="29"/>
        <v>4.0128272905774587E-2</v>
      </c>
      <c r="M127" s="45">
        <f t="shared" ref="M127:M134" si="45">(I127-E127)*100</f>
        <v>2.2358393579977709</v>
      </c>
      <c r="N127" s="68"/>
    </row>
    <row r="128" spans="2:14" x14ac:dyDescent="0.25">
      <c r="B128" s="272"/>
      <c r="C128" s="281"/>
      <c r="D128" s="19" t="s">
        <v>47</v>
      </c>
      <c r="E128" s="68">
        <v>0.56782316782316777</v>
      </c>
      <c r="F128" s="68">
        <v>0.19585661662892023</v>
      </c>
      <c r="G128" s="68">
        <v>0.58508735163711056</v>
      </c>
      <c r="H128" s="68">
        <v>0.65720481863543012</v>
      </c>
      <c r="I128" s="68">
        <v>0.86969496187650897</v>
      </c>
      <c r="J128" s="68">
        <f t="shared" si="27"/>
        <v>0.32332407982381683</v>
      </c>
      <c r="K128" s="45">
        <f t="shared" si="44"/>
        <v>21.249014324107883</v>
      </c>
      <c r="L128" s="68">
        <f t="shared" si="29"/>
        <v>0.53162993544382897</v>
      </c>
      <c r="M128" s="45">
        <f t="shared" si="45"/>
        <v>30.18717940533412</v>
      </c>
      <c r="N128" s="68"/>
    </row>
    <row r="129" spans="2:14" x14ac:dyDescent="0.25">
      <c r="B129" s="272"/>
      <c r="C129" s="281"/>
      <c r="D129" s="19" t="s">
        <v>48</v>
      </c>
      <c r="E129" s="68">
        <v>0.71329223892855109</v>
      </c>
      <c r="F129" s="68">
        <v>0.43434260744334358</v>
      </c>
      <c r="G129" s="68">
        <v>0.63168429289481354</v>
      </c>
      <c r="H129" s="68">
        <v>0.72699057407837087</v>
      </c>
      <c r="I129" s="68">
        <v>0.78514425692677769</v>
      </c>
      <c r="J129" s="68">
        <f t="shared" si="27"/>
        <v>7.9992347799185959E-2</v>
      </c>
      <c r="K129" s="45">
        <f t="shared" si="44"/>
        <v>5.8153682848406829</v>
      </c>
      <c r="L129" s="68">
        <f t="shared" si="29"/>
        <v>0.1007329311561791</v>
      </c>
      <c r="M129" s="45">
        <f t="shared" si="45"/>
        <v>7.1852017998226607</v>
      </c>
      <c r="N129" s="68"/>
    </row>
    <row r="130" spans="2:14" x14ac:dyDescent="0.25">
      <c r="B130" s="272"/>
      <c r="C130" s="281"/>
      <c r="D130" s="19" t="s">
        <v>49</v>
      </c>
      <c r="E130" s="68">
        <v>0.52090332015726504</v>
      </c>
      <c r="F130" s="68">
        <v>0.36499762261804614</v>
      </c>
      <c r="G130" s="68">
        <v>0.56873278935009208</v>
      </c>
      <c r="H130" s="68">
        <v>0.62226451526988635</v>
      </c>
      <c r="I130" s="68">
        <v>0.60640340126462833</v>
      </c>
      <c r="J130" s="68">
        <f t="shared" si="27"/>
        <v>-2.5489343544487397E-2</v>
      </c>
      <c r="K130" s="45">
        <f t="shared" si="44"/>
        <v>-1.5861114005258026</v>
      </c>
      <c r="L130" s="68">
        <f t="shared" si="29"/>
        <v>0.16413809971790938</v>
      </c>
      <c r="M130" s="45">
        <f t="shared" si="45"/>
        <v>8.5500081107363286</v>
      </c>
      <c r="N130" s="68"/>
    </row>
    <row r="131" spans="2:14" x14ac:dyDescent="0.25">
      <c r="B131" s="272"/>
      <c r="C131" s="281"/>
      <c r="D131" s="19" t="s">
        <v>50</v>
      </c>
      <c r="E131" s="68">
        <v>0.70711170250117106</v>
      </c>
      <c r="F131" s="68">
        <v>0.66839387359896718</v>
      </c>
      <c r="G131" s="68">
        <v>0.79976956587976633</v>
      </c>
      <c r="H131" s="68">
        <v>0.81366313363808662</v>
      </c>
      <c r="I131" s="68">
        <v>0.8518881174213202</v>
      </c>
      <c r="J131" s="68">
        <f t="shared" si="27"/>
        <v>4.69788813121228E-2</v>
      </c>
      <c r="K131" s="45">
        <f t="shared" si="44"/>
        <v>3.8224983783233579</v>
      </c>
      <c r="L131" s="68">
        <f t="shared" si="29"/>
        <v>0.20474334452117104</v>
      </c>
      <c r="M131" s="45">
        <f t="shared" si="45"/>
        <v>14.477641492014914</v>
      </c>
      <c r="N131" s="68"/>
    </row>
    <row r="132" spans="2:14" x14ac:dyDescent="0.25">
      <c r="B132" s="272"/>
      <c r="C132" s="281"/>
      <c r="D132" s="19" t="s">
        <v>51</v>
      </c>
      <c r="E132" s="68">
        <v>0.50079681655739738</v>
      </c>
      <c r="F132" s="68">
        <v>0.36710470891251973</v>
      </c>
      <c r="G132" s="68">
        <v>0.53640054315657537</v>
      </c>
      <c r="H132" s="68">
        <v>0.55102850551985505</v>
      </c>
      <c r="I132" s="68">
        <v>0.57920398516004346</v>
      </c>
      <c r="J132" s="68">
        <f t="shared" si="27"/>
        <v>5.113252646268629E-2</v>
      </c>
      <c r="K132" s="45">
        <f t="shared" si="44"/>
        <v>2.8175479640188406</v>
      </c>
      <c r="L132" s="68">
        <f t="shared" si="29"/>
        <v>0.15656483030710255</v>
      </c>
      <c r="M132" s="45">
        <f t="shared" si="45"/>
        <v>7.8407168602646067</v>
      </c>
      <c r="N132" s="68"/>
    </row>
    <row r="133" spans="2:14" x14ac:dyDescent="0.25">
      <c r="B133" s="272"/>
      <c r="C133" s="281"/>
      <c r="D133" s="19" t="s">
        <v>52</v>
      </c>
      <c r="E133" s="68">
        <v>0.7445589243847589</v>
      </c>
      <c r="F133" s="68">
        <v>0.37046791956066843</v>
      </c>
      <c r="G133" s="68">
        <v>0.73677340932757318</v>
      </c>
      <c r="H133" s="68">
        <v>0.80543894470342625</v>
      </c>
      <c r="I133" s="68">
        <v>0.84649287994037692</v>
      </c>
      <c r="J133" s="68">
        <f t="shared" si="27"/>
        <v>5.0970884269902372E-2</v>
      </c>
      <c r="K133" s="45">
        <f t="shared" si="44"/>
        <v>4.1053935236950672</v>
      </c>
      <c r="L133" s="68">
        <f t="shared" si="29"/>
        <v>0.13690515581402463</v>
      </c>
      <c r="M133" s="45">
        <f t="shared" si="45"/>
        <v>10.193395555561802</v>
      </c>
      <c r="N133" s="22"/>
    </row>
    <row r="134" spans="2:14" x14ac:dyDescent="0.25">
      <c r="B134" s="272"/>
      <c r="C134" s="282"/>
      <c r="D134" s="23" t="s">
        <v>53</v>
      </c>
      <c r="E134" s="68">
        <v>0.59112561004932385</v>
      </c>
      <c r="F134" s="68">
        <v>0.23482344779552347</v>
      </c>
      <c r="G134" s="68">
        <v>0.5020182606140241</v>
      </c>
      <c r="H134" s="68">
        <v>0.69757276683561598</v>
      </c>
      <c r="I134" s="68">
        <v>0.65969651803577634</v>
      </c>
      <c r="J134" s="68">
        <f t="shared" si="27"/>
        <v>-5.4297201095818037E-2</v>
      </c>
      <c r="K134" s="45">
        <f t="shared" si="44"/>
        <v>-3.787624879983964</v>
      </c>
      <c r="L134" s="68">
        <f t="shared" si="29"/>
        <v>0.11600057047220624</v>
      </c>
      <c r="M134" s="45">
        <f t="shared" si="45"/>
        <v>6.857090798645249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131823.44444444444</v>
      </c>
      <c r="F135" s="64">
        <v>108506</v>
      </c>
      <c r="G135" s="64">
        <v>124412</v>
      </c>
      <c r="H135" s="64">
        <v>380751</v>
      </c>
      <c r="I135" s="64">
        <v>127349</v>
      </c>
      <c r="J135" s="65">
        <f t="shared" si="27"/>
        <v>-0.66553206688885913</v>
      </c>
      <c r="K135" s="64">
        <f t="shared" ref="K135:K136" si="46">I135-H135</f>
        <v>-253402</v>
      </c>
      <c r="L135" s="65">
        <f t="shared" si="29"/>
        <v>-3.3942706195407735E-2</v>
      </c>
      <c r="M135" s="64">
        <f t="shared" ref="M135:M136" si="47">I135-E135</f>
        <v>-4474.444444444438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46450</v>
      </c>
      <c r="F136" s="27">
        <v>25728.333333333332</v>
      </c>
      <c r="G136" s="27">
        <v>44020.777777777781</v>
      </c>
      <c r="H136" s="27">
        <v>45688.888888888891</v>
      </c>
      <c r="I136" s="27">
        <v>46356.222222222219</v>
      </c>
      <c r="J136" s="36">
        <f t="shared" si="27"/>
        <v>1.460603112840464E-2</v>
      </c>
      <c r="K136" s="27">
        <f t="shared" si="46"/>
        <v>667.33333333332848</v>
      </c>
      <c r="L136" s="36">
        <f t="shared" si="29"/>
        <v>-2.0188972610932776E-3</v>
      </c>
      <c r="M136" s="27">
        <f t="shared" si="47"/>
        <v>-93.777777777781012</v>
      </c>
      <c r="N136" s="38">
        <f t="shared" ref="N136:N145" si="48">I136/$I$135</f>
        <v>0.36400931473527254</v>
      </c>
    </row>
    <row r="137" spans="2:14" x14ac:dyDescent="0.25">
      <c r="B137" s="272"/>
      <c r="C137" s="278"/>
      <c r="D137" s="4" t="s">
        <v>45</v>
      </c>
      <c r="E137" s="29">
        <v>41105</v>
      </c>
      <c r="F137" s="29">
        <v>20162</v>
      </c>
      <c r="G137" s="29">
        <v>37935.555555555555</v>
      </c>
      <c r="H137" s="29">
        <v>37454.444444444445</v>
      </c>
      <c r="I137" s="29">
        <v>37738.555555555555</v>
      </c>
      <c r="J137" s="74">
        <f>I137/H137-1</f>
        <v>7.5855112877865061E-3</v>
      </c>
      <c r="K137" s="29">
        <f>I137-H137</f>
        <v>284.11111111110949</v>
      </c>
      <c r="L137" s="74">
        <f>I137/E137-1</f>
        <v>-8.1898660611712581E-2</v>
      </c>
      <c r="M137" s="29">
        <f>I137-E137</f>
        <v>-3366.4444444444453</v>
      </c>
      <c r="N137" s="75">
        <f t="shared" si="48"/>
        <v>0.29633963011531739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624.22222222222217</v>
      </c>
      <c r="G138" s="29">
        <v>840.66666666666663</v>
      </c>
      <c r="H138" s="29">
        <v>895.44444444444446</v>
      </c>
      <c r="I138" s="29">
        <v>895.88888888888891</v>
      </c>
      <c r="J138" s="74">
        <f t="shared" ref="J138:J145" si="49">I138/H138-1</f>
        <v>4.963394962154144E-4</v>
      </c>
      <c r="K138" s="29">
        <f t="shared" ref="K138:K145" si="50">I138-H138</f>
        <v>0.44444444444445708</v>
      </c>
      <c r="L138" s="74">
        <f t="shared" ref="L138:L145" si="51">I138/E138-1</f>
        <v>-0.20506753426008084</v>
      </c>
      <c r="M138" s="29">
        <f t="shared" ref="M138:M145" si="52">I138-E138</f>
        <v>-231.11111111111109</v>
      </c>
      <c r="N138" s="75">
        <f t="shared" si="48"/>
        <v>7.0349110624260015E-3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3860</v>
      </c>
      <c r="G139" s="29">
        <v>4562</v>
      </c>
      <c r="H139" s="29">
        <v>4403.1111111111113</v>
      </c>
      <c r="I139" s="29">
        <v>4363.333333333333</v>
      </c>
      <c r="J139" s="74">
        <f t="shared" si="49"/>
        <v>-9.0340163520744587E-3</v>
      </c>
      <c r="K139" s="29">
        <f t="shared" si="50"/>
        <v>-39.777777777778283</v>
      </c>
      <c r="L139" s="74">
        <f t="shared" si="51"/>
        <v>7.2072072072072002E-2</v>
      </c>
      <c r="M139" s="29">
        <f t="shared" si="52"/>
        <v>293.33333333333303</v>
      </c>
      <c r="N139" s="75">
        <f t="shared" si="48"/>
        <v>3.4262800126685984E-2</v>
      </c>
    </row>
    <row r="140" spans="2:14" x14ac:dyDescent="0.25">
      <c r="B140" s="272"/>
      <c r="C140" s="278"/>
      <c r="D140" s="4" t="s">
        <v>48</v>
      </c>
      <c r="E140" s="29">
        <v>21303.222222222223</v>
      </c>
      <c r="F140" s="29">
        <v>9187.7777777777774</v>
      </c>
      <c r="G140" s="29">
        <v>18350.777777777777</v>
      </c>
      <c r="H140" s="29">
        <v>19134.444444444445</v>
      </c>
      <c r="I140" s="29">
        <v>20029.333333333332</v>
      </c>
      <c r="J140" s="74">
        <f t="shared" si="49"/>
        <v>4.6768480343766239E-2</v>
      </c>
      <c r="K140" s="29">
        <f t="shared" si="50"/>
        <v>894.88888888888687</v>
      </c>
      <c r="L140" s="74">
        <f t="shared" si="51"/>
        <v>-5.9797943973003642E-2</v>
      </c>
      <c r="M140" s="29">
        <f t="shared" si="52"/>
        <v>-1273.8888888888905</v>
      </c>
      <c r="N140" s="75">
        <f t="shared" si="48"/>
        <v>0.15727907822859491</v>
      </c>
    </row>
    <row r="141" spans="2:14" x14ac:dyDescent="0.25">
      <c r="B141" s="272"/>
      <c r="C141" s="278"/>
      <c r="D141" s="4" t="s">
        <v>49</v>
      </c>
      <c r="E141" s="29">
        <v>691.77777777777783</v>
      </c>
      <c r="F141" s="29">
        <v>500.55555555555554</v>
      </c>
      <c r="G141" s="29">
        <v>650.33333333333337</v>
      </c>
      <c r="H141" s="29">
        <v>660.22222222222217</v>
      </c>
      <c r="I141" s="29">
        <v>673</v>
      </c>
      <c r="J141" s="74">
        <f t="shared" si="49"/>
        <v>1.9353752945136415E-2</v>
      </c>
      <c r="K141" s="29">
        <f t="shared" si="50"/>
        <v>12.777777777777828</v>
      </c>
      <c r="L141" s="74">
        <f t="shared" si="51"/>
        <v>-2.7144233858014899E-2</v>
      </c>
      <c r="M141" s="29">
        <f t="shared" si="52"/>
        <v>-18.777777777777828</v>
      </c>
      <c r="N141" s="75">
        <f t="shared" si="48"/>
        <v>5.2846901035736443E-3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2487.3333333333335</v>
      </c>
      <c r="G142" s="29">
        <v>4398.7777777777774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3.7668140307344382E-2</v>
      </c>
    </row>
    <row r="143" spans="2:14" x14ac:dyDescent="0.25">
      <c r="B143" s="272"/>
      <c r="C143" s="278"/>
      <c r="D143" s="4" t="s">
        <v>51</v>
      </c>
      <c r="E143" s="29">
        <v>2683.4444444444443</v>
      </c>
      <c r="F143" s="29">
        <v>2196.5555555555557</v>
      </c>
      <c r="G143" s="29">
        <v>2629.6666666666665</v>
      </c>
      <c r="H143" s="29">
        <v>2779.4444444444443</v>
      </c>
      <c r="I143" s="29">
        <v>2726.7777777777778</v>
      </c>
      <c r="J143" s="74">
        <f t="shared" si="49"/>
        <v>-1.8948630821506995E-2</v>
      </c>
      <c r="K143" s="29">
        <f t="shared" si="50"/>
        <v>-52.666666666666515</v>
      </c>
      <c r="L143" s="74">
        <f t="shared" si="51"/>
        <v>1.6148399652188283E-2</v>
      </c>
      <c r="M143" s="29">
        <f t="shared" si="52"/>
        <v>43.333333333333485</v>
      </c>
      <c r="N143" s="75">
        <f t="shared" si="48"/>
        <v>2.1411850723427571E-2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3719.3333333333335</v>
      </c>
      <c r="G144" s="29">
        <v>6412.666666666667</v>
      </c>
      <c r="H144" s="29">
        <v>6335.666666666667</v>
      </c>
      <c r="I144" s="29">
        <v>6415</v>
      </c>
      <c r="J144" s="40">
        <f t="shared" si="49"/>
        <v>1.252170253064655E-2</v>
      </c>
      <c r="K144" s="29">
        <f t="shared" si="50"/>
        <v>79.33333333333303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5.0373383379531837E-2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2661.4444444444443</v>
      </c>
      <c r="G145" s="71">
        <v>3255.4444444444443</v>
      </c>
      <c r="H145" s="71">
        <v>3067.2222222222222</v>
      </c>
      <c r="I145" s="71">
        <v>3090.4444444444443</v>
      </c>
      <c r="J145" s="61">
        <f t="shared" si="49"/>
        <v>7.5710921934430964E-3</v>
      </c>
      <c r="K145" s="71">
        <f t="shared" si="50"/>
        <v>23.222222222222172</v>
      </c>
      <c r="L145" s="61">
        <f t="shared" si="51"/>
        <v>-8.6208029436888101E-2</v>
      </c>
      <c r="M145" s="71">
        <f t="shared" si="52"/>
        <v>-291.55555555555566</v>
      </c>
      <c r="N145" s="55">
        <f t="shared" si="48"/>
        <v>2.4267520313818281E-2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95356-DFF4-4D52-A396-69F2DD318853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v>0.25408024323299205</v>
      </c>
      <c r="O9" s="185"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v>-0.22606143647760035</v>
      </c>
      <c r="O10" s="185"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v>-0.11149545947750461</v>
      </c>
      <c r="O11" s="185"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236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v>0.3488651278073549</v>
      </c>
      <c r="O12" s="185"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236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v>-0.19292523151520946</v>
      </c>
      <c r="O13" s="185"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236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v>4.204695171392725E-2</v>
      </c>
      <c r="O14" s="185"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236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v>-0.32972535505049727</v>
      </c>
      <c r="O15" s="185"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v>-0.68964501162140923</v>
      </c>
      <c r="O16" s="185"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>
        <v>7.2665766981556459</v>
      </c>
      <c r="N17" s="185">
        <v>-0.18709111159536018</v>
      </c>
      <c r="O17" s="185">
        <v>-0.75885906295361849</v>
      </c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7.250256198850952</v>
      </c>
      <c r="N21" s="187">
        <v>-0.13182227769748334</v>
      </c>
      <c r="O21" s="187">
        <v>-0.5349100731048404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5.9371813175606771</v>
      </c>
      <c r="D31" s="185">
        <v>-0.79057143907855298</v>
      </c>
      <c r="E31" s="184">
        <v>6.760768126346016</v>
      </c>
      <c r="F31" s="185">
        <f t="shared" ref="F31:J43" si="2">IFERROR(E31-C31,"-")</f>
        <v>0.82358680878533885</v>
      </c>
      <c r="G31" s="184">
        <v>2.9690666666666665</v>
      </c>
      <c r="H31" s="185">
        <f t="shared" si="2"/>
        <v>-3.7917014596793495</v>
      </c>
      <c r="I31" s="184">
        <v>5.5555555555555554</v>
      </c>
      <c r="J31" s="185">
        <f t="shared" si="2"/>
        <v>2.5864888888888888</v>
      </c>
      <c r="K31" s="184">
        <v>5.5796133567662567</v>
      </c>
      <c r="L31" s="185">
        <f t="shared" ref="L31:N43" si="3">IFERROR(K31-I31,"-")</f>
        <v>2.4057801210701335E-2</v>
      </c>
      <c r="M31" s="184">
        <v>7.3524869407222351</v>
      </c>
      <c r="N31" s="185">
        <v>1.7728735839559784</v>
      </c>
      <c r="O31" s="185">
        <v>1.4153056231615579</v>
      </c>
    </row>
    <row r="32" spans="1:16" x14ac:dyDescent="0.25">
      <c r="B32" s="114" t="s">
        <v>73</v>
      </c>
      <c r="C32" s="184">
        <v>5.596774193548387</v>
      </c>
      <c r="D32" s="185">
        <v>7.1808974812879178E-2</v>
      </c>
      <c r="E32" s="184">
        <v>5.0345876701361085</v>
      </c>
      <c r="F32" s="185">
        <f t="shared" si="2"/>
        <v>-0.56218652341227848</v>
      </c>
      <c r="G32" s="184">
        <v>2.6767744085304899</v>
      </c>
      <c r="H32" s="185">
        <f t="shared" si="2"/>
        <v>-2.3578132616056187</v>
      </c>
      <c r="I32" s="184">
        <v>4.0021885521885521</v>
      </c>
      <c r="J32" s="185">
        <f t="shared" si="2"/>
        <v>1.3254141436580622</v>
      </c>
      <c r="K32" s="184">
        <v>5.0381155303030303</v>
      </c>
      <c r="L32" s="185">
        <f t="shared" si="3"/>
        <v>1.0359269781144782</v>
      </c>
      <c r="M32" s="184">
        <v>5.4027580612451835</v>
      </c>
      <c r="N32" s="185">
        <v>0.36464253094215326</v>
      </c>
      <c r="O32" s="185">
        <v>-0.19401613230320347</v>
      </c>
    </row>
    <row r="33" spans="2:16" x14ac:dyDescent="0.25">
      <c r="B33" s="114" t="s">
        <v>75</v>
      </c>
      <c r="C33" s="184">
        <v>4.7031207226936766</v>
      </c>
      <c r="D33" s="185">
        <v>0.23769519077878343</v>
      </c>
      <c r="E33" s="184">
        <v>6.5454119850187267</v>
      </c>
      <c r="F33" s="185">
        <f t="shared" si="2"/>
        <v>1.84229126232505</v>
      </c>
      <c r="G33" s="184">
        <v>2.8041892209931749</v>
      </c>
      <c r="H33" s="185">
        <f t="shared" si="2"/>
        <v>-3.7412227640255518</v>
      </c>
      <c r="I33" s="184">
        <v>4.7348951911220718</v>
      </c>
      <c r="J33" s="185">
        <f t="shared" si="2"/>
        <v>1.9307059701288969</v>
      </c>
      <c r="K33" s="184">
        <v>3.8983811508254527</v>
      </c>
      <c r="L33" s="185">
        <f t="shared" si="3"/>
        <v>-0.83651404029661913</v>
      </c>
      <c r="M33" s="184">
        <v>4.4575552755183869</v>
      </c>
      <c r="N33" s="185">
        <v>0.55917412469293426</v>
      </c>
      <c r="O33" s="185">
        <v>-0.24556544717528972</v>
      </c>
    </row>
    <row r="34" spans="2:16" x14ac:dyDescent="0.25">
      <c r="B34" s="114" t="s">
        <v>77</v>
      </c>
      <c r="C34" s="184">
        <v>4.1832217130771943</v>
      </c>
      <c r="D34" s="185">
        <v>-0.63776663929191102</v>
      </c>
      <c r="E34" s="184" t="s">
        <v>236</v>
      </c>
      <c r="F34" s="185" t="str">
        <f>IFERROR(E34-C34,"-")</f>
        <v>-</v>
      </c>
      <c r="G34" s="184">
        <v>2.8363602668643439</v>
      </c>
      <c r="H34" s="185" t="str">
        <f>IFERROR(G34-E34,"-")</f>
        <v>-</v>
      </c>
      <c r="I34" s="184">
        <v>3.6411368735976066</v>
      </c>
      <c r="J34" s="185">
        <f>IFERROR(I34-G34,"-")</f>
        <v>0.80477660673326268</v>
      </c>
      <c r="K34" s="184">
        <v>3.6246361991662077</v>
      </c>
      <c r="L34" s="185">
        <f>IFERROR(K34-I34,"-")</f>
        <v>-1.650067443139891E-2</v>
      </c>
      <c r="M34" s="184">
        <v>4.6420082464225079</v>
      </c>
      <c r="N34" s="185">
        <v>1.0173720472563001</v>
      </c>
      <c r="O34" s="185">
        <v>0.45878653334531361</v>
      </c>
    </row>
    <row r="35" spans="2:16" x14ac:dyDescent="0.25">
      <c r="B35" s="114" t="s">
        <v>79</v>
      </c>
      <c r="C35" s="184">
        <v>4.806009430858647</v>
      </c>
      <c r="D35" s="185">
        <v>0.3975935892744884</v>
      </c>
      <c r="E35" s="184" t="s">
        <v>236</v>
      </c>
      <c r="F35" s="185" t="str">
        <f t="shared" si="2"/>
        <v>-</v>
      </c>
      <c r="G35" s="184">
        <v>2.8338310205515547</v>
      </c>
      <c r="H35" s="185" t="str">
        <f t="shared" si="2"/>
        <v>-</v>
      </c>
      <c r="I35" s="184">
        <v>3.4796167758334149</v>
      </c>
      <c r="J35" s="185">
        <f t="shared" si="2"/>
        <v>0.64578575528186022</v>
      </c>
      <c r="K35" s="184">
        <v>3.6548551535496707</v>
      </c>
      <c r="L35" s="185">
        <f t="shared" si="3"/>
        <v>0.17523837771625583</v>
      </c>
      <c r="M35" s="184">
        <v>4.3112755314714466</v>
      </c>
      <c r="N35" s="185">
        <v>0.65642037792177588</v>
      </c>
      <c r="O35" s="185">
        <v>-0.49473389938720036</v>
      </c>
    </row>
    <row r="36" spans="2:16" x14ac:dyDescent="0.25">
      <c r="B36" s="114" t="s">
        <v>81</v>
      </c>
      <c r="C36" s="184">
        <v>4.237353189529439</v>
      </c>
      <c r="D36" s="185">
        <v>0.12331512018885427</v>
      </c>
      <c r="E36" s="184" t="s">
        <v>236</v>
      </c>
      <c r="F36" s="185" t="str">
        <f t="shared" si="2"/>
        <v>-</v>
      </c>
      <c r="G36" s="184">
        <v>3.6374367622259696</v>
      </c>
      <c r="H36" s="185" t="str">
        <f t="shared" si="2"/>
        <v>-</v>
      </c>
      <c r="I36" s="184">
        <v>3.7317953020134227</v>
      </c>
      <c r="J36" s="185">
        <f t="shared" si="2"/>
        <v>9.4358539787453122E-2</v>
      </c>
      <c r="K36" s="184">
        <v>3.624319271722344</v>
      </c>
      <c r="L36" s="185">
        <f t="shared" si="3"/>
        <v>-0.10747603029107866</v>
      </c>
      <c r="M36" s="184">
        <v>4.4162603150787696</v>
      </c>
      <c r="N36" s="185">
        <v>0.79194104335642557</v>
      </c>
      <c r="O36" s="185">
        <v>0.17890712554933064</v>
      </c>
    </row>
    <row r="37" spans="2:16" x14ac:dyDescent="0.25">
      <c r="B37" s="114" t="s">
        <v>83</v>
      </c>
      <c r="C37" s="184">
        <v>4.7719722522751864</v>
      </c>
      <c r="D37" s="185">
        <v>-0.49904695008818134</v>
      </c>
      <c r="E37" s="184" t="s">
        <v>236</v>
      </c>
      <c r="F37" s="185" t="str">
        <f t="shared" si="2"/>
        <v>-</v>
      </c>
      <c r="G37" s="184">
        <v>4.3441689240814059</v>
      </c>
      <c r="H37" s="185" t="str">
        <f t="shared" si="2"/>
        <v>-</v>
      </c>
      <c r="I37" s="184">
        <v>3.8822834434240909</v>
      </c>
      <c r="J37" s="185">
        <f t="shared" si="2"/>
        <v>-0.46188548065731494</v>
      </c>
      <c r="K37" s="184">
        <v>4.5663906142167008</v>
      </c>
      <c r="L37" s="185">
        <f t="shared" si="3"/>
        <v>0.68410717079260985</v>
      </c>
      <c r="M37" s="184">
        <v>4.9601563571526537</v>
      </c>
      <c r="N37" s="185">
        <v>0.3937657429359529</v>
      </c>
      <c r="O37" s="185">
        <v>0.18818410487746728</v>
      </c>
    </row>
    <row r="38" spans="2:16" x14ac:dyDescent="0.25">
      <c r="B38" s="114" t="s">
        <v>85</v>
      </c>
      <c r="C38" s="184">
        <v>5.1153683219581074</v>
      </c>
      <c r="D38" s="185">
        <v>-0.35196519160411643</v>
      </c>
      <c r="E38" s="184">
        <v>4.6143269522941353</v>
      </c>
      <c r="F38" s="185">
        <f t="shared" si="2"/>
        <v>-0.50104136966397217</v>
      </c>
      <c r="G38" s="184">
        <v>5.4277981213182613</v>
      </c>
      <c r="H38" s="185">
        <f t="shared" si="2"/>
        <v>0.81347116902412608</v>
      </c>
      <c r="I38" s="184">
        <v>4.4554703476482613</v>
      </c>
      <c r="J38" s="185">
        <f t="shared" si="2"/>
        <v>-0.97232777367000001</v>
      </c>
      <c r="K38" s="184">
        <v>6.6265664160401005</v>
      </c>
      <c r="L38" s="185">
        <f t="shared" si="3"/>
        <v>2.1710960683918392</v>
      </c>
      <c r="M38" s="184">
        <v>4.7279829175563775</v>
      </c>
      <c r="N38" s="185">
        <v>-1.8985834984837231</v>
      </c>
      <c r="O38" s="185">
        <v>-0.38738540440172997</v>
      </c>
    </row>
    <row r="39" spans="2:16" x14ac:dyDescent="0.25">
      <c r="B39" s="114" t="s">
        <v>87</v>
      </c>
      <c r="C39" s="184">
        <v>4.7854845626072038</v>
      </c>
      <c r="D39" s="185">
        <v>-0.68344284637016361</v>
      </c>
      <c r="E39" s="184">
        <v>4.3455778468493929</v>
      </c>
      <c r="F39" s="185">
        <f t="shared" si="2"/>
        <v>-0.43990671575781093</v>
      </c>
      <c r="G39" s="184">
        <v>4.9467008029791693</v>
      </c>
      <c r="H39" s="185">
        <f t="shared" si="2"/>
        <v>0.6011229561297764</v>
      </c>
      <c r="I39" s="184">
        <v>4.1337996184939598</v>
      </c>
      <c r="J39" s="185">
        <f t="shared" si="2"/>
        <v>-0.81290118448520943</v>
      </c>
      <c r="K39" s="184">
        <v>5.0893605138229541</v>
      </c>
      <c r="L39" s="185">
        <f t="shared" si="3"/>
        <v>0.95556089532899424</v>
      </c>
      <c r="M39" s="184">
        <v>4.7429580738124013</v>
      </c>
      <c r="N39" s="185">
        <v>-0.34640244001055276</v>
      </c>
      <c r="O39" s="185">
        <v>-4.2526488794802475E-2</v>
      </c>
    </row>
    <row r="40" spans="2:16" x14ac:dyDescent="0.25">
      <c r="B40" s="114" t="s">
        <v>89</v>
      </c>
      <c r="C40" s="184">
        <v>4.7246743510448876</v>
      </c>
      <c r="D40" s="185">
        <v>-0.46265071892712317</v>
      </c>
      <c r="E40" s="184">
        <v>3.6897439197014541</v>
      </c>
      <c r="F40" s="185">
        <f t="shared" si="2"/>
        <v>-1.0349304313434335</v>
      </c>
      <c r="G40" s="184">
        <v>4.7896052631578945</v>
      </c>
      <c r="H40" s="185">
        <f t="shared" si="2"/>
        <v>1.0998613434564404</v>
      </c>
      <c r="I40" s="184">
        <v>4.0372852953498111</v>
      </c>
      <c r="J40" s="185">
        <f t="shared" si="2"/>
        <v>-0.75231996780808341</v>
      </c>
      <c r="K40" s="184">
        <v>4.4011691271178046</v>
      </c>
      <c r="L40" s="185">
        <f t="shared" si="3"/>
        <v>0.36388383176799355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5.1015215110178387</v>
      </c>
      <c r="D41" s="185">
        <v>-2.04967049717526E-2</v>
      </c>
      <c r="E41" s="184">
        <v>4.1041587180465475</v>
      </c>
      <c r="F41" s="185">
        <f t="shared" si="2"/>
        <v>-0.99736279297129116</v>
      </c>
      <c r="G41" s="184">
        <v>4.617627567925779</v>
      </c>
      <c r="H41" s="185">
        <f t="shared" si="2"/>
        <v>0.51346884987923147</v>
      </c>
      <c r="I41" s="184">
        <v>5.1769686706181206</v>
      </c>
      <c r="J41" s="185">
        <f t="shared" si="2"/>
        <v>0.55934110269234161</v>
      </c>
      <c r="K41" s="184">
        <v>5.175188719555619</v>
      </c>
      <c r="L41" s="185">
        <f t="shared" si="3"/>
        <v>-1.7799510625016168E-3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4.7462067330488384</v>
      </c>
      <c r="D42" s="185">
        <v>-0.36037672265355969</v>
      </c>
      <c r="E42" s="184">
        <v>3.6467040068935805</v>
      </c>
      <c r="F42" s="185">
        <f t="shared" si="2"/>
        <v>-1.0995027261552579</v>
      </c>
      <c r="G42" s="184">
        <v>4.3334217154978125</v>
      </c>
      <c r="H42" s="185">
        <f t="shared" si="2"/>
        <v>0.68671770860423198</v>
      </c>
      <c r="I42" s="184">
        <v>4.5729776891437117</v>
      </c>
      <c r="J42" s="185">
        <f t="shared" si="2"/>
        <v>0.2395559736458992</v>
      </c>
      <c r="K42" s="184">
        <v>6.1214965803942603</v>
      </c>
      <c r="L42" s="185">
        <f t="shared" si="3"/>
        <v>1.5485188912505485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4.8078141747314564</v>
      </c>
      <c r="D43" s="187">
        <v>-0.30743499018443021</v>
      </c>
      <c r="E43" s="186">
        <v>4.6644126738794434</v>
      </c>
      <c r="F43" s="187">
        <f t="shared" si="2"/>
        <v>-0.14340150085201309</v>
      </c>
      <c r="G43" s="186">
        <v>4.2036948291560838</v>
      </c>
      <c r="H43" s="187">
        <f t="shared" si="2"/>
        <v>-0.46071784472335953</v>
      </c>
      <c r="I43" s="186">
        <v>4.1404910004759943</v>
      </c>
      <c r="J43" s="187">
        <f t="shared" si="2"/>
        <v>-6.3203828680089558E-2</v>
      </c>
      <c r="K43" s="186">
        <v>4.848973656338786</v>
      </c>
      <c r="L43" s="187">
        <f t="shared" si="3"/>
        <v>0.70848265586279169</v>
      </c>
      <c r="M43" s="186">
        <v>4.8161981802017362</v>
      </c>
      <c r="N43" s="187">
        <v>4.4133981886147033E-2</v>
      </c>
      <c r="O43" s="187">
        <v>1.6617616732284013E-2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>
        <v>1</v>
      </c>
      <c r="B53" s="114" t="s">
        <v>71</v>
      </c>
      <c r="C53" s="184">
        <v>6.2543114543114546</v>
      </c>
      <c r="D53" s="185">
        <v>-0.39330948934771293</v>
      </c>
      <c r="E53" s="184">
        <v>6.4704109589041092</v>
      </c>
      <c r="F53" s="185">
        <f t="shared" ref="F53:J65" si="4">IFERROR(E53-C53,"-")</f>
        <v>0.21609950459265459</v>
      </c>
      <c r="G53" s="184">
        <v>6.2305084745762711</v>
      </c>
      <c r="H53" s="185">
        <f t="shared" si="4"/>
        <v>-0.23990248432783812</v>
      </c>
      <c r="I53" s="184">
        <v>6.2981175566653862</v>
      </c>
      <c r="J53" s="185">
        <f t="shared" si="4"/>
        <v>6.7609082089115091E-2</v>
      </c>
      <c r="K53" s="184">
        <v>5.8958968347010554</v>
      </c>
      <c r="L53" s="185">
        <f t="shared" ref="L53:N65" si="5">IFERROR(K53-I53,"-")</f>
        <v>-0.40222072196433079</v>
      </c>
      <c r="M53" s="184">
        <v>5.7927927927927927</v>
      </c>
      <c r="N53" s="185">
        <v>-0.10310404190826272</v>
      </c>
      <c r="O53" s="185">
        <v>-0.46151866151866194</v>
      </c>
    </row>
    <row r="54" spans="1:16" x14ac:dyDescent="0.25">
      <c r="A54" s="1">
        <v>2</v>
      </c>
      <c r="B54" s="114" t="s">
        <v>73</v>
      </c>
      <c r="C54" s="184">
        <v>5.4918845807033367</v>
      </c>
      <c r="D54" s="185">
        <v>-0.27400566801359982</v>
      </c>
      <c r="E54" s="184">
        <v>5.418016194331984</v>
      </c>
      <c r="F54" s="185">
        <f t="shared" si="4"/>
        <v>-7.3868386371352734E-2</v>
      </c>
      <c r="G54" s="184">
        <v>4.1800554016620497</v>
      </c>
      <c r="H54" s="185">
        <f t="shared" si="4"/>
        <v>-1.2379607926699343</v>
      </c>
      <c r="I54" s="184">
        <v>4.7242679037402144</v>
      </c>
      <c r="J54" s="185">
        <f t="shared" si="4"/>
        <v>0.54421250207816474</v>
      </c>
      <c r="K54" s="184">
        <v>5.6632508833922257</v>
      </c>
      <c r="L54" s="185">
        <f t="shared" si="5"/>
        <v>0.93898297965201127</v>
      </c>
      <c r="M54" s="184">
        <v>5.2402392947103271</v>
      </c>
      <c r="N54" s="185">
        <v>-0.42301158868189859</v>
      </c>
      <c r="O54" s="185">
        <v>-0.25164528599300962</v>
      </c>
    </row>
    <row r="55" spans="1:16" x14ac:dyDescent="0.25">
      <c r="A55" s="1">
        <v>3</v>
      </c>
      <c r="B55" s="114" t="s">
        <v>75</v>
      </c>
      <c r="C55" s="184">
        <v>4.3160896130346229</v>
      </c>
      <c r="D55" s="185">
        <v>-0.28266379561360466</v>
      </c>
      <c r="E55" s="184">
        <v>5.7727987421383649</v>
      </c>
      <c r="F55" s="185">
        <f t="shared" si="4"/>
        <v>1.456709129103742</v>
      </c>
      <c r="G55" s="184">
        <v>5.1527446300715987</v>
      </c>
      <c r="H55" s="185">
        <f t="shared" si="4"/>
        <v>-0.62005411206676619</v>
      </c>
      <c r="I55" s="184">
        <v>5.6271498771498774</v>
      </c>
      <c r="J55" s="185">
        <f t="shared" si="4"/>
        <v>0.47440524707827869</v>
      </c>
      <c r="K55" s="184">
        <v>4.3027632205812294</v>
      </c>
      <c r="L55" s="185">
        <f t="shared" si="5"/>
        <v>-1.324386656568648</v>
      </c>
      <c r="M55" s="184">
        <v>4.2800166181969255</v>
      </c>
      <c r="N55" s="185">
        <v>-2.2746602384303927E-2</v>
      </c>
      <c r="O55" s="185">
        <v>-3.6072994837697436E-2</v>
      </c>
    </row>
    <row r="56" spans="1:16" x14ac:dyDescent="0.25">
      <c r="A56" s="1">
        <v>4</v>
      </c>
      <c r="B56" s="114" t="s">
        <v>77</v>
      </c>
      <c r="C56" s="184">
        <v>4.292050209205021</v>
      </c>
      <c r="D56" s="185">
        <v>-0.7442268754962269</v>
      </c>
      <c r="E56" s="184" t="s">
        <v>236</v>
      </c>
      <c r="F56" s="185" t="str">
        <f>IFERROR(E56-C56,"-")</f>
        <v>-</v>
      </c>
      <c r="G56" s="184">
        <v>4.6789340101522843</v>
      </c>
      <c r="H56" s="185" t="str">
        <f>IFERROR(G56-E56,"-")</f>
        <v>-</v>
      </c>
      <c r="I56" s="184">
        <v>4.0749454280863446</v>
      </c>
      <c r="J56" s="185">
        <f>IFERROR(I56-G56,"-")</f>
        <v>-0.60398858206593964</v>
      </c>
      <c r="K56" s="184">
        <v>4.441545480467636</v>
      </c>
      <c r="L56" s="185">
        <f>IFERROR(K56-I56,"-")</f>
        <v>0.36660005238129134</v>
      </c>
      <c r="M56" s="184">
        <v>4.3705595542140703</v>
      </c>
      <c r="N56" s="185">
        <v>-7.0985926253565701E-2</v>
      </c>
      <c r="O56" s="185">
        <v>7.8509345009049269E-2</v>
      </c>
    </row>
    <row r="57" spans="1:16" x14ac:dyDescent="0.25">
      <c r="A57" s="1">
        <v>5</v>
      </c>
      <c r="B57" s="114" t="s">
        <v>79</v>
      </c>
      <c r="C57" s="184">
        <v>5.5048412519702774</v>
      </c>
      <c r="D57" s="185">
        <v>0.69241812773903533</v>
      </c>
      <c r="E57" s="184" t="s">
        <v>236</v>
      </c>
      <c r="F57" s="185" t="str">
        <f t="shared" si="4"/>
        <v>-</v>
      </c>
      <c r="G57" s="184">
        <v>4.5305245055889936</v>
      </c>
      <c r="H57" s="185" t="str">
        <f t="shared" si="4"/>
        <v>-</v>
      </c>
      <c r="I57" s="184">
        <v>4.0293577981651376</v>
      </c>
      <c r="J57" s="185">
        <f t="shared" si="4"/>
        <v>-0.50116670742385594</v>
      </c>
      <c r="K57" s="184">
        <v>4.5702598652550526</v>
      </c>
      <c r="L57" s="185">
        <f t="shared" si="5"/>
        <v>0.54090206708991495</v>
      </c>
      <c r="M57" s="184">
        <v>4.1132490379329303</v>
      </c>
      <c r="N57" s="185">
        <v>-0.45701082732212228</v>
      </c>
      <c r="O57" s="185">
        <v>-1.3915922140373471</v>
      </c>
    </row>
    <row r="58" spans="1:16" x14ac:dyDescent="0.25">
      <c r="A58" s="1">
        <v>6</v>
      </c>
      <c r="B58" s="114" t="s">
        <v>81</v>
      </c>
      <c r="C58" s="184">
        <v>5.0049911447431974</v>
      </c>
      <c r="D58" s="185">
        <v>0.59177237408886807</v>
      </c>
      <c r="E58" s="184" t="s">
        <v>236</v>
      </c>
      <c r="F58" s="185" t="str">
        <f t="shared" si="4"/>
        <v>-</v>
      </c>
      <c r="G58" s="184">
        <v>5.6843838193791161</v>
      </c>
      <c r="H58" s="185" t="str">
        <f t="shared" si="4"/>
        <v>-</v>
      </c>
      <c r="I58" s="184">
        <v>4.052148918696961</v>
      </c>
      <c r="J58" s="185">
        <f t="shared" si="4"/>
        <v>-1.632234900682155</v>
      </c>
      <c r="K58" s="184">
        <v>3.9241338112305852</v>
      </c>
      <c r="L58" s="185">
        <f t="shared" si="5"/>
        <v>-0.12801510746637579</v>
      </c>
      <c r="M58" s="184">
        <v>4.4874932517545441</v>
      </c>
      <c r="N58" s="185">
        <v>0.56335944052395881</v>
      </c>
      <c r="O58" s="185">
        <v>-0.51749789298865334</v>
      </c>
    </row>
    <row r="59" spans="1:16" x14ac:dyDescent="0.25">
      <c r="A59" s="1">
        <v>7</v>
      </c>
      <c r="B59" s="114" t="s">
        <v>83</v>
      </c>
      <c r="C59" s="184">
        <v>5.52286102308737</v>
      </c>
      <c r="D59" s="185">
        <v>7.9206657650826351E-2</v>
      </c>
      <c r="E59" s="184" t="s">
        <v>236</v>
      </c>
      <c r="F59" s="185" t="str">
        <f t="shared" si="4"/>
        <v>-</v>
      </c>
      <c r="G59" s="184">
        <v>5.4066531944660348</v>
      </c>
      <c r="H59" s="185" t="str">
        <f t="shared" si="4"/>
        <v>-</v>
      </c>
      <c r="I59" s="184">
        <v>4.3680290297937354</v>
      </c>
      <c r="J59" s="185">
        <f t="shared" si="4"/>
        <v>-1.0386241646722993</v>
      </c>
      <c r="K59" s="184">
        <v>4.7745406824146981</v>
      </c>
      <c r="L59" s="185">
        <f t="shared" si="5"/>
        <v>0.40651165262096267</v>
      </c>
      <c r="M59" s="184">
        <v>5.1919989472298989</v>
      </c>
      <c r="N59" s="185">
        <v>0.41745826481520076</v>
      </c>
      <c r="O59" s="185">
        <v>-0.33086207585747118</v>
      </c>
    </row>
    <row r="60" spans="1:16" x14ac:dyDescent="0.25">
      <c r="A60" s="1">
        <v>8</v>
      </c>
      <c r="B60" s="114" t="s">
        <v>85</v>
      </c>
      <c r="C60" s="184">
        <v>5.6152787336545078</v>
      </c>
      <c r="D60" s="185">
        <v>1.7862156690029884E-2</v>
      </c>
      <c r="E60" s="184">
        <v>6.1453225806451615</v>
      </c>
      <c r="F60" s="185">
        <f t="shared" si="4"/>
        <v>0.53004384699065366</v>
      </c>
      <c r="G60" s="184">
        <v>6.0862650602409643</v>
      </c>
      <c r="H60" s="185">
        <f t="shared" si="4"/>
        <v>-5.9057520404197206E-2</v>
      </c>
      <c r="I60" s="184">
        <v>5.2447577406977786</v>
      </c>
      <c r="J60" s="185">
        <f t="shared" si="4"/>
        <v>-0.84150731954318569</v>
      </c>
      <c r="K60" s="184">
        <v>8.7609565950273911</v>
      </c>
      <c r="L60" s="185">
        <f t="shared" si="5"/>
        <v>3.5161988543296125</v>
      </c>
      <c r="M60" s="184">
        <v>5.306243386243386</v>
      </c>
      <c r="N60" s="185">
        <v>-3.4547132087840051</v>
      </c>
      <c r="O60" s="185">
        <v>-0.30903534741112182</v>
      </c>
    </row>
    <row r="61" spans="1:16" x14ac:dyDescent="0.25">
      <c r="A61" s="1">
        <v>9</v>
      </c>
      <c r="B61" s="114" t="s">
        <v>87</v>
      </c>
      <c r="C61" s="184">
        <v>5.677777777777778</v>
      </c>
      <c r="D61" s="185">
        <v>0.57156803175760551</v>
      </c>
      <c r="E61" s="184">
        <v>5.920080591000672</v>
      </c>
      <c r="F61" s="185">
        <f t="shared" si="4"/>
        <v>0.24230281322289393</v>
      </c>
      <c r="G61" s="184">
        <v>5.9526781071242851</v>
      </c>
      <c r="H61" s="185">
        <f t="shared" si="4"/>
        <v>3.2597516123613168E-2</v>
      </c>
      <c r="I61" s="184">
        <v>4.8726756564939677</v>
      </c>
      <c r="J61" s="185">
        <f t="shared" si="4"/>
        <v>-1.0800024506303174</v>
      </c>
      <c r="K61" s="184">
        <v>4.5549738219895284</v>
      </c>
      <c r="L61" s="185">
        <f t="shared" si="5"/>
        <v>-0.31770183450443934</v>
      </c>
      <c r="M61" s="184">
        <v>4.8253863860572181</v>
      </c>
      <c r="N61" s="185">
        <v>0.27041256406768976</v>
      </c>
      <c r="O61" s="185">
        <v>-0.85239139172055989</v>
      </c>
    </row>
    <row r="62" spans="1:16" x14ac:dyDescent="0.25">
      <c r="A62" s="1">
        <v>10</v>
      </c>
      <c r="B62" s="114" t="s">
        <v>89</v>
      </c>
      <c r="C62" s="184">
        <v>5.5789648307896487</v>
      </c>
      <c r="D62" s="185">
        <v>0.24728376578469202</v>
      </c>
      <c r="E62" s="184">
        <v>4.9292088042831645</v>
      </c>
      <c r="F62" s="185">
        <f t="shared" si="4"/>
        <v>-0.64975602650648412</v>
      </c>
      <c r="G62" s="184">
        <v>5.2199030149694288</v>
      </c>
      <c r="H62" s="185">
        <f t="shared" si="4"/>
        <v>0.29069421068626422</v>
      </c>
      <c r="I62" s="184">
        <v>4.3959196195735544</v>
      </c>
      <c r="J62" s="185">
        <f t="shared" si="4"/>
        <v>-0.8239833953958744</v>
      </c>
      <c r="K62" s="184">
        <v>4.2007654836464861</v>
      </c>
      <c r="L62" s="185">
        <f t="shared" si="5"/>
        <v>-0.19515413592706832</v>
      </c>
      <c r="M62" s="184"/>
      <c r="N62" s="185" t="s">
        <v>236</v>
      </c>
      <c r="O62" s="185" t="s">
        <v>236</v>
      </c>
    </row>
    <row r="63" spans="1:16" x14ac:dyDescent="0.25">
      <c r="A63" s="1">
        <v>11</v>
      </c>
      <c r="B63" s="114" t="s">
        <v>91</v>
      </c>
      <c r="C63" s="184">
        <v>5.5927469779074617</v>
      </c>
      <c r="D63" s="185">
        <v>0.66829808011187009</v>
      </c>
      <c r="E63" s="184">
        <v>4.4172297297297298</v>
      </c>
      <c r="F63" s="185">
        <f t="shared" si="4"/>
        <v>-1.1755172481777318</v>
      </c>
      <c r="G63" s="184">
        <v>5.3574163900944605</v>
      </c>
      <c r="H63" s="185">
        <f t="shared" si="4"/>
        <v>0.94018666036473064</v>
      </c>
      <c r="I63" s="184">
        <v>5.6564042303172739</v>
      </c>
      <c r="J63" s="185">
        <f t="shared" si="4"/>
        <v>0.29898784022281344</v>
      </c>
      <c r="K63" s="184">
        <v>4.7480719794344477</v>
      </c>
      <c r="L63" s="185">
        <f t="shared" si="5"/>
        <v>-0.90833225088282621</v>
      </c>
      <c r="M63" s="184"/>
      <c r="N63" s="185" t="s">
        <v>236</v>
      </c>
      <c r="O63" s="185" t="s">
        <v>236</v>
      </c>
    </row>
    <row r="64" spans="1:16" x14ac:dyDescent="0.25">
      <c r="A64" s="1">
        <v>12</v>
      </c>
      <c r="B64" s="114" t="s">
        <v>93</v>
      </c>
      <c r="C64" s="184">
        <v>4.9915781764921272</v>
      </c>
      <c r="D64" s="185">
        <v>0.60737791658903362</v>
      </c>
      <c r="E64" s="184">
        <v>4.6758080313418215</v>
      </c>
      <c r="F64" s="185">
        <f t="shared" si="4"/>
        <v>-0.31577014515030566</v>
      </c>
      <c r="G64" s="184">
        <v>4.9493049877350774</v>
      </c>
      <c r="H64" s="185">
        <f t="shared" si="4"/>
        <v>0.27349695639325589</v>
      </c>
      <c r="I64" s="184">
        <v>5.0190114068441067</v>
      </c>
      <c r="J64" s="185">
        <f t="shared" si="4"/>
        <v>6.9706419109029305E-2</v>
      </c>
      <c r="K64" s="184">
        <v>6.695100988397078</v>
      </c>
      <c r="L64" s="185">
        <f t="shared" si="5"/>
        <v>1.6760895815529713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5.2814971696016526</v>
      </c>
      <c r="D65" s="187">
        <v>5.7912640096070334E-2</v>
      </c>
      <c r="E65" s="186">
        <v>5.5458879618593562</v>
      </c>
      <c r="F65" s="187">
        <f t="shared" si="4"/>
        <v>0.26439079225770357</v>
      </c>
      <c r="G65" s="186">
        <v>5.4971239933976888</v>
      </c>
      <c r="H65" s="187">
        <f t="shared" si="4"/>
        <v>-4.8763968461667417E-2</v>
      </c>
      <c r="I65" s="186">
        <v>4.7208563481287156</v>
      </c>
      <c r="J65" s="187">
        <f t="shared" si="4"/>
        <v>-0.77626764526897318</v>
      </c>
      <c r="K65" s="186">
        <v>5.3480555886913992</v>
      </c>
      <c r="L65" s="187">
        <f t="shared" si="5"/>
        <v>0.62719924056268361</v>
      </c>
      <c r="M65" s="186">
        <v>4.8538490968768251</v>
      </c>
      <c r="N65" s="187">
        <v>-0.54943059309893005</v>
      </c>
      <c r="O65" s="187">
        <v>-0.39936087604811199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>
        <v>1</v>
      </c>
      <c r="B75" s="114" t="s">
        <v>71</v>
      </c>
      <c r="C75" s="184">
        <v>4.7269155206286833</v>
      </c>
      <c r="D75" s="185">
        <v>-2.2850901290888306</v>
      </c>
      <c r="E75" s="184">
        <v>7.3121748178980228</v>
      </c>
      <c r="F75" s="185">
        <f t="shared" ref="F75:J77" si="6">IFERROR(E75-C75,"-")</f>
        <v>2.5852592972693396</v>
      </c>
      <c r="G75" s="184">
        <v>2.3601265822784812</v>
      </c>
      <c r="H75" s="185">
        <f t="shared" si="6"/>
        <v>-4.9520482356195412</v>
      </c>
      <c r="I75" s="184">
        <v>4.3053040103492881</v>
      </c>
      <c r="J75" s="185">
        <f t="shared" si="6"/>
        <v>1.945177428070807</v>
      </c>
      <c r="K75" s="184">
        <v>4.6329824561403505</v>
      </c>
      <c r="L75" s="185">
        <f t="shared" ref="L75:L77" si="7">IFERROR(K75-I75,"-")</f>
        <v>0.32767844579106242</v>
      </c>
      <c r="M75" s="184">
        <v>11.592905405405405</v>
      </c>
      <c r="N75" s="185">
        <v>6.9599229492650547</v>
      </c>
      <c r="O75" s="185">
        <v>6.865989884776722</v>
      </c>
    </row>
    <row r="76" spans="1:16" x14ac:dyDescent="0.25">
      <c r="A76" s="1">
        <v>2</v>
      </c>
      <c r="B76" s="114" t="s">
        <v>73</v>
      </c>
      <c r="C76" s="184">
        <v>5.8515881708652797</v>
      </c>
      <c r="D76" s="185">
        <v>1.1965632243221576</v>
      </c>
      <c r="E76" s="184">
        <v>4.373746184038378</v>
      </c>
      <c r="F76" s="185">
        <f t="shared" si="6"/>
        <v>-1.4778419868269017</v>
      </c>
      <c r="G76" s="184">
        <v>2.2005265467310222</v>
      </c>
      <c r="H76" s="185">
        <f t="shared" si="6"/>
        <v>-2.1732196373073558</v>
      </c>
      <c r="I76" s="184">
        <v>3.0024086712163789</v>
      </c>
      <c r="J76" s="185">
        <f t="shared" si="6"/>
        <v>0.80188212448535667</v>
      </c>
      <c r="K76" s="184">
        <v>3.7690100430416069</v>
      </c>
      <c r="L76" s="185">
        <f t="shared" si="7"/>
        <v>0.76660137182522803</v>
      </c>
      <c r="M76" s="184">
        <v>5.6968660968660965</v>
      </c>
      <c r="N76" s="185">
        <v>1.9278560538244895</v>
      </c>
      <c r="O76" s="185">
        <v>-0.15472207399918325</v>
      </c>
    </row>
    <row r="77" spans="1:16" x14ac:dyDescent="0.25">
      <c r="A77" s="1">
        <v>3</v>
      </c>
      <c r="B77" s="114" t="s">
        <v>75</v>
      </c>
      <c r="C77" s="184">
        <v>5.4962437395659434</v>
      </c>
      <c r="D77" s="185">
        <v>1.3177022475290618</v>
      </c>
      <c r="E77" s="184">
        <v>7.6828703703703702</v>
      </c>
      <c r="F77" s="185">
        <f t="shared" si="6"/>
        <v>2.1866266308044269</v>
      </c>
      <c r="G77" s="184">
        <v>2.2272060979184989</v>
      </c>
      <c r="H77" s="185">
        <f t="shared" si="6"/>
        <v>-5.4556642724518714</v>
      </c>
      <c r="I77" s="184">
        <v>3.5349029326724493</v>
      </c>
      <c r="J77" s="185">
        <f t="shared" si="6"/>
        <v>1.3076968347539504</v>
      </c>
      <c r="K77" s="184">
        <v>3.0666340029397352</v>
      </c>
      <c r="L77" s="185">
        <f t="shared" si="7"/>
        <v>-0.46826892973271406</v>
      </c>
      <c r="M77" s="184">
        <v>4.6758620689655173</v>
      </c>
      <c r="N77" s="185">
        <v>1.6092280660257821</v>
      </c>
      <c r="O77" s="185">
        <v>-0.82038167060042611</v>
      </c>
    </row>
    <row r="78" spans="1:16" x14ac:dyDescent="0.25">
      <c r="A78" s="1">
        <v>4</v>
      </c>
      <c r="B78" s="114" t="s">
        <v>77</v>
      </c>
      <c r="C78" s="184">
        <v>3.9582702702702703</v>
      </c>
      <c r="D78" s="185">
        <v>-0.38596818847200476</v>
      </c>
      <c r="E78" s="184" t="s">
        <v>236</v>
      </c>
      <c r="F78" s="185" t="str">
        <f>IFERROR(E78-C78,"-")</f>
        <v>-</v>
      </c>
      <c r="G78" s="184">
        <v>2.5212673611111112</v>
      </c>
      <c r="H78" s="185" t="str">
        <f>IFERROR(G78-E78,"-")</f>
        <v>-</v>
      </c>
      <c r="I78" s="184">
        <v>2.9430132708821235</v>
      </c>
      <c r="J78" s="185">
        <f>IFERROR(I78-G78,"-")</f>
        <v>0.42174590977101234</v>
      </c>
      <c r="K78" s="184">
        <v>2.6192314441130025</v>
      </c>
      <c r="L78" s="185">
        <f>IFERROR(K78-I78,"-")</f>
        <v>-0.32378182676912104</v>
      </c>
      <c r="M78" s="184">
        <v>4.938816958618939</v>
      </c>
      <c r="N78" s="185">
        <v>2.3195855145059365</v>
      </c>
      <c r="O78" s="185">
        <v>0.98054668834866865</v>
      </c>
    </row>
    <row r="79" spans="1:16" x14ac:dyDescent="0.25">
      <c r="A79" s="1">
        <v>5</v>
      </c>
      <c r="B79" s="114" t="s">
        <v>79</v>
      </c>
      <c r="C79" s="184">
        <v>4.14258230012826</v>
      </c>
      <c r="D79" s="185">
        <v>0.4648848585264802</v>
      </c>
      <c r="E79" s="184" t="s">
        <v>236</v>
      </c>
      <c r="F79" s="185" t="str">
        <f t="shared" ref="F79:J87" si="8">IFERROR(E79-C79,"-")</f>
        <v>-</v>
      </c>
      <c r="G79" s="184">
        <v>2.398233995584989</v>
      </c>
      <c r="H79" s="185" t="str">
        <f t="shared" si="8"/>
        <v>-</v>
      </c>
      <c r="I79" s="184">
        <v>2.8526888470391296</v>
      </c>
      <c r="J79" s="185">
        <f t="shared" si="8"/>
        <v>0.45445485145414066</v>
      </c>
      <c r="K79" s="184">
        <v>2.6760998199125288</v>
      </c>
      <c r="L79" s="185">
        <f t="shared" ref="L79:L87" si="9">IFERROR(K79-I79,"-")</f>
        <v>-0.17658902712660085</v>
      </c>
      <c r="M79" s="184">
        <v>4.5723604735443342</v>
      </c>
      <c r="N79" s="185">
        <v>1.8962606536318054</v>
      </c>
      <c r="O79" s="185">
        <v>0.42977817341607416</v>
      </c>
    </row>
    <row r="80" spans="1:16" x14ac:dyDescent="0.25">
      <c r="A80" s="1">
        <v>6</v>
      </c>
      <c r="B80" s="114" t="s">
        <v>81</v>
      </c>
      <c r="C80" s="184">
        <v>3.5378521126760565</v>
      </c>
      <c r="D80" s="185">
        <v>-3.7689167362011666E-2</v>
      </c>
      <c r="E80" s="184" t="s">
        <v>236</v>
      </c>
      <c r="F80" s="185" t="str">
        <f t="shared" si="8"/>
        <v>-</v>
      </c>
      <c r="G80" s="184">
        <v>2.6477143506936547</v>
      </c>
      <c r="H80" s="185" t="str">
        <f t="shared" si="8"/>
        <v>-</v>
      </c>
      <c r="I80" s="184">
        <v>3.2245340268747289</v>
      </c>
      <c r="J80" s="185">
        <f t="shared" si="8"/>
        <v>0.57681967618107421</v>
      </c>
      <c r="K80" s="184">
        <v>3.266274299982165</v>
      </c>
      <c r="L80" s="185">
        <f t="shared" si="9"/>
        <v>4.174027310743611E-2</v>
      </c>
      <c r="M80" s="184">
        <v>4.3387507342862737</v>
      </c>
      <c r="N80" s="185">
        <v>1.0724764343041087</v>
      </c>
      <c r="O80" s="185">
        <v>0.80089862161021719</v>
      </c>
    </row>
    <row r="81" spans="1:16" x14ac:dyDescent="0.25">
      <c r="A81" s="1">
        <v>7</v>
      </c>
      <c r="B81" s="114" t="s">
        <v>83</v>
      </c>
      <c r="C81" s="184">
        <v>3.8071833648393194</v>
      </c>
      <c r="D81" s="185">
        <v>-1.1340032215751257</v>
      </c>
      <c r="E81" s="184" t="s">
        <v>236</v>
      </c>
      <c r="F81" s="185" t="str">
        <f t="shared" si="8"/>
        <v>-</v>
      </c>
      <c r="G81" s="184">
        <v>3.4859367152184833</v>
      </c>
      <c r="H81" s="185" t="str">
        <f t="shared" si="8"/>
        <v>-</v>
      </c>
      <c r="I81" s="184">
        <v>3.2580684746594675</v>
      </c>
      <c r="J81" s="185">
        <f t="shared" si="8"/>
        <v>-0.22786824055901578</v>
      </c>
      <c r="K81" s="184">
        <v>4.3355167394468701</v>
      </c>
      <c r="L81" s="185">
        <f t="shared" si="9"/>
        <v>1.0774482647874026</v>
      </c>
      <c r="M81" s="184">
        <v>4.7078619504510959</v>
      </c>
      <c r="N81" s="185">
        <v>0.3723452110042258</v>
      </c>
      <c r="O81" s="185">
        <v>0.90067858561177649</v>
      </c>
    </row>
    <row r="82" spans="1:16" x14ac:dyDescent="0.25">
      <c r="A82" s="1">
        <v>8</v>
      </c>
      <c r="B82" s="114" t="s">
        <v>85</v>
      </c>
      <c r="C82" s="184">
        <v>4.5113813532896785</v>
      </c>
      <c r="D82" s="185">
        <v>-0.69216571355888945</v>
      </c>
      <c r="E82" s="184">
        <v>3.2512923607122342</v>
      </c>
      <c r="F82" s="185">
        <f t="shared" si="8"/>
        <v>-1.2600889925774443</v>
      </c>
      <c r="G82" s="184">
        <v>4.1454716095729705</v>
      </c>
      <c r="H82" s="185">
        <f t="shared" si="8"/>
        <v>0.8941792488607363</v>
      </c>
      <c r="I82" s="184">
        <v>3.3965042499700706</v>
      </c>
      <c r="J82" s="185">
        <f t="shared" si="8"/>
        <v>-0.74896735960289984</v>
      </c>
      <c r="K82" s="184">
        <v>4.6893287435456106</v>
      </c>
      <c r="L82" s="185">
        <f t="shared" si="9"/>
        <v>1.29282449357554</v>
      </c>
      <c r="M82" s="184">
        <v>4.167572556660855</v>
      </c>
      <c r="N82" s="185">
        <v>-0.52175618688475556</v>
      </c>
      <c r="O82" s="185">
        <v>-0.34380879662882347</v>
      </c>
    </row>
    <row r="83" spans="1:16" x14ac:dyDescent="0.25">
      <c r="A83" s="1">
        <v>9</v>
      </c>
      <c r="B83" s="114" t="s">
        <v>87</v>
      </c>
      <c r="C83" s="184">
        <v>2.928996036988111</v>
      </c>
      <c r="D83" s="185">
        <v>-3.1390489248745945</v>
      </c>
      <c r="E83" s="184">
        <v>3.2019512195121953</v>
      </c>
      <c r="F83" s="185">
        <f t="shared" si="8"/>
        <v>0.27295518252408435</v>
      </c>
      <c r="G83" s="184">
        <v>2.891643059490085</v>
      </c>
      <c r="H83" s="185">
        <f t="shared" si="8"/>
        <v>-0.31030816002211026</v>
      </c>
      <c r="I83" s="184">
        <v>2.8206357214934408</v>
      </c>
      <c r="J83" s="185">
        <f t="shared" si="8"/>
        <v>-7.1007337996644271E-2</v>
      </c>
      <c r="K83" s="184">
        <v>5.7946447851435972</v>
      </c>
      <c r="L83" s="185">
        <f t="shared" si="9"/>
        <v>2.9740090636501564</v>
      </c>
      <c r="M83" s="184">
        <v>4.6357219251336899</v>
      </c>
      <c r="N83" s="185">
        <v>-1.1589228600099073</v>
      </c>
      <c r="O83" s="185">
        <v>1.7067258881455789</v>
      </c>
    </row>
    <row r="84" spans="1:16" x14ac:dyDescent="0.25">
      <c r="A84" s="1">
        <v>10</v>
      </c>
      <c r="B84" s="114" t="s">
        <v>89</v>
      </c>
      <c r="C84" s="184">
        <v>3.6155502907602841</v>
      </c>
      <c r="D84" s="185">
        <v>-1.2254283025118875</v>
      </c>
      <c r="E84" s="184">
        <v>2.7446132909956908</v>
      </c>
      <c r="F84" s="185">
        <f t="shared" si="8"/>
        <v>-0.87093699976459327</v>
      </c>
      <c r="G84" s="184">
        <v>4.075253762688134</v>
      </c>
      <c r="H84" s="185">
        <f t="shared" si="8"/>
        <v>1.3306404716924431</v>
      </c>
      <c r="I84" s="184">
        <v>3.2654341366787718</v>
      </c>
      <c r="J84" s="185">
        <f t="shared" si="8"/>
        <v>-0.80981962600936219</v>
      </c>
      <c r="K84" s="184">
        <v>4.6662830840046032</v>
      </c>
      <c r="L84" s="185">
        <f t="shared" si="9"/>
        <v>1.4008489473258314</v>
      </c>
      <c r="M84" s="184"/>
      <c r="N84" s="185" t="s">
        <v>236</v>
      </c>
      <c r="O84" s="185" t="s">
        <v>236</v>
      </c>
    </row>
    <row r="85" spans="1:16" x14ac:dyDescent="0.25">
      <c r="A85" s="1">
        <v>11</v>
      </c>
      <c r="B85" s="114" t="s">
        <v>91</v>
      </c>
      <c r="C85" s="184">
        <v>4.2675159235668794</v>
      </c>
      <c r="D85" s="185">
        <v>-1.3661114765369087</v>
      </c>
      <c r="E85" s="184">
        <v>3.8462073764787754</v>
      </c>
      <c r="F85" s="185">
        <f t="shared" si="8"/>
        <v>-0.42130854708810395</v>
      </c>
      <c r="G85" s="184">
        <v>3.2501179801793301</v>
      </c>
      <c r="H85" s="185">
        <f t="shared" si="8"/>
        <v>-0.59608939629944535</v>
      </c>
      <c r="I85" s="184">
        <v>3.9406060606060604</v>
      </c>
      <c r="J85" s="185">
        <f t="shared" si="8"/>
        <v>0.69048808042673038</v>
      </c>
      <c r="K85" s="184">
        <v>5.841721371261853</v>
      </c>
      <c r="L85" s="185">
        <f t="shared" si="9"/>
        <v>1.9011153106557925</v>
      </c>
      <c r="M85" s="184"/>
      <c r="N85" s="185" t="s">
        <v>236</v>
      </c>
      <c r="O85" s="185" t="s">
        <v>236</v>
      </c>
    </row>
    <row r="86" spans="1:16" x14ac:dyDescent="0.25">
      <c r="A86" s="1">
        <v>12</v>
      </c>
      <c r="B86" s="114" t="s">
        <v>93</v>
      </c>
      <c r="C86" s="184">
        <v>4.2955615332885007</v>
      </c>
      <c r="D86" s="185">
        <v>-1.1920341003680175</v>
      </c>
      <c r="E86" s="184">
        <v>2.8384615384615386</v>
      </c>
      <c r="F86" s="185">
        <f t="shared" si="8"/>
        <v>-1.4570999948269621</v>
      </c>
      <c r="G86" s="184">
        <v>3.1969068276122217</v>
      </c>
      <c r="H86" s="185">
        <f t="shared" si="8"/>
        <v>0.35844528915068308</v>
      </c>
      <c r="I86" s="184">
        <v>3.2061803444782169</v>
      </c>
      <c r="J86" s="185">
        <f t="shared" si="8"/>
        <v>9.2735168659952016E-3</v>
      </c>
      <c r="K86" s="184">
        <v>5.1691045308597934</v>
      </c>
      <c r="L86" s="185">
        <f t="shared" si="9"/>
        <v>1.9629241863815765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4.101913185785536</v>
      </c>
      <c r="D87" s="187">
        <v>-0.78063427579318567</v>
      </c>
      <c r="E87" s="186">
        <v>3.7144348105330764</v>
      </c>
      <c r="F87" s="187">
        <f t="shared" si="8"/>
        <v>-0.38747837525245954</v>
      </c>
      <c r="G87" s="186">
        <v>3.0142587737454578</v>
      </c>
      <c r="H87" s="187">
        <f t="shared" si="8"/>
        <v>-0.70017603678761864</v>
      </c>
      <c r="I87" s="186">
        <v>3.2251008441801474</v>
      </c>
      <c r="J87" s="187">
        <f t="shared" si="8"/>
        <v>0.21084207043468961</v>
      </c>
      <c r="K87" s="186">
        <v>4.2040961812646911</v>
      </c>
      <c r="L87" s="187">
        <f t="shared" si="9"/>
        <v>0.97899533708454367</v>
      </c>
      <c r="M87" s="186">
        <v>4.7710866628064084</v>
      </c>
      <c r="N87" s="187">
        <v>0.786058575593231</v>
      </c>
      <c r="O87" s="187">
        <v>0.63947360178158252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323</v>
      </c>
      <c r="O96" s="112" t="s">
        <v>324</v>
      </c>
    </row>
    <row r="97" spans="2:15" x14ac:dyDescent="0.25">
      <c r="B97" s="114" t="s">
        <v>71</v>
      </c>
      <c r="C97" s="184">
        <v>8.7258313918726671</v>
      </c>
      <c r="D97" s="185">
        <v>-0.12724211856814449</v>
      </c>
      <c r="E97" s="184">
        <v>8.8097432995524461</v>
      </c>
      <c r="F97" s="185">
        <f t="shared" ref="F97:J99" si="10">IFERROR(E97-C97,"-")</f>
        <v>8.3911907679778963E-2</v>
      </c>
      <c r="G97" s="184">
        <v>7.5142624286878563</v>
      </c>
      <c r="H97" s="185">
        <f t="shared" si="10"/>
        <v>-1.2954808708645897</v>
      </c>
      <c r="I97" s="184">
        <v>8.0387403221823561</v>
      </c>
      <c r="J97" s="185">
        <f t="shared" si="10"/>
        <v>0.5244778934944998</v>
      </c>
      <c r="K97" s="184">
        <v>8.0776569159140159</v>
      </c>
      <c r="L97" s="185">
        <f t="shared" ref="L97:L99" si="11">IFERROR(K97-I97,"-")</f>
        <v>3.8916593731659788E-2</v>
      </c>
      <c r="M97" s="184">
        <v>8.2303954663556951</v>
      </c>
      <c r="N97" s="185">
        <v>0.15273855044167917</v>
      </c>
      <c r="O97" s="185">
        <v>-0.49543592551697202</v>
      </c>
    </row>
    <row r="98" spans="2:15" x14ac:dyDescent="0.25">
      <c r="B98" s="114" t="s">
        <v>73</v>
      </c>
      <c r="C98" s="184">
        <v>8.2012929517063338</v>
      </c>
      <c r="D98" s="185">
        <v>-0.1801691496029143</v>
      </c>
      <c r="E98" s="184">
        <v>8.0829859183364459</v>
      </c>
      <c r="F98" s="185">
        <f t="shared" si="10"/>
        <v>-0.1183070333698879</v>
      </c>
      <c r="G98" s="184">
        <v>6.4283309957924262</v>
      </c>
      <c r="H98" s="185">
        <f t="shared" si="10"/>
        <v>-1.6546549225440197</v>
      </c>
      <c r="I98" s="184">
        <v>7.1223893676062513</v>
      </c>
      <c r="J98" s="185">
        <f t="shared" si="10"/>
        <v>0.69405837181382513</v>
      </c>
      <c r="K98" s="184">
        <v>7.6832126923194721</v>
      </c>
      <c r="L98" s="185">
        <f t="shared" si="11"/>
        <v>0.56082332471322083</v>
      </c>
      <c r="M98" s="184">
        <v>7.4371709453478081</v>
      </c>
      <c r="N98" s="185">
        <v>-0.24604174697166403</v>
      </c>
      <c r="O98" s="185">
        <v>-0.76412200635852567</v>
      </c>
    </row>
    <row r="99" spans="2:15" x14ac:dyDescent="0.25">
      <c r="B99" s="114" t="s">
        <v>75</v>
      </c>
      <c r="C99" s="184">
        <v>7.4035800737809616</v>
      </c>
      <c r="D99" s="185">
        <v>-0.43827937582651089</v>
      </c>
      <c r="E99" s="184">
        <v>9.413782510751588</v>
      </c>
      <c r="F99" s="185">
        <f t="shared" si="10"/>
        <v>2.0102024369706264</v>
      </c>
      <c r="G99" s="184">
        <v>7.1092631092631091</v>
      </c>
      <c r="H99" s="185">
        <f t="shared" si="10"/>
        <v>-2.3045194014884789</v>
      </c>
      <c r="I99" s="184">
        <v>7.2840891870321167</v>
      </c>
      <c r="J99" s="185">
        <f t="shared" si="10"/>
        <v>0.1748260777690076</v>
      </c>
      <c r="K99" s="184">
        <v>7.3495983117988963</v>
      </c>
      <c r="L99" s="185">
        <f t="shared" si="11"/>
        <v>6.5509124766779614E-2</v>
      </c>
      <c r="M99" s="184">
        <v>7.247811011487812</v>
      </c>
      <c r="N99" s="185">
        <v>-0.10178730031108429</v>
      </c>
      <c r="O99" s="185">
        <v>-0.15576906229314957</v>
      </c>
    </row>
    <row r="100" spans="2:15" x14ac:dyDescent="0.25">
      <c r="B100" s="114" t="s">
        <v>77</v>
      </c>
      <c r="C100" s="184">
        <v>7.6224203684804213</v>
      </c>
      <c r="D100" s="185">
        <v>0.19847734431509245</v>
      </c>
      <c r="E100" s="184" t="s">
        <v>236</v>
      </c>
      <c r="F100" s="185" t="str">
        <f>IFERROR(E100-C100,"-")</f>
        <v>-</v>
      </c>
      <c r="G100" s="184">
        <v>6.6948441247002402</v>
      </c>
      <c r="H100" s="185" t="str">
        <f>IFERROR(G100-E100,"-")</f>
        <v>-</v>
      </c>
      <c r="I100" s="184">
        <v>6.9411300003077905</v>
      </c>
      <c r="J100" s="185">
        <f>IFERROR(I100-G100,"-")</f>
        <v>0.24628587560755033</v>
      </c>
      <c r="K100" s="184">
        <v>6.9855571525532003</v>
      </c>
      <c r="L100" s="185">
        <f>IFERROR(K100-I100,"-")</f>
        <v>4.4427152245409829E-2</v>
      </c>
      <c r="M100" s="184">
        <v>7.1371846983741074</v>
      </c>
      <c r="N100" s="185">
        <v>0.15162754582090709</v>
      </c>
      <c r="O100" s="185">
        <v>-0.48523567010631385</v>
      </c>
    </row>
    <row r="101" spans="2:15" x14ac:dyDescent="0.25">
      <c r="B101" s="114" t="s">
        <v>79</v>
      </c>
      <c r="C101" s="184">
        <v>7.3715989877033259</v>
      </c>
      <c r="D101" s="185">
        <v>-0.27270861119950052</v>
      </c>
      <c r="E101" s="184" t="s">
        <v>236</v>
      </c>
      <c r="F101" s="185" t="str">
        <f t="shared" ref="F101:J109" si="12">IFERROR(E101-C101,"-")</f>
        <v>-</v>
      </c>
      <c r="G101" s="184">
        <v>5.6652285567539806</v>
      </c>
      <c r="H101" s="185" t="str">
        <f t="shared" si="12"/>
        <v>-</v>
      </c>
      <c r="I101" s="184">
        <v>7.0874125071715435</v>
      </c>
      <c r="J101" s="185">
        <f t="shared" si="12"/>
        <v>1.4221839504175628</v>
      </c>
      <c r="K101" s="184">
        <v>7.2427163643341723</v>
      </c>
      <c r="L101" s="185">
        <f t="shared" ref="L101:L109" si="13">IFERROR(K101-I101,"-")</f>
        <v>0.15530385716262884</v>
      </c>
      <c r="M101" s="184">
        <v>6.9829152891334907</v>
      </c>
      <c r="N101" s="185">
        <v>-0.25980107520068163</v>
      </c>
      <c r="O101" s="185">
        <v>-0.3886836985698352</v>
      </c>
    </row>
    <row r="102" spans="2:15" x14ac:dyDescent="0.25">
      <c r="B102" s="114" t="s">
        <v>81</v>
      </c>
      <c r="C102" s="184">
        <v>8.0316080888398567</v>
      </c>
      <c r="D102" s="185">
        <v>0.37472697287067103</v>
      </c>
      <c r="E102" s="184" t="s">
        <v>236</v>
      </c>
      <c r="F102" s="185" t="str">
        <f t="shared" si="12"/>
        <v>-</v>
      </c>
      <c r="G102" s="184">
        <v>6.1660284463894968</v>
      </c>
      <c r="H102" s="185" t="str">
        <f t="shared" si="12"/>
        <v>-</v>
      </c>
      <c r="I102" s="184">
        <v>7.2050444253367729</v>
      </c>
      <c r="J102" s="185">
        <f t="shared" si="12"/>
        <v>1.0390159789472762</v>
      </c>
      <c r="K102" s="184">
        <v>7.3186980026877029</v>
      </c>
      <c r="L102" s="185">
        <f t="shared" si="13"/>
        <v>0.11365357735092996</v>
      </c>
      <c r="M102" s="184">
        <v>7.2094211786694702</v>
      </c>
      <c r="N102" s="185">
        <v>-0.10927682401823269</v>
      </c>
      <c r="O102" s="185">
        <v>-0.82218691017038648</v>
      </c>
    </row>
    <row r="103" spans="2:15" x14ac:dyDescent="0.25">
      <c r="B103" s="114" t="s">
        <v>83</v>
      </c>
      <c r="C103" s="184">
        <v>8.8261690582168679</v>
      </c>
      <c r="D103" s="185">
        <v>0.43331592635715133</v>
      </c>
      <c r="E103" s="184" t="s">
        <v>236</v>
      </c>
      <c r="F103" s="185" t="str">
        <f t="shared" si="12"/>
        <v>-</v>
      </c>
      <c r="G103" s="184">
        <v>6.9288217653647433</v>
      </c>
      <c r="H103" s="185" t="str">
        <f t="shared" si="12"/>
        <v>-</v>
      </c>
      <c r="I103" s="184">
        <v>7.7729228273877222</v>
      </c>
      <c r="J103" s="185">
        <f t="shared" si="12"/>
        <v>0.84410106202297897</v>
      </c>
      <c r="K103" s="184">
        <v>8.1872381533455361</v>
      </c>
      <c r="L103" s="185">
        <f t="shared" si="13"/>
        <v>0.41431532595781384</v>
      </c>
      <c r="M103" s="184">
        <v>7.7253439183229169</v>
      </c>
      <c r="N103" s="185">
        <v>-0.46189423502261917</v>
      </c>
      <c r="O103" s="185">
        <v>-1.100825139893951</v>
      </c>
    </row>
    <row r="104" spans="2:15" x14ac:dyDescent="0.25">
      <c r="B104" s="114" t="s">
        <v>85</v>
      </c>
      <c r="C104" s="184">
        <v>8.7305403838525617</v>
      </c>
      <c r="D104" s="185">
        <v>0.17278302760985831</v>
      </c>
      <c r="E104" s="184">
        <v>7.3959975055275242</v>
      </c>
      <c r="F104" s="185">
        <f t="shared" si="12"/>
        <v>-1.3345428783250375</v>
      </c>
      <c r="G104" s="184">
        <v>7.8653993334156276</v>
      </c>
      <c r="H104" s="185">
        <f t="shared" si="12"/>
        <v>0.46940182788810336</v>
      </c>
      <c r="I104" s="184">
        <v>8.2201171517481235</v>
      </c>
      <c r="J104" s="185">
        <f t="shared" si="12"/>
        <v>0.35471781833249594</v>
      </c>
      <c r="K104" s="184">
        <v>8.4153045525416381</v>
      </c>
      <c r="L104" s="185">
        <f t="shared" si="13"/>
        <v>0.1951874007935146</v>
      </c>
      <c r="M104" s="184">
        <v>7.9033183772667792</v>
      </c>
      <c r="N104" s="185">
        <v>-0.5119861752748589</v>
      </c>
      <c r="O104" s="185">
        <v>-0.82722200658578249</v>
      </c>
    </row>
    <row r="105" spans="2:15" x14ac:dyDescent="0.25">
      <c r="B105" s="114" t="s">
        <v>87</v>
      </c>
      <c r="C105" s="184">
        <v>8.3613096098065149</v>
      </c>
      <c r="D105" s="185">
        <v>0.38162828893502532</v>
      </c>
      <c r="E105" s="184">
        <v>6.7584219059628898</v>
      </c>
      <c r="F105" s="185">
        <f t="shared" si="12"/>
        <v>-1.6028877038436251</v>
      </c>
      <c r="G105" s="184">
        <v>7.5428242806433063</v>
      </c>
      <c r="H105" s="185">
        <f t="shared" si="12"/>
        <v>0.78440237468041651</v>
      </c>
      <c r="I105" s="184">
        <v>7.6188169771045304</v>
      </c>
      <c r="J105" s="185">
        <f t="shared" si="12"/>
        <v>7.5992696461224085E-2</v>
      </c>
      <c r="K105" s="184">
        <v>7.7166896208928328</v>
      </c>
      <c r="L105" s="185">
        <f t="shared" si="13"/>
        <v>9.7872643788302405E-2</v>
      </c>
      <c r="M105" s="184">
        <v>7.5369796698973035</v>
      </c>
      <c r="N105" s="185">
        <v>-0.17970995099552933</v>
      </c>
      <c r="O105" s="185">
        <v>-0.82432993990921144</v>
      </c>
    </row>
    <row r="106" spans="2:15" x14ac:dyDescent="0.25">
      <c r="B106" s="114" t="s">
        <v>89</v>
      </c>
      <c r="C106" s="184">
        <v>7.8410055764518436</v>
      </c>
      <c r="D106" s="185">
        <v>0.29446728307901093</v>
      </c>
      <c r="E106" s="184">
        <v>5.2482198086743868</v>
      </c>
      <c r="F106" s="185">
        <f t="shared" si="12"/>
        <v>-2.5927857677774568</v>
      </c>
      <c r="G106" s="184">
        <v>7.2200422688346748</v>
      </c>
      <c r="H106" s="185">
        <f t="shared" si="12"/>
        <v>1.9718224601602881</v>
      </c>
      <c r="I106" s="184">
        <v>7.3642739313724546</v>
      </c>
      <c r="J106" s="185">
        <f t="shared" si="12"/>
        <v>0.14423166253777975</v>
      </c>
      <c r="K106" s="184">
        <v>7.4843275943999705</v>
      </c>
      <c r="L106" s="185">
        <f t="shared" si="13"/>
        <v>0.12005366302751597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7.9143080578698832</v>
      </c>
      <c r="D107" s="185">
        <v>-3.8544661270353942E-2</v>
      </c>
      <c r="E107" s="184">
        <v>7.2074655905455067</v>
      </c>
      <c r="F107" s="185">
        <f t="shared" si="12"/>
        <v>-0.7068424673243765</v>
      </c>
      <c r="G107" s="184">
        <v>7.6835052797669618</v>
      </c>
      <c r="H107" s="185">
        <f t="shared" si="12"/>
        <v>0.47603968922145512</v>
      </c>
      <c r="I107" s="184">
        <v>7.444712746769695</v>
      </c>
      <c r="J107" s="185">
        <f t="shared" si="12"/>
        <v>-0.23879253299726688</v>
      </c>
      <c r="K107" s="184">
        <v>7.585129652825815</v>
      </c>
      <c r="L107" s="185">
        <f t="shared" si="13"/>
        <v>0.14041690605612001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8.1596008245134186</v>
      </c>
      <c r="D108" s="185">
        <v>0.43938312843116911</v>
      </c>
      <c r="E108" s="184">
        <v>7.2810240764077738</v>
      </c>
      <c r="F108" s="185">
        <f t="shared" si="12"/>
        <v>-0.87857674810564479</v>
      </c>
      <c r="G108" s="184">
        <v>7.6686953107471396</v>
      </c>
      <c r="H108" s="185">
        <f t="shared" si="12"/>
        <v>0.38767123433936579</v>
      </c>
      <c r="I108" s="184">
        <v>7.4694431779887802</v>
      </c>
      <c r="J108" s="185">
        <f t="shared" si="12"/>
        <v>-0.1992521327583594</v>
      </c>
      <c r="K108" s="184">
        <v>7.5471765135078055</v>
      </c>
      <c r="L108" s="185">
        <f t="shared" si="13"/>
        <v>7.7733335519025282E-2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8.0907406332579939</v>
      </c>
      <c r="D109" s="187">
        <v>0.10363465458614662</v>
      </c>
      <c r="E109" s="186">
        <v>8.0875504117928827</v>
      </c>
      <c r="F109" s="187">
        <f t="shared" si="12"/>
        <v>-3.1902214651111649E-3</v>
      </c>
      <c r="G109" s="186">
        <v>7.3785757968639158</v>
      </c>
      <c r="H109" s="187">
        <f t="shared" si="12"/>
        <v>-0.70897461492896685</v>
      </c>
      <c r="I109" s="186">
        <v>7.4599360119472946</v>
      </c>
      <c r="J109" s="187">
        <f t="shared" si="12"/>
        <v>8.1360215083378762E-2</v>
      </c>
      <c r="K109" s="186">
        <v>7.6289370963820513</v>
      </c>
      <c r="L109" s="187">
        <f t="shared" si="13"/>
        <v>0.1690010844347567</v>
      </c>
      <c r="M109" s="186">
        <v>7.4856081284730038</v>
      </c>
      <c r="N109" s="187">
        <v>-0.17629768268591128</v>
      </c>
      <c r="O109" s="187">
        <v>-0.64575589164225455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323</v>
      </c>
      <c r="O118" s="112" t="s">
        <v>324</v>
      </c>
    </row>
    <row r="119" spans="1:16" x14ac:dyDescent="0.25">
      <c r="B119" s="114" t="s">
        <v>71</v>
      </c>
      <c r="C119" s="184">
        <v>8.461795758623829</v>
      </c>
      <c r="D119" s="185">
        <v>-0.22722379909060209</v>
      </c>
      <c r="E119" s="184">
        <v>8.7500589594830434</v>
      </c>
      <c r="F119" s="185">
        <f t="shared" ref="F119:J121" si="14">IFERROR(E119-C119,"-")</f>
        <v>0.28826320085921431</v>
      </c>
      <c r="G119" s="184">
        <v>12.152892561983471</v>
      </c>
      <c r="H119" s="185">
        <f t="shared" si="14"/>
        <v>3.4028336025004275</v>
      </c>
      <c r="I119" s="184">
        <v>8.4483703929332918</v>
      </c>
      <c r="J119" s="185">
        <f t="shared" si="14"/>
        <v>-3.7045221690501791</v>
      </c>
      <c r="K119" s="184">
        <v>7.8572825275941032</v>
      </c>
      <c r="L119" s="185">
        <f t="shared" ref="L119:L121" si="15">IFERROR(K119-I119,"-")</f>
        <v>-0.59108786533918867</v>
      </c>
      <c r="M119" s="184">
        <v>8.0684486097496837</v>
      </c>
      <c r="N119" s="185">
        <v>0.21116608215558053</v>
      </c>
      <c r="O119" s="185">
        <v>-0.39334714887414535</v>
      </c>
    </row>
    <row r="120" spans="1:16" x14ac:dyDescent="0.25">
      <c r="B120" s="114" t="s">
        <v>73</v>
      </c>
      <c r="C120" s="184">
        <v>7.7122045276012283</v>
      </c>
      <c r="D120" s="185">
        <v>-0.21588495647994321</v>
      </c>
      <c r="E120" s="184">
        <v>7.8022204315516159</v>
      </c>
      <c r="F120" s="185">
        <f t="shared" si="14"/>
        <v>9.001590395038761E-2</v>
      </c>
      <c r="G120" s="184">
        <v>9.7859922178988334</v>
      </c>
      <c r="H120" s="185">
        <f t="shared" si="14"/>
        <v>1.9837717863472175</v>
      </c>
      <c r="I120" s="184">
        <v>7.0618689131863537</v>
      </c>
      <c r="J120" s="185">
        <f t="shared" si="14"/>
        <v>-2.7241233047124798</v>
      </c>
      <c r="K120" s="184">
        <v>7.1998924652344991</v>
      </c>
      <c r="L120" s="185">
        <f t="shared" si="15"/>
        <v>0.13802355204814543</v>
      </c>
      <c r="M120" s="184">
        <v>6.8962858384013899</v>
      </c>
      <c r="N120" s="185">
        <v>-0.30360662683310924</v>
      </c>
      <c r="O120" s="185">
        <v>-0.81591868919983845</v>
      </c>
    </row>
    <row r="121" spans="1:16" x14ac:dyDescent="0.25">
      <c r="B121" s="114" t="s">
        <v>75</v>
      </c>
      <c r="C121" s="184">
        <v>7.0681214128885639</v>
      </c>
      <c r="D121" s="185">
        <v>-0.23274179543788609</v>
      </c>
      <c r="E121" s="184">
        <v>9.2818587662337659</v>
      </c>
      <c r="F121" s="185">
        <f t="shared" si="14"/>
        <v>2.2137373533452021</v>
      </c>
      <c r="G121" s="184">
        <v>10.099264705882353</v>
      </c>
      <c r="H121" s="185">
        <f t="shared" si="14"/>
        <v>0.81740593964858732</v>
      </c>
      <c r="I121" s="184">
        <v>6.9234636871508384</v>
      </c>
      <c r="J121" s="185">
        <f t="shared" si="14"/>
        <v>-3.1758010187315149</v>
      </c>
      <c r="K121" s="184">
        <v>6.6670311047941837</v>
      </c>
      <c r="L121" s="185">
        <f t="shared" si="15"/>
        <v>-0.25643258235665467</v>
      </c>
      <c r="M121" s="184">
        <v>6.5950701691255844</v>
      </c>
      <c r="N121" s="185">
        <v>-7.1960935668599291E-2</v>
      </c>
      <c r="O121" s="185">
        <v>-0.47305124376297947</v>
      </c>
    </row>
    <row r="122" spans="1:16" x14ac:dyDescent="0.25">
      <c r="B122" s="114" t="s">
        <v>77</v>
      </c>
      <c r="C122" s="184">
        <v>7.2946335393754511</v>
      </c>
      <c r="D122" s="185">
        <v>0.19559402124432079</v>
      </c>
      <c r="E122" s="184" t="s">
        <v>236</v>
      </c>
      <c r="F122" s="185" t="str">
        <f>IFERROR(E122-C122,"-")</f>
        <v>-</v>
      </c>
      <c r="G122" s="184">
        <v>9.9811320754716988</v>
      </c>
      <c r="H122" s="185" t="str">
        <f>IFERROR(G122-E122,"-")</f>
        <v>-</v>
      </c>
      <c r="I122" s="184">
        <v>6.9025331526871128</v>
      </c>
      <c r="J122" s="185">
        <f>IFERROR(I122-G122,"-")</f>
        <v>-3.078598922784586</v>
      </c>
      <c r="K122" s="184">
        <v>6.7026205151230664</v>
      </c>
      <c r="L122" s="185">
        <f>IFERROR(K122-I122,"-")</f>
        <v>-0.19991263756404631</v>
      </c>
      <c r="M122" s="184">
        <v>6.7122518964979738</v>
      </c>
      <c r="N122" s="185">
        <v>9.6313813749073773E-3</v>
      </c>
      <c r="O122" s="185">
        <v>-0.58238164287747729</v>
      </c>
    </row>
    <row r="123" spans="1:16" x14ac:dyDescent="0.25">
      <c r="B123" s="114" t="s">
        <v>79</v>
      </c>
      <c r="C123" s="184">
        <v>7.0437953972016212</v>
      </c>
      <c r="D123" s="185">
        <v>-0.36097772544262341</v>
      </c>
      <c r="E123" s="184" t="s">
        <v>236</v>
      </c>
      <c r="F123" s="185" t="str">
        <f t="shared" ref="F123:J131" si="16">IFERROR(E123-C123,"-")</f>
        <v>-</v>
      </c>
      <c r="G123" s="184">
        <v>8.518518518518519</v>
      </c>
      <c r="H123" s="185" t="str">
        <f t="shared" si="16"/>
        <v>-</v>
      </c>
      <c r="I123" s="184">
        <v>6.9931297709923665</v>
      </c>
      <c r="J123" s="185">
        <f t="shared" si="16"/>
        <v>-1.5253887475261525</v>
      </c>
      <c r="K123" s="184">
        <v>6.8880018826255389</v>
      </c>
      <c r="L123" s="185">
        <f t="shared" ref="L123:L131" si="17">IFERROR(K123-I123,"-")</f>
        <v>-0.10512788836682763</v>
      </c>
      <c r="M123" s="184">
        <v>6.8473654390934842</v>
      </c>
      <c r="N123" s="185">
        <v>-4.0636443532054756E-2</v>
      </c>
      <c r="O123" s="185">
        <v>-0.19642995810813701</v>
      </c>
    </row>
    <row r="124" spans="1:16" x14ac:dyDescent="0.25">
      <c r="B124" s="114" t="s">
        <v>81</v>
      </c>
      <c r="C124" s="184">
        <v>7.9292300380228138</v>
      </c>
      <c r="D124" s="185">
        <v>0.47713427701393663</v>
      </c>
      <c r="E124" s="184" t="s">
        <v>236</v>
      </c>
      <c r="F124" s="185" t="str">
        <f t="shared" si="16"/>
        <v>-</v>
      </c>
      <c r="G124" s="184">
        <v>7.2287145242070121</v>
      </c>
      <c r="H124" s="185" t="str">
        <f t="shared" si="16"/>
        <v>-</v>
      </c>
      <c r="I124" s="184">
        <v>7.0899205819045497</v>
      </c>
      <c r="J124" s="185">
        <f t="shared" si="16"/>
        <v>-0.13879394230246245</v>
      </c>
      <c r="K124" s="184">
        <v>7.0327701981644752</v>
      </c>
      <c r="L124" s="185">
        <f t="shared" si="17"/>
        <v>-5.7150383740074417E-2</v>
      </c>
      <c r="M124" s="184">
        <v>6.9228213762590034</v>
      </c>
      <c r="N124" s="185">
        <v>-0.10994882190547184</v>
      </c>
      <c r="O124" s="185">
        <v>-1.0064086617638104</v>
      </c>
    </row>
    <row r="125" spans="1:16" x14ac:dyDescent="0.25">
      <c r="B125" s="114" t="s">
        <v>83</v>
      </c>
      <c r="C125" s="184">
        <v>9.0316259708614659</v>
      </c>
      <c r="D125" s="185">
        <v>0.74443833289237027</v>
      </c>
      <c r="E125" s="184" t="s">
        <v>236</v>
      </c>
      <c r="F125" s="185" t="str">
        <f t="shared" si="16"/>
        <v>-</v>
      </c>
      <c r="G125" s="184">
        <v>6.4239951030401956</v>
      </c>
      <c r="H125" s="185" t="str">
        <f t="shared" si="16"/>
        <v>-</v>
      </c>
      <c r="I125" s="184">
        <v>7.6534467912677915</v>
      </c>
      <c r="J125" s="185">
        <f t="shared" si="16"/>
        <v>1.2294516882275959</v>
      </c>
      <c r="K125" s="184">
        <v>8.108403049520982</v>
      </c>
      <c r="L125" s="185">
        <f t="shared" si="17"/>
        <v>0.45495625825319053</v>
      </c>
      <c r="M125" s="184">
        <v>7.6405631255651523</v>
      </c>
      <c r="N125" s="185">
        <v>-0.46783992395582974</v>
      </c>
      <c r="O125" s="185">
        <v>-1.3910628452963136</v>
      </c>
    </row>
    <row r="126" spans="1:16" x14ac:dyDescent="0.25">
      <c r="B126" s="114" t="s">
        <v>85</v>
      </c>
      <c r="C126" s="184">
        <v>8.7835172653419153</v>
      </c>
      <c r="D126" s="185">
        <v>0.29794025887195019</v>
      </c>
      <c r="E126" s="184">
        <v>7.2573462310640631</v>
      </c>
      <c r="F126" s="185">
        <f t="shared" si="16"/>
        <v>-1.5261710342778523</v>
      </c>
      <c r="G126" s="184">
        <v>7.9384951387910387</v>
      </c>
      <c r="H126" s="185">
        <f t="shared" si="16"/>
        <v>0.68114890772697567</v>
      </c>
      <c r="I126" s="184">
        <v>8.2839328099324447</v>
      </c>
      <c r="J126" s="185">
        <f t="shared" si="16"/>
        <v>0.345437671141406</v>
      </c>
      <c r="K126" s="184">
        <v>8.2147539802607881</v>
      </c>
      <c r="L126" s="185">
        <f t="shared" si="17"/>
        <v>-6.9178829671656672E-2</v>
      </c>
      <c r="M126" s="184">
        <v>7.6770740552233105</v>
      </c>
      <c r="N126" s="185">
        <v>-0.53767992503747752</v>
      </c>
      <c r="O126" s="185">
        <v>-1.1064432101186048</v>
      </c>
    </row>
    <row r="127" spans="1:16" x14ac:dyDescent="0.25">
      <c r="B127" s="114" t="s">
        <v>87</v>
      </c>
      <c r="C127" s="184">
        <v>8.4090450337579181</v>
      </c>
      <c r="D127" s="185">
        <v>0.46398409782418248</v>
      </c>
      <c r="E127" s="184">
        <v>6.9742889647326507</v>
      </c>
      <c r="F127" s="185">
        <f t="shared" si="16"/>
        <v>-1.4347560690252674</v>
      </c>
      <c r="G127" s="184">
        <v>7.5752586206896551</v>
      </c>
      <c r="H127" s="185">
        <f t="shared" si="16"/>
        <v>0.60096965595700436</v>
      </c>
      <c r="I127" s="184">
        <v>7.5322011429390372</v>
      </c>
      <c r="J127" s="185">
        <f t="shared" si="16"/>
        <v>-4.3057477750617856E-2</v>
      </c>
      <c r="K127" s="184">
        <v>7.2474372453673279</v>
      </c>
      <c r="L127" s="185">
        <f t="shared" si="17"/>
        <v>-0.28476389757170928</v>
      </c>
      <c r="M127" s="184">
        <v>7.2730435611476505</v>
      </c>
      <c r="N127" s="185">
        <v>2.5606315780322575E-2</v>
      </c>
      <c r="O127" s="185">
        <v>-1.1360014726102676</v>
      </c>
    </row>
    <row r="128" spans="1:16" x14ac:dyDescent="0.25">
      <c r="A128" s="120"/>
      <c r="B128" s="114" t="s">
        <v>89</v>
      </c>
      <c r="C128" s="184">
        <v>8.0838954390029709</v>
      </c>
      <c r="D128" s="185">
        <v>0.46418705838465524</v>
      </c>
      <c r="E128" s="184">
        <v>5.0265500306936772</v>
      </c>
      <c r="F128" s="185">
        <f t="shared" si="16"/>
        <v>-3.0573454083092937</v>
      </c>
      <c r="G128" s="184">
        <v>7.3358822305451516</v>
      </c>
      <c r="H128" s="185">
        <f t="shared" si="16"/>
        <v>2.3093321998514744</v>
      </c>
      <c r="I128" s="184">
        <v>7.32884985391577</v>
      </c>
      <c r="J128" s="185">
        <f t="shared" si="16"/>
        <v>-7.0323766293816092E-3</v>
      </c>
      <c r="K128" s="184">
        <v>7.4310219287105239</v>
      </c>
      <c r="L128" s="185">
        <f t="shared" si="17"/>
        <v>0.10217207479475388</v>
      </c>
      <c r="M128" s="184"/>
      <c r="N128" s="185" t="s">
        <v>236</v>
      </c>
      <c r="O128" s="185" t="s">
        <v>236</v>
      </c>
    </row>
    <row r="129" spans="2:16" x14ac:dyDescent="0.25">
      <c r="B129" s="114" t="s">
        <v>91</v>
      </c>
      <c r="C129" s="184">
        <v>7.5981980814104224</v>
      </c>
      <c r="D129" s="185">
        <v>7.3892067596688094E-2</v>
      </c>
      <c r="E129" s="184">
        <v>7.6071662089708383</v>
      </c>
      <c r="F129" s="185">
        <f t="shared" si="16"/>
        <v>8.9681275604158728E-3</v>
      </c>
      <c r="G129" s="184">
        <v>7.2370156754132999</v>
      </c>
      <c r="H129" s="185">
        <f t="shared" si="16"/>
        <v>-0.37015053355753835</v>
      </c>
      <c r="I129" s="184">
        <v>6.9267018861860477</v>
      </c>
      <c r="J129" s="185">
        <f t="shared" si="16"/>
        <v>-0.31031378922725228</v>
      </c>
      <c r="K129" s="184">
        <v>6.9971041900596891</v>
      </c>
      <c r="L129" s="185">
        <f t="shared" si="17"/>
        <v>7.0402303873641436E-2</v>
      </c>
      <c r="M129" s="184"/>
      <c r="N129" s="185" t="s">
        <v>236</v>
      </c>
      <c r="O129" s="185" t="s">
        <v>236</v>
      </c>
    </row>
    <row r="130" spans="2:16" x14ac:dyDescent="0.25">
      <c r="B130" s="114" t="s">
        <v>93</v>
      </c>
      <c r="C130" s="184">
        <v>7.9128610584018553</v>
      </c>
      <c r="D130" s="185">
        <v>0.44868474986191043</v>
      </c>
      <c r="E130" s="184">
        <v>7.4396250000000004</v>
      </c>
      <c r="F130" s="185">
        <f t="shared" si="16"/>
        <v>-0.4732360584018549</v>
      </c>
      <c r="G130" s="184">
        <v>7.7394258885548375</v>
      </c>
      <c r="H130" s="185">
        <f t="shared" si="16"/>
        <v>0.29980088855483711</v>
      </c>
      <c r="I130" s="184">
        <v>6.9646990380020366</v>
      </c>
      <c r="J130" s="185">
        <f t="shared" si="16"/>
        <v>-0.77472685055280088</v>
      </c>
      <c r="K130" s="184">
        <v>7.1482471596087249</v>
      </c>
      <c r="L130" s="185">
        <f t="shared" si="17"/>
        <v>0.18354812160668832</v>
      </c>
      <c r="M130" s="184"/>
      <c r="N130" s="185" t="s">
        <v>236</v>
      </c>
      <c r="O130" s="185" t="s">
        <v>236</v>
      </c>
    </row>
    <row r="131" spans="2:16" ht="15.75" x14ac:dyDescent="0.25">
      <c r="B131" s="117" t="s">
        <v>30</v>
      </c>
      <c r="C131" s="186">
        <v>7.9551306172604335</v>
      </c>
      <c r="D131" s="187">
        <v>0.19672221056334127</v>
      </c>
      <c r="E131" s="186">
        <v>8.0109965119692017</v>
      </c>
      <c r="F131" s="187">
        <f t="shared" si="16"/>
        <v>5.5865894708768238E-2</v>
      </c>
      <c r="G131" s="186">
        <v>7.4775465267941037</v>
      </c>
      <c r="H131" s="187">
        <f t="shared" si="16"/>
        <v>-0.53344998517509801</v>
      </c>
      <c r="I131" s="186">
        <v>7.3151504214895207</v>
      </c>
      <c r="J131" s="187">
        <f t="shared" si="16"/>
        <v>-0.16239610530458304</v>
      </c>
      <c r="K131" s="186">
        <v>7.2919783012521053</v>
      </c>
      <c r="L131" s="187">
        <f t="shared" si="17"/>
        <v>-2.3172120237415328E-2</v>
      </c>
      <c r="M131" s="186">
        <v>7.1677726560889772</v>
      </c>
      <c r="N131" s="187">
        <v>-0.15334255833974542</v>
      </c>
      <c r="O131" s="187">
        <v>-0.81094501086288684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323</v>
      </c>
      <c r="O140" s="112" t="s">
        <v>324</v>
      </c>
    </row>
    <row r="141" spans="2:16" x14ac:dyDescent="0.25">
      <c r="B141" s="114" t="s">
        <v>71</v>
      </c>
      <c r="C141" s="184">
        <v>9.957630522088353</v>
      </c>
      <c r="D141" s="185">
        <v>0.31505823893780516</v>
      </c>
      <c r="E141" s="184">
        <v>9.5090715048025611</v>
      </c>
      <c r="F141" s="185">
        <f t="shared" ref="F141:J143" si="18">IFERROR(E141-C141,"-")</f>
        <v>-0.44855901728579184</v>
      </c>
      <c r="G141" s="184">
        <v>7.4402985074626864</v>
      </c>
      <c r="H141" s="185">
        <f t="shared" si="18"/>
        <v>-2.0687729973398747</v>
      </c>
      <c r="I141" s="184">
        <v>7.9859154929577461</v>
      </c>
      <c r="J141" s="185">
        <f t="shared" si="18"/>
        <v>0.54561698549505966</v>
      </c>
      <c r="K141" s="184">
        <v>8.3375719769673697</v>
      </c>
      <c r="L141" s="185">
        <f t="shared" ref="L141:L143" si="19">IFERROR(K141-I141,"-")</f>
        <v>0.35165648400962368</v>
      </c>
      <c r="M141" s="184">
        <v>8.2255583126550871</v>
      </c>
      <c r="N141" s="185">
        <v>-0.11201366431228266</v>
      </c>
      <c r="O141" s="185">
        <v>-1.7320722094332659</v>
      </c>
    </row>
    <row r="142" spans="2:16" x14ac:dyDescent="0.25">
      <c r="B142" s="114" t="s">
        <v>73</v>
      </c>
      <c r="C142" s="184">
        <v>9.5173469387755105</v>
      </c>
      <c r="D142" s="185">
        <v>0.32626745248602695</v>
      </c>
      <c r="E142" s="184">
        <v>9.3424392342439226</v>
      </c>
      <c r="F142" s="185">
        <f t="shared" si="18"/>
        <v>-0.17490770453158788</v>
      </c>
      <c r="G142" s="184">
        <v>7.4991482112436119</v>
      </c>
      <c r="H142" s="185">
        <f t="shared" si="18"/>
        <v>-1.8432910230003108</v>
      </c>
      <c r="I142" s="184">
        <v>7.6964968152866238</v>
      </c>
      <c r="J142" s="185">
        <f t="shared" si="18"/>
        <v>0.19734860404301191</v>
      </c>
      <c r="K142" s="184">
        <v>8.6180293501048215</v>
      </c>
      <c r="L142" s="185">
        <f t="shared" si="19"/>
        <v>0.92153253481819775</v>
      </c>
      <c r="M142" s="184">
        <v>7.8953536184210522</v>
      </c>
      <c r="N142" s="185">
        <v>-0.72267573168376931</v>
      </c>
      <c r="O142" s="185">
        <v>-1.6219933203544583</v>
      </c>
    </row>
    <row r="143" spans="2:16" x14ac:dyDescent="0.25">
      <c r="B143" s="114" t="s">
        <v>75</v>
      </c>
      <c r="C143" s="184">
        <v>8.2760593599141785</v>
      </c>
      <c r="D143" s="185">
        <v>0.51513880875616014</v>
      </c>
      <c r="E143" s="184">
        <v>7.4761502743773747</v>
      </c>
      <c r="F143" s="185">
        <f t="shared" si="18"/>
        <v>-0.79990908553680384</v>
      </c>
      <c r="G143" s="184">
        <v>8.8174386920980918</v>
      </c>
      <c r="H143" s="185">
        <f t="shared" si="18"/>
        <v>1.3412884177207172</v>
      </c>
      <c r="I143" s="184">
        <v>7.957861469581248</v>
      </c>
      <c r="J143" s="185">
        <f t="shared" si="18"/>
        <v>-0.85957722251684388</v>
      </c>
      <c r="K143" s="184">
        <v>6.9426764585883314</v>
      </c>
      <c r="L143" s="185">
        <f t="shared" si="19"/>
        <v>-1.0151850109929166</v>
      </c>
      <c r="M143" s="184">
        <v>7.061682607846965</v>
      </c>
      <c r="N143" s="185">
        <v>0.11900614925863362</v>
      </c>
      <c r="O143" s="185">
        <v>-1.2143767520672135</v>
      </c>
    </row>
    <row r="144" spans="2:16" x14ac:dyDescent="0.25">
      <c r="B144" s="114" t="s">
        <v>77</v>
      </c>
      <c r="C144" s="184">
        <v>8.3319114361161901</v>
      </c>
      <c r="D144" s="185">
        <v>9.3130612100260635E-2</v>
      </c>
      <c r="E144" s="184" t="s">
        <v>236</v>
      </c>
      <c r="F144" s="185" t="str">
        <f>IFERROR(E144-C144,"-")</f>
        <v>-</v>
      </c>
      <c r="G144" s="184">
        <v>6.8098720292504566</v>
      </c>
      <c r="H144" s="185" t="str">
        <f>IFERROR(G144-E144,"-")</f>
        <v>-</v>
      </c>
      <c r="I144" s="184">
        <v>7.6099382080329558</v>
      </c>
      <c r="J144" s="185">
        <f>IFERROR(I144-G144,"-")</f>
        <v>0.80006617878249919</v>
      </c>
      <c r="K144" s="184">
        <v>7.6405925155925152</v>
      </c>
      <c r="L144" s="185">
        <f>IFERROR(K144-I144,"-")</f>
        <v>3.0654307559559335E-2</v>
      </c>
      <c r="M144" s="184">
        <v>8.7732676138011012</v>
      </c>
      <c r="N144" s="185">
        <v>1.132675098208586</v>
      </c>
      <c r="O144" s="185">
        <v>0.44135617768491109</v>
      </c>
    </row>
    <row r="145" spans="1:16" x14ac:dyDescent="0.25">
      <c r="B145" s="114" t="s">
        <v>79</v>
      </c>
      <c r="C145" s="184">
        <v>9.2042233150130173</v>
      </c>
      <c r="D145" s="185">
        <v>0.92877136448970532</v>
      </c>
      <c r="E145" s="184" t="s">
        <v>236</v>
      </c>
      <c r="F145" s="185" t="str">
        <f t="shared" ref="F145:J153" si="20">IFERROR(E145-C145,"-")</f>
        <v>-</v>
      </c>
      <c r="G145" s="184">
        <v>6.4708171206225682</v>
      </c>
      <c r="H145" s="185" t="str">
        <f t="shared" si="20"/>
        <v>-</v>
      </c>
      <c r="I145" s="184">
        <v>8.9834313201496521</v>
      </c>
      <c r="J145" s="185">
        <f t="shared" si="20"/>
        <v>2.5126141995270839</v>
      </c>
      <c r="K145" s="184">
        <v>8.4921241050119338</v>
      </c>
      <c r="L145" s="185">
        <f t="shared" ref="L145:L153" si="21">IFERROR(K145-I145,"-")</f>
        <v>-0.49130721513771825</v>
      </c>
      <c r="M145" s="184">
        <v>6.7299377061194576</v>
      </c>
      <c r="N145" s="185">
        <v>-1.7621863988924762</v>
      </c>
      <c r="O145" s="185">
        <v>-2.4742856088935596</v>
      </c>
    </row>
    <row r="146" spans="1:16" x14ac:dyDescent="0.25">
      <c r="B146" s="114" t="s">
        <v>81</v>
      </c>
      <c r="C146" s="184">
        <v>8.4819118035384218</v>
      </c>
      <c r="D146" s="185">
        <v>-0.18418845134688056</v>
      </c>
      <c r="E146" s="184" t="s">
        <v>236</v>
      </c>
      <c r="F146" s="185" t="str">
        <f t="shared" si="20"/>
        <v>-</v>
      </c>
      <c r="G146" s="184">
        <v>8.1428571428571423</v>
      </c>
      <c r="H146" s="185" t="str">
        <f t="shared" si="20"/>
        <v>-</v>
      </c>
      <c r="I146" s="184">
        <v>8.091552226383687</v>
      </c>
      <c r="J146" s="185">
        <f t="shared" si="20"/>
        <v>-5.1304916473455364E-2</v>
      </c>
      <c r="K146" s="184">
        <v>7.9044607190412783</v>
      </c>
      <c r="L146" s="185">
        <f t="shared" si="21"/>
        <v>-0.18709150734240865</v>
      </c>
      <c r="M146" s="184">
        <v>8.5098308184727944</v>
      </c>
      <c r="N146" s="185">
        <v>0.6053700994315161</v>
      </c>
      <c r="O146" s="185">
        <v>2.7919014934372655E-2</v>
      </c>
    </row>
    <row r="147" spans="1:16" x14ac:dyDescent="0.25">
      <c r="B147" s="114" t="s">
        <v>83</v>
      </c>
      <c r="C147" s="184">
        <v>8.6220999760822767</v>
      </c>
      <c r="D147" s="185">
        <v>-0.92605069717492405</v>
      </c>
      <c r="E147" s="184" t="s">
        <v>236</v>
      </c>
      <c r="F147" s="185" t="str">
        <f t="shared" si="20"/>
        <v>-</v>
      </c>
      <c r="G147" s="184">
        <v>8.5867530597552193</v>
      </c>
      <c r="H147" s="185" t="str">
        <f t="shared" si="20"/>
        <v>-</v>
      </c>
      <c r="I147" s="184">
        <v>8.8038082284937094</v>
      </c>
      <c r="J147" s="185">
        <f t="shared" si="20"/>
        <v>0.21705516873849007</v>
      </c>
      <c r="K147" s="184">
        <v>8.2872928176795586</v>
      </c>
      <c r="L147" s="185">
        <f t="shared" si="21"/>
        <v>-0.51651541081415075</v>
      </c>
      <c r="M147" s="184">
        <v>8.7405295315682281</v>
      </c>
      <c r="N147" s="185">
        <v>0.45323671388866948</v>
      </c>
      <c r="O147" s="185">
        <v>0.11842955548595135</v>
      </c>
    </row>
    <row r="148" spans="1:16" x14ac:dyDescent="0.25">
      <c r="B148" s="114" t="s">
        <v>85</v>
      </c>
      <c r="C148" s="184">
        <v>9.4143475572046995</v>
      </c>
      <c r="D148" s="185">
        <v>0.45148283571928793</v>
      </c>
      <c r="E148" s="184">
        <v>8.481906443071491</v>
      </c>
      <c r="F148" s="185">
        <f t="shared" si="20"/>
        <v>-0.93244111413320852</v>
      </c>
      <c r="G148" s="184">
        <v>9.3118971061093241</v>
      </c>
      <c r="H148" s="185">
        <f t="shared" si="20"/>
        <v>0.82999066303783309</v>
      </c>
      <c r="I148" s="184">
        <v>9.3174354964816271</v>
      </c>
      <c r="J148" s="185">
        <f t="shared" si="20"/>
        <v>5.5383903723029704E-3</v>
      </c>
      <c r="K148" s="184">
        <v>7.833650190114068</v>
      </c>
      <c r="L148" s="185">
        <f t="shared" si="21"/>
        <v>-1.483785306367559</v>
      </c>
      <c r="M148" s="184">
        <v>8.2956239870340358</v>
      </c>
      <c r="N148" s="185">
        <v>0.46197379691996776</v>
      </c>
      <c r="O148" s="185">
        <v>-1.1187235701706637</v>
      </c>
    </row>
    <row r="149" spans="1:16" x14ac:dyDescent="0.25">
      <c r="B149" s="114" t="s">
        <v>87</v>
      </c>
      <c r="C149" s="184">
        <v>9.1479133650290549</v>
      </c>
      <c r="D149" s="185">
        <v>0.38390417287773815</v>
      </c>
      <c r="E149" s="184">
        <v>11.390756302521009</v>
      </c>
      <c r="F149" s="185">
        <f t="shared" si="20"/>
        <v>2.2428429374919538</v>
      </c>
      <c r="G149" s="184">
        <v>7.0184448462929474</v>
      </c>
      <c r="H149" s="185">
        <f t="shared" si="20"/>
        <v>-4.3723114562280614</v>
      </c>
      <c r="I149" s="184">
        <v>7.8615384615384611</v>
      </c>
      <c r="J149" s="185">
        <f t="shared" si="20"/>
        <v>0.84309361524551374</v>
      </c>
      <c r="K149" s="184">
        <v>9.021781534460338</v>
      </c>
      <c r="L149" s="185">
        <f t="shared" si="21"/>
        <v>1.1602430729218769</v>
      </c>
      <c r="M149" s="184">
        <v>8.4622434017595314</v>
      </c>
      <c r="N149" s="185">
        <v>-0.55953813270080666</v>
      </c>
      <c r="O149" s="185">
        <v>-0.68566996326952356</v>
      </c>
    </row>
    <row r="150" spans="1:16" x14ac:dyDescent="0.25">
      <c r="A150" s="120"/>
      <c r="B150" s="114" t="s">
        <v>89</v>
      </c>
      <c r="C150" s="184">
        <v>8.2748321370687652</v>
      </c>
      <c r="D150" s="185">
        <v>-0.35011005500769521</v>
      </c>
      <c r="E150" s="184">
        <v>4.0893371757925072</v>
      </c>
      <c r="F150" s="185">
        <f t="shared" si="20"/>
        <v>-4.185494961276258</v>
      </c>
      <c r="G150" s="184">
        <v>7.649340770791075</v>
      </c>
      <c r="H150" s="185">
        <f t="shared" si="20"/>
        <v>3.5600035949985678</v>
      </c>
      <c r="I150" s="184">
        <v>6.9212454212454215</v>
      </c>
      <c r="J150" s="185">
        <f t="shared" si="20"/>
        <v>-0.72809534954565347</v>
      </c>
      <c r="K150" s="184">
        <v>7.6678996036988112</v>
      </c>
      <c r="L150" s="185">
        <f t="shared" si="21"/>
        <v>0.74665418245338966</v>
      </c>
      <c r="M150" s="184"/>
      <c r="N150" s="185" t="s">
        <v>236</v>
      </c>
      <c r="O150" s="185" t="s">
        <v>236</v>
      </c>
    </row>
    <row r="151" spans="1:16" x14ac:dyDescent="0.25">
      <c r="B151" s="114" t="s">
        <v>91</v>
      </c>
      <c r="C151" s="184">
        <v>8.6503243037008772</v>
      </c>
      <c r="D151" s="185">
        <v>0.1240709664122388</v>
      </c>
      <c r="E151" s="184">
        <v>7.0916473317865432</v>
      </c>
      <c r="F151" s="185">
        <f t="shared" si="20"/>
        <v>-1.5586769719143341</v>
      </c>
      <c r="G151" s="184">
        <v>8.677560868611538</v>
      </c>
      <c r="H151" s="185">
        <f t="shared" si="20"/>
        <v>1.5859135368249948</v>
      </c>
      <c r="I151" s="184">
        <v>7.9767991407089154</v>
      </c>
      <c r="J151" s="185">
        <f t="shared" si="20"/>
        <v>-0.70076172790262259</v>
      </c>
      <c r="K151" s="184">
        <v>7.7531120331950207</v>
      </c>
      <c r="L151" s="185">
        <f t="shared" si="21"/>
        <v>-0.22368710751389465</v>
      </c>
      <c r="M151" s="184"/>
      <c r="N151" s="185" t="s">
        <v>236</v>
      </c>
      <c r="O151" s="185" t="s">
        <v>236</v>
      </c>
    </row>
    <row r="152" spans="1:16" x14ac:dyDescent="0.25">
      <c r="B152" s="114" t="s">
        <v>93</v>
      </c>
      <c r="C152" s="184">
        <v>10.312828207051762</v>
      </c>
      <c r="D152" s="185">
        <v>0.96893408232747902</v>
      </c>
      <c r="E152" s="184">
        <v>8.4836065573770494</v>
      </c>
      <c r="F152" s="185">
        <f t="shared" si="20"/>
        <v>-1.8292216496747127</v>
      </c>
      <c r="G152" s="184">
        <v>8.1219634360130222</v>
      </c>
      <c r="H152" s="185">
        <f t="shared" si="20"/>
        <v>-0.36164312136402721</v>
      </c>
      <c r="I152" s="184">
        <v>7.4764606977721728</v>
      </c>
      <c r="J152" s="185">
        <f t="shared" si="20"/>
        <v>-0.64550273824084936</v>
      </c>
      <c r="K152" s="184">
        <v>7.5746733668341708</v>
      </c>
      <c r="L152" s="185">
        <f t="shared" si="21"/>
        <v>9.8212669061997993E-2</v>
      </c>
      <c r="M152" s="184"/>
      <c r="N152" s="185" t="s">
        <v>236</v>
      </c>
      <c r="O152" s="185" t="s">
        <v>236</v>
      </c>
    </row>
    <row r="153" spans="1:16" ht="15.75" x14ac:dyDescent="0.25">
      <c r="B153" s="117" t="s">
        <v>30</v>
      </c>
      <c r="C153" s="186">
        <v>8.9869277303868245</v>
      </c>
      <c r="D153" s="187">
        <v>0.2238736990048924</v>
      </c>
      <c r="E153" s="186">
        <v>8.6537533263196984</v>
      </c>
      <c r="F153" s="187">
        <f t="shared" si="20"/>
        <v>-0.33317440406712606</v>
      </c>
      <c r="G153" s="186">
        <v>8.0097500686624556</v>
      </c>
      <c r="H153" s="187">
        <f t="shared" si="20"/>
        <v>-0.64400325765724276</v>
      </c>
      <c r="I153" s="186">
        <v>7.9646805896805901</v>
      </c>
      <c r="J153" s="187">
        <f t="shared" si="20"/>
        <v>-4.5069478981865529E-2</v>
      </c>
      <c r="K153" s="186">
        <v>7.9405313185474045</v>
      </c>
      <c r="L153" s="187">
        <f t="shared" si="21"/>
        <v>-2.4149271133185657E-2</v>
      </c>
      <c r="M153" s="186">
        <v>7.9967373572593798</v>
      </c>
      <c r="N153" s="187">
        <v>-6.2813240148156702E-2</v>
      </c>
      <c r="O153" s="187">
        <v>-0.97828903238043363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323</v>
      </c>
      <c r="O162" s="112" t="s">
        <v>324</v>
      </c>
    </row>
    <row r="163" spans="2:15" x14ac:dyDescent="0.25">
      <c r="B163" s="114" t="s">
        <v>71</v>
      </c>
      <c r="C163" s="184">
        <v>8.3207261724659602</v>
      </c>
      <c r="D163" s="185">
        <v>-0.41100459676480838</v>
      </c>
      <c r="E163" s="184">
        <v>7.7611301369863011</v>
      </c>
      <c r="F163" s="185">
        <f t="shared" ref="F163:J165" si="22">IFERROR(E163-C163,"-")</f>
        <v>-0.55959603547965919</v>
      </c>
      <c r="G163" s="184">
        <v>5.3532684283727399</v>
      </c>
      <c r="H163" s="185">
        <f t="shared" si="22"/>
        <v>-2.4078617086135612</v>
      </c>
      <c r="I163" s="184">
        <v>7.27756445419638</v>
      </c>
      <c r="J163" s="185">
        <f t="shared" si="22"/>
        <v>1.9242960258236401</v>
      </c>
      <c r="K163" s="184">
        <v>8.6011770031688553</v>
      </c>
      <c r="L163" s="185">
        <f t="shared" ref="L163:L165" si="23">IFERROR(K163-I163,"-")</f>
        <v>1.3236125489724753</v>
      </c>
      <c r="M163" s="184">
        <v>8.8268962308050263</v>
      </c>
      <c r="N163" s="185">
        <v>0.22571922763617103</v>
      </c>
      <c r="O163" s="185">
        <v>0.50617005833906603</v>
      </c>
    </row>
    <row r="164" spans="2:15" x14ac:dyDescent="0.25">
      <c r="B164" s="114" t="s">
        <v>73</v>
      </c>
      <c r="C164" s="184">
        <v>7.5545081967213115</v>
      </c>
      <c r="D164" s="185">
        <v>-5.1480396434581799E-2</v>
      </c>
      <c r="E164" s="184">
        <v>7.2339095255608683</v>
      </c>
      <c r="F164" s="185">
        <f t="shared" si="22"/>
        <v>-0.32059867116044316</v>
      </c>
      <c r="G164" s="184">
        <v>5.2528409090909092</v>
      </c>
      <c r="H164" s="185">
        <f t="shared" si="22"/>
        <v>-1.9810686164699591</v>
      </c>
      <c r="I164" s="184">
        <v>6.850265352539803</v>
      </c>
      <c r="J164" s="185">
        <f t="shared" si="22"/>
        <v>1.5974244434488938</v>
      </c>
      <c r="K164" s="184">
        <v>7.0878425860857339</v>
      </c>
      <c r="L164" s="185">
        <f t="shared" si="23"/>
        <v>0.23757723354593097</v>
      </c>
      <c r="M164" s="184">
        <v>6.7028140013726834</v>
      </c>
      <c r="N164" s="185">
        <v>-0.38502858471305057</v>
      </c>
      <c r="O164" s="185">
        <v>-0.85169419534862811</v>
      </c>
    </row>
    <row r="165" spans="2:15" x14ac:dyDescent="0.25">
      <c r="B165" s="114" t="s">
        <v>75</v>
      </c>
      <c r="C165" s="184">
        <v>6.8194308145240434</v>
      </c>
      <c r="D165" s="185">
        <v>-1.0419466920147533</v>
      </c>
      <c r="E165" s="184">
        <v>7.821236559139785</v>
      </c>
      <c r="F165" s="185">
        <f t="shared" si="22"/>
        <v>1.0018057446157416</v>
      </c>
      <c r="G165" s="184">
        <v>6.3903548680618742</v>
      </c>
      <c r="H165" s="185">
        <f t="shared" si="22"/>
        <v>-1.4308816910779107</v>
      </c>
      <c r="I165" s="184">
        <v>6.9960352422907492</v>
      </c>
      <c r="J165" s="185">
        <f t="shared" si="22"/>
        <v>0.605680374228875</v>
      </c>
      <c r="K165" s="184">
        <v>8.7546928327645048</v>
      </c>
      <c r="L165" s="185">
        <f t="shared" si="23"/>
        <v>1.7586575904737556</v>
      </c>
      <c r="M165" s="184">
        <v>8.3068920676202858</v>
      </c>
      <c r="N165" s="185">
        <v>-0.44780076514421907</v>
      </c>
      <c r="O165" s="185">
        <v>1.4874612530962423</v>
      </c>
    </row>
    <row r="166" spans="2:15" x14ac:dyDescent="0.25">
      <c r="B166" s="114" t="s">
        <v>77</v>
      </c>
      <c r="C166" s="184">
        <v>6.8827930174563594</v>
      </c>
      <c r="D166" s="185">
        <v>0.57502027434029124</v>
      </c>
      <c r="E166" s="184" t="s">
        <v>236</v>
      </c>
      <c r="F166" s="185" t="str">
        <f>IFERROR(E166-C166,"-")</f>
        <v>-</v>
      </c>
      <c r="G166" s="184">
        <v>5.1320987654320991</v>
      </c>
      <c r="H166" s="185" t="str">
        <f>IFERROR(G166-E166,"-")</f>
        <v>-</v>
      </c>
      <c r="I166" s="184">
        <v>5.7793180966654178</v>
      </c>
      <c r="J166" s="185">
        <f>IFERROR(I166-G166,"-")</f>
        <v>0.64721933123331876</v>
      </c>
      <c r="K166" s="184">
        <v>7.087134502923977</v>
      </c>
      <c r="L166" s="185">
        <f>IFERROR(K166-I166,"-")</f>
        <v>1.3078164062585591</v>
      </c>
      <c r="M166" s="184">
        <v>7.6285998013902683</v>
      </c>
      <c r="N166" s="185">
        <v>0.54146529846629132</v>
      </c>
      <c r="O166" s="185">
        <v>0.74580678393390887</v>
      </c>
    </row>
    <row r="167" spans="2:15" x14ac:dyDescent="0.25">
      <c r="B167" s="114" t="s">
        <v>79</v>
      </c>
      <c r="C167" s="184">
        <v>7.2330484330484328</v>
      </c>
      <c r="D167" s="185">
        <v>-0.85340129983160651</v>
      </c>
      <c r="E167" s="184" t="s">
        <v>236</v>
      </c>
      <c r="F167" s="185" t="str">
        <f t="shared" ref="F167:J175" si="24">IFERROR(E167-C167,"-")</f>
        <v>-</v>
      </c>
      <c r="G167" s="184">
        <v>5.4194139194139197</v>
      </c>
      <c r="H167" s="185" t="str">
        <f t="shared" si="24"/>
        <v>-</v>
      </c>
      <c r="I167" s="184">
        <v>6.5626134301270413</v>
      </c>
      <c r="J167" s="185">
        <f t="shared" si="24"/>
        <v>1.1431995107131216</v>
      </c>
      <c r="K167" s="184">
        <v>8.4859525899912196</v>
      </c>
      <c r="L167" s="185">
        <f t="shared" ref="L167:L175" si="25">IFERROR(K167-I167,"-")</f>
        <v>1.9233391598641782</v>
      </c>
      <c r="M167" s="184">
        <v>8.477672530446549</v>
      </c>
      <c r="N167" s="185">
        <v>-8.2800595446705927E-3</v>
      </c>
      <c r="O167" s="185">
        <v>1.2446240973981162</v>
      </c>
    </row>
    <row r="168" spans="2:15" x14ac:dyDescent="0.25">
      <c r="B168" s="114" t="s">
        <v>81</v>
      </c>
      <c r="C168" s="184">
        <v>6.8007870142646336</v>
      </c>
      <c r="D168" s="185">
        <v>-0.69153956645973746</v>
      </c>
      <c r="E168" s="184" t="s">
        <v>236</v>
      </c>
      <c r="F168" s="185" t="str">
        <f t="shared" si="24"/>
        <v>-</v>
      </c>
      <c r="G168" s="184">
        <v>6.1223491027732466</v>
      </c>
      <c r="H168" s="185" t="str">
        <f t="shared" si="24"/>
        <v>-</v>
      </c>
      <c r="I168" s="184">
        <v>7.2028608582574769</v>
      </c>
      <c r="J168" s="185">
        <f t="shared" si="24"/>
        <v>1.0805117554842303</v>
      </c>
      <c r="K168" s="184">
        <v>9.0575418994413415</v>
      </c>
      <c r="L168" s="185">
        <f t="shared" si="25"/>
        <v>1.8546810411838646</v>
      </c>
      <c r="M168" s="184">
        <v>8.6951278340569225</v>
      </c>
      <c r="N168" s="185">
        <v>-0.362414065384419</v>
      </c>
      <c r="O168" s="185">
        <v>1.8943408197922889</v>
      </c>
    </row>
    <row r="169" spans="2:15" x14ac:dyDescent="0.25">
      <c r="B169" s="114" t="s">
        <v>83</v>
      </c>
      <c r="C169" s="184">
        <v>7.7926267281105988</v>
      </c>
      <c r="D169" s="185">
        <v>-2.639167679737664E-2</v>
      </c>
      <c r="E169" s="184" t="s">
        <v>236</v>
      </c>
      <c r="F169" s="185" t="str">
        <f t="shared" si="24"/>
        <v>-</v>
      </c>
      <c r="G169" s="184">
        <v>7.2056772908366531</v>
      </c>
      <c r="H169" s="185" t="str">
        <f t="shared" si="24"/>
        <v>-</v>
      </c>
      <c r="I169" s="184">
        <v>7.3701103309929792</v>
      </c>
      <c r="J169" s="185">
        <f t="shared" si="24"/>
        <v>0.16443304015632609</v>
      </c>
      <c r="K169" s="184">
        <v>8.1836337067705802</v>
      </c>
      <c r="L169" s="185">
        <f t="shared" si="25"/>
        <v>0.81352337577760103</v>
      </c>
      <c r="M169" s="184">
        <v>9.6268456375838927</v>
      </c>
      <c r="N169" s="185">
        <v>1.4432119308133124</v>
      </c>
      <c r="O169" s="185">
        <v>1.8342189094732939</v>
      </c>
    </row>
    <row r="170" spans="2:15" x14ac:dyDescent="0.25">
      <c r="B170" s="114" t="s">
        <v>85</v>
      </c>
      <c r="C170" s="184">
        <v>8.7209000432713104</v>
      </c>
      <c r="D170" s="185">
        <v>-0.36383799773096825</v>
      </c>
      <c r="E170" s="184">
        <v>7.9475890985324948</v>
      </c>
      <c r="F170" s="185">
        <f t="shared" si="24"/>
        <v>-0.77331094473881556</v>
      </c>
      <c r="G170" s="184">
        <v>8.1553235908141968</v>
      </c>
      <c r="H170" s="185">
        <f t="shared" si="24"/>
        <v>0.20773449228170193</v>
      </c>
      <c r="I170" s="184">
        <v>9.1632016632016633</v>
      </c>
      <c r="J170" s="185">
        <f t="shared" si="24"/>
        <v>1.0078780723874665</v>
      </c>
      <c r="K170" s="184">
        <v>9.676109215017064</v>
      </c>
      <c r="L170" s="185">
        <f t="shared" si="25"/>
        <v>0.51290755181540071</v>
      </c>
      <c r="M170" s="184">
        <v>8.7766185946609383</v>
      </c>
      <c r="N170" s="185">
        <v>-0.8994906203561257</v>
      </c>
      <c r="O170" s="185">
        <v>5.5718551389627891E-2</v>
      </c>
    </row>
    <row r="171" spans="2:15" x14ac:dyDescent="0.25">
      <c r="B171" s="114" t="s">
        <v>87</v>
      </c>
      <c r="C171" s="184">
        <v>7.3469263542300673</v>
      </c>
      <c r="D171" s="185">
        <v>0.32588756396050744</v>
      </c>
      <c r="E171" s="184">
        <v>6.5869565217391308</v>
      </c>
      <c r="F171" s="185">
        <f t="shared" si="24"/>
        <v>-0.75996983249093653</v>
      </c>
      <c r="G171" s="184">
        <v>6.6915278783490226</v>
      </c>
      <c r="H171" s="185">
        <f t="shared" si="24"/>
        <v>0.10457135660989181</v>
      </c>
      <c r="I171" s="184">
        <v>8.2704333516182125</v>
      </c>
      <c r="J171" s="185">
        <f t="shared" si="24"/>
        <v>1.5789054732691898</v>
      </c>
      <c r="K171" s="184">
        <v>10.120506329113924</v>
      </c>
      <c r="L171" s="185">
        <f t="shared" si="25"/>
        <v>1.8500729774957119</v>
      </c>
      <c r="M171" s="184">
        <v>9.769729729729729</v>
      </c>
      <c r="N171" s="185">
        <v>-0.35077659938419536</v>
      </c>
      <c r="O171" s="185">
        <v>2.4228033754996616</v>
      </c>
    </row>
    <row r="172" spans="2:15" x14ac:dyDescent="0.25">
      <c r="B172" s="114" t="s">
        <v>89</v>
      </c>
      <c r="C172" s="184">
        <v>6.7281697089294523</v>
      </c>
      <c r="D172" s="185">
        <v>-0.33614188527344613</v>
      </c>
      <c r="E172" s="184">
        <v>5.5279225614296355</v>
      </c>
      <c r="F172" s="185">
        <f t="shared" si="24"/>
        <v>-1.2002471474998169</v>
      </c>
      <c r="G172" s="184">
        <v>5.5348399246704334</v>
      </c>
      <c r="H172" s="185">
        <f t="shared" si="24"/>
        <v>6.9173632407979468E-3</v>
      </c>
      <c r="I172" s="184">
        <v>6.9806382215847975</v>
      </c>
      <c r="J172" s="185">
        <f t="shared" si="24"/>
        <v>1.4457982969143641</v>
      </c>
      <c r="K172" s="184">
        <v>8.2170378225521379</v>
      </c>
      <c r="L172" s="185">
        <f t="shared" si="25"/>
        <v>1.2363996009673404</v>
      </c>
      <c r="M172" s="184"/>
      <c r="N172" s="185" t="s">
        <v>236</v>
      </c>
      <c r="O172" s="185" t="s">
        <v>236</v>
      </c>
    </row>
    <row r="173" spans="2:15" x14ac:dyDescent="0.25">
      <c r="B173" s="114" t="s">
        <v>91</v>
      </c>
      <c r="C173" s="184">
        <v>6.5222276502198335</v>
      </c>
      <c r="D173" s="185">
        <v>-1.1064818045765774</v>
      </c>
      <c r="E173" s="184">
        <v>6.1956521739130439</v>
      </c>
      <c r="F173" s="185">
        <f t="shared" si="24"/>
        <v>-0.32657547630678962</v>
      </c>
      <c r="G173" s="184">
        <v>6.7884700665188467</v>
      </c>
      <c r="H173" s="185">
        <f t="shared" si="24"/>
        <v>0.59281789260580275</v>
      </c>
      <c r="I173" s="184">
        <v>7.6692268305171529</v>
      </c>
      <c r="J173" s="185">
        <f t="shared" si="24"/>
        <v>0.88075676399830627</v>
      </c>
      <c r="K173" s="184">
        <v>9.6416397973284198</v>
      </c>
      <c r="L173" s="185">
        <f t="shared" si="25"/>
        <v>1.9724129668112669</v>
      </c>
      <c r="M173" s="184"/>
      <c r="N173" s="185" t="s">
        <v>236</v>
      </c>
      <c r="O173" s="185" t="s">
        <v>236</v>
      </c>
    </row>
    <row r="174" spans="2:15" x14ac:dyDescent="0.25">
      <c r="B174" s="114" t="s">
        <v>93</v>
      </c>
      <c r="C174" s="184">
        <v>6.819106840022612</v>
      </c>
      <c r="D174" s="185">
        <v>0.3598115787832441</v>
      </c>
      <c r="E174" s="184">
        <v>5.0719225449515903</v>
      </c>
      <c r="F174" s="185">
        <f t="shared" si="24"/>
        <v>-1.7471842950710217</v>
      </c>
      <c r="G174" s="184">
        <v>6.5944086021505379</v>
      </c>
      <c r="H174" s="185">
        <f t="shared" si="24"/>
        <v>1.5224860571989476</v>
      </c>
      <c r="I174" s="184">
        <v>7.4792987691160011</v>
      </c>
      <c r="J174" s="185">
        <f t="shared" si="24"/>
        <v>0.88489016696546319</v>
      </c>
      <c r="K174" s="184">
        <v>9.2547491475888943</v>
      </c>
      <c r="L174" s="185">
        <f t="shared" si="25"/>
        <v>1.7754503784728932</v>
      </c>
      <c r="M174" s="184"/>
      <c r="N174" s="185" t="s">
        <v>236</v>
      </c>
      <c r="O174" s="185" t="s">
        <v>236</v>
      </c>
    </row>
    <row r="175" spans="2:15" ht="15.75" x14ac:dyDescent="0.25">
      <c r="B175" s="117" t="s">
        <v>30</v>
      </c>
      <c r="C175" s="186">
        <v>7.3102642901044872</v>
      </c>
      <c r="D175" s="187">
        <v>-0.28135874654472737</v>
      </c>
      <c r="E175" s="186">
        <v>6.9931972789115644</v>
      </c>
      <c r="F175" s="187">
        <f t="shared" si="24"/>
        <v>-0.3170670111929228</v>
      </c>
      <c r="G175" s="186">
        <v>6.3951503589537628</v>
      </c>
      <c r="H175" s="187">
        <f t="shared" si="24"/>
        <v>-0.59804691995780157</v>
      </c>
      <c r="I175" s="186">
        <v>7.2943743582220915</v>
      </c>
      <c r="J175" s="187">
        <f t="shared" si="24"/>
        <v>0.89922399926832863</v>
      </c>
      <c r="K175" s="186">
        <v>8.5747456571389016</v>
      </c>
      <c r="L175" s="187">
        <f t="shared" si="25"/>
        <v>1.2803712989168101</v>
      </c>
      <c r="M175" s="186">
        <v>8.4324177071509645</v>
      </c>
      <c r="N175" s="187">
        <v>-1.871527522486538E-2</v>
      </c>
      <c r="O175" s="187">
        <v>0.92487541644953186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323</v>
      </c>
      <c r="O184" s="112" t="s">
        <v>324</v>
      </c>
    </row>
    <row r="185" spans="1:16" x14ac:dyDescent="0.25">
      <c r="A185" s="120"/>
      <c r="B185" s="114" t="s">
        <v>71</v>
      </c>
      <c r="C185" s="184">
        <v>8.3870049184571585</v>
      </c>
      <c r="D185" s="185">
        <v>-0.66740408717135935</v>
      </c>
      <c r="E185" s="184">
        <v>8.7057728119180631</v>
      </c>
      <c r="F185" s="185">
        <f t="shared" ref="F185:J187" si="26">IFERROR(E185-C185,"-")</f>
        <v>0.31876789346090462</v>
      </c>
      <c r="G185" s="184">
        <v>8.28169014084507</v>
      </c>
      <c r="H185" s="185">
        <f t="shared" si="26"/>
        <v>-0.42408267107299302</v>
      </c>
      <c r="I185" s="184">
        <v>8.8435324294613409</v>
      </c>
      <c r="J185" s="185">
        <f t="shared" si="26"/>
        <v>0.56184228861627084</v>
      </c>
      <c r="K185" s="184">
        <v>8.3992114342040409</v>
      </c>
      <c r="L185" s="185">
        <f t="shared" ref="L185:L187" si="27">IFERROR(K185-I185,"-")</f>
        <v>-0.44432099525729996</v>
      </c>
      <c r="M185" s="184">
        <v>8.608603667136812</v>
      </c>
      <c r="N185" s="185">
        <v>0.20939223293277109</v>
      </c>
      <c r="O185" s="185">
        <v>0.22159874867965357</v>
      </c>
    </row>
    <row r="186" spans="1:16" x14ac:dyDescent="0.25">
      <c r="B186" s="114" t="s">
        <v>73</v>
      </c>
      <c r="C186" s="184">
        <v>8.9604031677465805</v>
      </c>
      <c r="D186" s="185">
        <v>-8.7106849425714117E-2</v>
      </c>
      <c r="E186" s="184">
        <v>8.6076173604960147</v>
      </c>
      <c r="F186" s="185">
        <f t="shared" si="26"/>
        <v>-0.35278580725056585</v>
      </c>
      <c r="G186" s="184">
        <v>11.728813559322035</v>
      </c>
      <c r="H186" s="185">
        <f t="shared" si="26"/>
        <v>3.12119619882602</v>
      </c>
      <c r="I186" s="184">
        <v>7.5259042033235586</v>
      </c>
      <c r="J186" s="185">
        <f t="shared" si="26"/>
        <v>-4.202909355998476</v>
      </c>
      <c r="K186" s="184">
        <v>8.727555141348244</v>
      </c>
      <c r="L186" s="185">
        <f t="shared" si="27"/>
        <v>1.2016509380246854</v>
      </c>
      <c r="M186" s="184">
        <v>8.2370138345079607</v>
      </c>
      <c r="N186" s="185">
        <v>-0.4905413068402833</v>
      </c>
      <c r="O186" s="185">
        <v>-0.72338933323861987</v>
      </c>
    </row>
    <row r="187" spans="1:16" x14ac:dyDescent="0.25">
      <c r="B187" s="114" t="s">
        <v>75</v>
      </c>
      <c r="C187" s="184">
        <v>7.8172443425952451</v>
      </c>
      <c r="D187" s="185">
        <v>-0.12087720436608063</v>
      </c>
      <c r="E187" s="184">
        <v>10.733630952380953</v>
      </c>
      <c r="F187" s="185">
        <f t="shared" si="26"/>
        <v>2.9163866097857074</v>
      </c>
      <c r="G187" s="184">
        <v>9.907692307692308</v>
      </c>
      <c r="H187" s="185">
        <f t="shared" si="26"/>
        <v>-0.82593864468864453</v>
      </c>
      <c r="I187" s="184">
        <v>8.6417662682602927</v>
      </c>
      <c r="J187" s="185">
        <f t="shared" si="26"/>
        <v>-1.2659260394320153</v>
      </c>
      <c r="K187" s="184">
        <v>8.664422395464209</v>
      </c>
      <c r="L187" s="185">
        <f t="shared" si="27"/>
        <v>2.2656127203916299E-2</v>
      </c>
      <c r="M187" s="184">
        <v>7.8031830238726787</v>
      </c>
      <c r="N187" s="185">
        <v>-0.8612393715915303</v>
      </c>
      <c r="O187" s="185">
        <v>-1.406131872256644E-2</v>
      </c>
    </row>
    <row r="188" spans="1:16" x14ac:dyDescent="0.25">
      <c r="B188" s="114" t="s">
        <v>77</v>
      </c>
      <c r="C188" s="184">
        <v>7.4230145867098862</v>
      </c>
      <c r="D188" s="185">
        <v>-0.21218501158285807</v>
      </c>
      <c r="E188" s="184" t="s">
        <v>236</v>
      </c>
      <c r="F188" s="185" t="str">
        <f>IFERROR(E188-C188,"-")</f>
        <v>-</v>
      </c>
      <c r="G188" s="184">
        <v>5.2430939226519335</v>
      </c>
      <c r="H188" s="185" t="str">
        <f>IFERROR(G188-E188,"-")</f>
        <v>-</v>
      </c>
      <c r="I188" s="184">
        <v>7.0787526427061307</v>
      </c>
      <c r="J188" s="185">
        <f>IFERROR(I188-G188,"-")</f>
        <v>1.8356587200541972</v>
      </c>
      <c r="K188" s="184">
        <v>7.7432362122788758</v>
      </c>
      <c r="L188" s="185">
        <f>IFERROR(K188-I188,"-")</f>
        <v>0.66448356957274513</v>
      </c>
      <c r="M188" s="184">
        <v>8.3330936975796792</v>
      </c>
      <c r="N188" s="185">
        <v>0.5898574853008034</v>
      </c>
      <c r="O188" s="185">
        <v>0.91007911086979298</v>
      </c>
    </row>
    <row r="189" spans="1:16" x14ac:dyDescent="0.25">
      <c r="B189" s="114" t="s">
        <v>79</v>
      </c>
      <c r="C189" s="184">
        <v>8.2088731841382021</v>
      </c>
      <c r="D189" s="185">
        <v>-7.2222874975098605E-2</v>
      </c>
      <c r="E189" s="184" t="s">
        <v>236</v>
      </c>
      <c r="F189" s="185" t="str">
        <f t="shared" ref="F189:J197" si="28">IFERROR(E189-C189,"-")</f>
        <v>-</v>
      </c>
      <c r="G189" s="184">
        <v>6.009615384615385</v>
      </c>
      <c r="H189" s="185" t="str">
        <f t="shared" si="28"/>
        <v>-</v>
      </c>
      <c r="I189" s="184">
        <v>8.3211458725970591</v>
      </c>
      <c r="J189" s="185">
        <f t="shared" si="28"/>
        <v>2.311530487981674</v>
      </c>
      <c r="K189" s="184">
        <v>8.3223995271867608</v>
      </c>
      <c r="L189" s="185">
        <f t="shared" ref="L189:L197" si="29">IFERROR(K189-I189,"-")</f>
        <v>1.2536545897017248E-3</v>
      </c>
      <c r="M189" s="184">
        <v>7.6908373786407767</v>
      </c>
      <c r="N189" s="185">
        <v>-0.63156214854598414</v>
      </c>
      <c r="O189" s="185">
        <v>-0.51803580549742545</v>
      </c>
    </row>
    <row r="190" spans="1:16" x14ac:dyDescent="0.25">
      <c r="B190" s="114" t="s">
        <v>120</v>
      </c>
      <c r="C190" s="184">
        <v>9.1790865384615383</v>
      </c>
      <c r="D190" s="185">
        <v>0.73457615270486265</v>
      </c>
      <c r="E190" s="184" t="s">
        <v>236</v>
      </c>
      <c r="F190" s="185" t="str">
        <f t="shared" si="28"/>
        <v>-</v>
      </c>
      <c r="G190" s="184">
        <v>7.8949447077409163</v>
      </c>
      <c r="H190" s="185" t="str">
        <f t="shared" si="28"/>
        <v>-</v>
      </c>
      <c r="I190" s="184">
        <v>8.8187972919155708</v>
      </c>
      <c r="J190" s="185">
        <f t="shared" si="28"/>
        <v>0.92385258417465455</v>
      </c>
      <c r="K190" s="184">
        <v>8.9193006052454606</v>
      </c>
      <c r="L190" s="185">
        <f t="shared" si="29"/>
        <v>0.10050331332988982</v>
      </c>
      <c r="M190" s="184">
        <v>8.4891791044776124</v>
      </c>
      <c r="N190" s="185">
        <v>-0.43012150076784827</v>
      </c>
      <c r="O190" s="185">
        <v>-0.68990743398392596</v>
      </c>
    </row>
    <row r="191" spans="1:16" x14ac:dyDescent="0.25">
      <c r="B191" s="114" t="s">
        <v>83</v>
      </c>
      <c r="C191" s="184">
        <v>9.4411160058737149</v>
      </c>
      <c r="D191" s="185">
        <v>-0.30482195572155923</v>
      </c>
      <c r="E191" s="184" t="s">
        <v>236</v>
      </c>
      <c r="F191" s="185" t="str">
        <f t="shared" si="28"/>
        <v>-</v>
      </c>
      <c r="G191" s="184">
        <v>8.1141917293233075</v>
      </c>
      <c r="H191" s="185" t="str">
        <f t="shared" si="28"/>
        <v>-</v>
      </c>
      <c r="I191" s="184">
        <v>8.4194266629557468</v>
      </c>
      <c r="J191" s="185">
        <f t="shared" si="28"/>
        <v>0.30523493363243936</v>
      </c>
      <c r="K191" s="184">
        <v>8.3368211260587941</v>
      </c>
      <c r="L191" s="185">
        <f t="shared" si="29"/>
        <v>-8.2605536896952714E-2</v>
      </c>
      <c r="M191" s="184">
        <v>7.6555997194295067</v>
      </c>
      <c r="N191" s="185">
        <v>-0.68122140662928743</v>
      </c>
      <c r="O191" s="185">
        <v>-1.7855162864442082</v>
      </c>
    </row>
    <row r="192" spans="1:16" x14ac:dyDescent="0.25">
      <c r="B192" s="114" t="s">
        <v>85</v>
      </c>
      <c r="C192" s="184">
        <v>8.1819078947368418</v>
      </c>
      <c r="D192" s="185">
        <v>0.51997607655502343</v>
      </c>
      <c r="E192" s="184">
        <v>7.4293369055592766</v>
      </c>
      <c r="F192" s="185">
        <f t="shared" si="28"/>
        <v>-0.75257098917756515</v>
      </c>
      <c r="G192" s="184">
        <v>7.6948376353039132</v>
      </c>
      <c r="H192" s="185">
        <f t="shared" si="28"/>
        <v>0.26550072974463657</v>
      </c>
      <c r="I192" s="184">
        <v>8.0364372469635619</v>
      </c>
      <c r="J192" s="185">
        <f t="shared" si="28"/>
        <v>0.34159961165964869</v>
      </c>
      <c r="K192" s="184">
        <v>8.2916447714135568</v>
      </c>
      <c r="L192" s="185">
        <f t="shared" si="29"/>
        <v>0.25520752444999495</v>
      </c>
      <c r="M192" s="184">
        <v>8.3114473308592629</v>
      </c>
      <c r="N192" s="185">
        <v>1.9802559445706081E-2</v>
      </c>
      <c r="O192" s="185">
        <v>0.12953943612242114</v>
      </c>
    </row>
    <row r="193" spans="2:16" x14ac:dyDescent="0.25">
      <c r="B193" s="114" t="s">
        <v>87</v>
      </c>
      <c r="C193" s="184">
        <v>8.8647646219686163</v>
      </c>
      <c r="D193" s="185">
        <v>0.7304491973585634</v>
      </c>
      <c r="E193" s="184">
        <v>7.8025247971145175</v>
      </c>
      <c r="F193" s="185">
        <f t="shared" si="28"/>
        <v>-1.0622398248540987</v>
      </c>
      <c r="G193" s="184">
        <v>8.5449999999999999</v>
      </c>
      <c r="H193" s="185">
        <f t="shared" si="28"/>
        <v>0.74247520288548241</v>
      </c>
      <c r="I193" s="184">
        <v>8.6323838080959518</v>
      </c>
      <c r="J193" s="185">
        <f t="shared" si="28"/>
        <v>8.738380809595192E-2</v>
      </c>
      <c r="K193" s="184">
        <v>8.9404954227248243</v>
      </c>
      <c r="L193" s="185">
        <f t="shared" si="29"/>
        <v>0.30811161462887249</v>
      </c>
      <c r="M193" s="184">
        <v>8.7204788094467816</v>
      </c>
      <c r="N193" s="185">
        <v>-0.22001661327804278</v>
      </c>
      <c r="O193" s="185">
        <v>-0.1442858125218347</v>
      </c>
    </row>
    <row r="194" spans="2:16" x14ac:dyDescent="0.25">
      <c r="B194" s="114" t="s">
        <v>89</v>
      </c>
      <c r="C194" s="184">
        <v>8.5650236702868288</v>
      </c>
      <c r="D194" s="185">
        <v>0.53843995987958948</v>
      </c>
      <c r="E194" s="184">
        <v>9.5790094339622645</v>
      </c>
      <c r="F194" s="185">
        <f t="shared" si="28"/>
        <v>1.0139857636754357</v>
      </c>
      <c r="G194" s="184">
        <v>7.0247342156650037</v>
      </c>
      <c r="H194" s="185">
        <f t="shared" si="28"/>
        <v>-2.5542752182972608</v>
      </c>
      <c r="I194" s="184">
        <v>7.398474487112046</v>
      </c>
      <c r="J194" s="185">
        <f t="shared" si="28"/>
        <v>0.37374027144704236</v>
      </c>
      <c r="K194" s="184">
        <v>8.0896470588235285</v>
      </c>
      <c r="L194" s="185">
        <f t="shared" si="29"/>
        <v>0.6911725717114825</v>
      </c>
      <c r="M194" s="184"/>
      <c r="N194" s="185" t="s">
        <v>236</v>
      </c>
      <c r="O194" s="185" t="s">
        <v>236</v>
      </c>
    </row>
    <row r="195" spans="2:16" x14ac:dyDescent="0.25">
      <c r="B195" s="114" t="s">
        <v>91</v>
      </c>
      <c r="C195" s="184">
        <v>7.6086956521739131</v>
      </c>
      <c r="D195" s="185">
        <v>-0.82876466528640425</v>
      </c>
      <c r="E195" s="184">
        <v>7.1098398169336381</v>
      </c>
      <c r="F195" s="185">
        <f t="shared" si="28"/>
        <v>-0.49885583524027499</v>
      </c>
      <c r="G195" s="184">
        <v>9.0463992266795561</v>
      </c>
      <c r="H195" s="185">
        <f t="shared" si="28"/>
        <v>1.936559409745918</v>
      </c>
      <c r="I195" s="184">
        <v>8.6113074204947004</v>
      </c>
      <c r="J195" s="185">
        <f t="shared" si="28"/>
        <v>-0.43509180618485566</v>
      </c>
      <c r="K195" s="184">
        <v>8.4856290672451191</v>
      </c>
      <c r="L195" s="185">
        <f t="shared" si="29"/>
        <v>-0.12567835324958132</v>
      </c>
      <c r="M195" s="184"/>
      <c r="N195" s="185" t="s">
        <v>236</v>
      </c>
      <c r="O195" s="185" t="s">
        <v>236</v>
      </c>
    </row>
    <row r="196" spans="2:16" x14ac:dyDescent="0.25">
      <c r="B196" s="114" t="s">
        <v>93</v>
      </c>
      <c r="C196" s="184">
        <v>10.239726027397261</v>
      </c>
      <c r="D196" s="185">
        <v>1.0899947757975674</v>
      </c>
      <c r="E196" s="184">
        <v>7.5361010830324906</v>
      </c>
      <c r="F196" s="185">
        <f t="shared" si="28"/>
        <v>-2.70362494436477</v>
      </c>
      <c r="G196" s="184">
        <v>8.4801517067003793</v>
      </c>
      <c r="H196" s="185">
        <f t="shared" si="28"/>
        <v>0.94405062366788872</v>
      </c>
      <c r="I196" s="184">
        <v>8.6826692270763317</v>
      </c>
      <c r="J196" s="185">
        <f t="shared" si="28"/>
        <v>0.20251752037595239</v>
      </c>
      <c r="K196" s="184">
        <v>9.0498414136837333</v>
      </c>
      <c r="L196" s="185">
        <f t="shared" si="29"/>
        <v>0.36717218660740158</v>
      </c>
      <c r="M196" s="184"/>
      <c r="N196" s="185" t="s">
        <v>236</v>
      </c>
      <c r="O196" s="185" t="s">
        <v>236</v>
      </c>
    </row>
    <row r="197" spans="2:16" ht="15.75" x14ac:dyDescent="0.25">
      <c r="B197" s="117" t="s">
        <v>30</v>
      </c>
      <c r="C197" s="186">
        <v>8.5827144313382853</v>
      </c>
      <c r="D197" s="187">
        <v>0.12993466517269248</v>
      </c>
      <c r="E197" s="186">
        <v>8.4789494013132476</v>
      </c>
      <c r="F197" s="187">
        <f t="shared" si="28"/>
        <v>-0.10376503002503767</v>
      </c>
      <c r="G197" s="186">
        <v>8.0765115973166139</v>
      </c>
      <c r="H197" s="187">
        <f t="shared" si="28"/>
        <v>-0.40243780399663365</v>
      </c>
      <c r="I197" s="186">
        <v>8.2205484045708985</v>
      </c>
      <c r="J197" s="187">
        <f t="shared" si="28"/>
        <v>0.14403680725428458</v>
      </c>
      <c r="K197" s="186">
        <v>8.4851200579355925</v>
      </c>
      <c r="L197" s="187">
        <f t="shared" si="29"/>
        <v>0.26457165336469401</v>
      </c>
      <c r="M197" s="186">
        <v>8.1910874524714821</v>
      </c>
      <c r="N197" s="187">
        <v>-0.26846963878028518</v>
      </c>
      <c r="O197" s="187">
        <v>-0.2922734160675784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323</v>
      </c>
      <c r="O206" s="112" t="s">
        <v>324</v>
      </c>
    </row>
    <row r="207" spans="2:16" x14ac:dyDescent="0.25">
      <c r="B207" s="114" t="s">
        <v>71</v>
      </c>
      <c r="C207" s="184">
        <v>8.7561470215462602</v>
      </c>
      <c r="D207" s="185">
        <v>0.58078686257954359</v>
      </c>
      <c r="E207" s="184">
        <v>8.1642091152815013</v>
      </c>
      <c r="F207" s="185">
        <f t="shared" ref="F207:J209" si="30">IFERROR(E207-C207,"-")</f>
        <v>-0.59193790626475895</v>
      </c>
      <c r="G207" s="184">
        <v>5.144385026737968</v>
      </c>
      <c r="H207" s="185">
        <f t="shared" si="30"/>
        <v>-3.0198240885435332</v>
      </c>
      <c r="I207" s="184">
        <v>7.6506691278264887</v>
      </c>
      <c r="J207" s="185">
        <f t="shared" si="30"/>
        <v>2.5062841010885206</v>
      </c>
      <c r="K207" s="184">
        <v>8.8914016489988228</v>
      </c>
      <c r="L207" s="185">
        <f t="shared" ref="L207:L209" si="31">IFERROR(K207-I207,"-")</f>
        <v>1.2407325211723341</v>
      </c>
      <c r="M207" s="184">
        <v>9.5242515664887453</v>
      </c>
      <c r="N207" s="185">
        <v>0.63284991748992248</v>
      </c>
      <c r="O207" s="185">
        <v>0.76810454494248503</v>
      </c>
    </row>
    <row r="208" spans="2:16" x14ac:dyDescent="0.25">
      <c r="B208" s="114" t="s">
        <v>73</v>
      </c>
      <c r="C208" s="184">
        <v>8.2753522753522759</v>
      </c>
      <c r="D208" s="185">
        <v>0.33959594056855469</v>
      </c>
      <c r="E208" s="184">
        <v>8.5129340480074571</v>
      </c>
      <c r="F208" s="185">
        <f t="shared" si="30"/>
        <v>0.23758177265518121</v>
      </c>
      <c r="G208" s="184">
        <v>4.6582278481012658</v>
      </c>
      <c r="H208" s="185">
        <f t="shared" si="30"/>
        <v>-3.8547061999061913</v>
      </c>
      <c r="I208" s="184">
        <v>7.2104653855059038</v>
      </c>
      <c r="J208" s="185">
        <f t="shared" si="30"/>
        <v>2.552237537404638</v>
      </c>
      <c r="K208" s="184">
        <v>8.468486462494452</v>
      </c>
      <c r="L208" s="185">
        <f t="shared" si="31"/>
        <v>1.2580210769885483</v>
      </c>
      <c r="M208" s="184">
        <v>8.3471822295351714</v>
      </c>
      <c r="N208" s="185">
        <v>-0.12130423295928061</v>
      </c>
      <c r="O208" s="185">
        <v>7.1829954182895506E-2</v>
      </c>
    </row>
    <row r="209" spans="2:16" x14ac:dyDescent="0.25">
      <c r="B209" s="114" t="s">
        <v>75</v>
      </c>
      <c r="C209" s="184">
        <v>7.7726962457337887</v>
      </c>
      <c r="D209" s="185">
        <v>-0.69893981894146506</v>
      </c>
      <c r="E209" s="184">
        <v>8.8708333333333336</v>
      </c>
      <c r="F209" s="185">
        <f t="shared" si="30"/>
        <v>1.0981370875995449</v>
      </c>
      <c r="G209" s="184">
        <v>5.5</v>
      </c>
      <c r="H209" s="185">
        <f t="shared" si="30"/>
        <v>-3.3708333333333336</v>
      </c>
      <c r="I209" s="184">
        <v>8.0534644995722839</v>
      </c>
      <c r="J209" s="185">
        <f t="shared" si="30"/>
        <v>2.5534644995722839</v>
      </c>
      <c r="K209" s="184">
        <v>9.3040983606557379</v>
      </c>
      <c r="L209" s="185">
        <f t="shared" si="31"/>
        <v>1.250633861083454</v>
      </c>
      <c r="M209" s="184">
        <v>8.9576891781936538</v>
      </c>
      <c r="N209" s="185">
        <v>-0.34640918246208408</v>
      </c>
      <c r="O209" s="185">
        <v>1.1849929324598651</v>
      </c>
    </row>
    <row r="210" spans="2:16" x14ac:dyDescent="0.25">
      <c r="B210" s="114" t="s">
        <v>77</v>
      </c>
      <c r="C210" s="184">
        <v>7.0782060785767236</v>
      </c>
      <c r="D210" s="185">
        <v>0.28739140801521756</v>
      </c>
      <c r="E210" s="184" t="s">
        <v>236</v>
      </c>
      <c r="F210" s="185" t="str">
        <f>IFERROR(E210-C210,"-")</f>
        <v>-</v>
      </c>
      <c r="G210" s="184">
        <v>5.8469387755102042</v>
      </c>
      <c r="H210" s="185" t="str">
        <f>IFERROR(G210-E210,"-")</f>
        <v>-</v>
      </c>
      <c r="I210" s="184">
        <v>6.4822436110189177</v>
      </c>
      <c r="J210" s="185">
        <f>IFERROR(I210-G210,"-")</f>
        <v>0.63530483550871342</v>
      </c>
      <c r="K210" s="184">
        <v>7.1687763713080166</v>
      </c>
      <c r="L210" s="185">
        <f>IFERROR(K210-I210,"-")</f>
        <v>0.68653276028909893</v>
      </c>
      <c r="M210" s="184">
        <v>7.0147563486616331</v>
      </c>
      <c r="N210" s="185">
        <v>-0.15402002264638348</v>
      </c>
      <c r="O210" s="185">
        <v>-6.3449729915090458E-2</v>
      </c>
    </row>
    <row r="211" spans="2:16" x14ac:dyDescent="0.25">
      <c r="B211" s="114" t="s">
        <v>79</v>
      </c>
      <c r="C211" s="184">
        <v>8.4609339919173774</v>
      </c>
      <c r="D211" s="185">
        <v>-0.18474017698619427</v>
      </c>
      <c r="E211" s="184" t="s">
        <v>236</v>
      </c>
      <c r="F211" s="185" t="str">
        <f t="shared" ref="F211:J219" si="32">IFERROR(E211-C211,"-")</f>
        <v>-</v>
      </c>
      <c r="G211" s="184">
        <v>5.6867167919799497</v>
      </c>
      <c r="H211" s="185" t="str">
        <f t="shared" si="32"/>
        <v>-</v>
      </c>
      <c r="I211" s="184">
        <v>8.4026390870185441</v>
      </c>
      <c r="J211" s="185">
        <f t="shared" si="32"/>
        <v>2.7159222950385944</v>
      </c>
      <c r="K211" s="184">
        <v>10.775368362524326</v>
      </c>
      <c r="L211" s="185">
        <f t="shared" ref="L211:L219" si="33">IFERROR(K211-I211,"-")</f>
        <v>2.3727292755057814</v>
      </c>
      <c r="M211" s="184">
        <v>8.4209884075655896</v>
      </c>
      <c r="N211" s="185">
        <v>-2.3543799549587359</v>
      </c>
      <c r="O211" s="185">
        <v>-3.9945584351787744E-2</v>
      </c>
    </row>
    <row r="212" spans="2:16" x14ac:dyDescent="0.25">
      <c r="B212" s="114" t="s">
        <v>81</v>
      </c>
      <c r="C212" s="184">
        <v>9.6179577464788739</v>
      </c>
      <c r="D212" s="185">
        <v>0.50807612012787118</v>
      </c>
      <c r="E212" s="184" t="s">
        <v>236</v>
      </c>
      <c r="F212" s="185" t="str">
        <f t="shared" si="32"/>
        <v>-</v>
      </c>
      <c r="G212" s="184">
        <v>7.6506691278264887</v>
      </c>
      <c r="H212" s="185" t="str">
        <f t="shared" si="32"/>
        <v>-</v>
      </c>
      <c r="I212" s="184">
        <v>8.4086679725759055</v>
      </c>
      <c r="J212" s="185">
        <f t="shared" si="32"/>
        <v>0.75799884474941681</v>
      </c>
      <c r="K212" s="184">
        <v>9.573651191969887</v>
      </c>
      <c r="L212" s="185">
        <f t="shared" si="33"/>
        <v>1.1649832193939815</v>
      </c>
      <c r="M212" s="184">
        <v>8.9339884101788858</v>
      </c>
      <c r="N212" s="185">
        <v>-0.63966278179100122</v>
      </c>
      <c r="O212" s="185">
        <v>-0.68396933629998813</v>
      </c>
    </row>
    <row r="213" spans="2:16" x14ac:dyDescent="0.25">
      <c r="B213" s="114" t="s">
        <v>83</v>
      </c>
      <c r="C213" s="184">
        <v>8.2886922320550642</v>
      </c>
      <c r="D213" s="185">
        <v>-8.0582738369137985E-2</v>
      </c>
      <c r="E213" s="184" t="s">
        <v>236</v>
      </c>
      <c r="F213" s="185" t="str">
        <f t="shared" si="32"/>
        <v>-</v>
      </c>
      <c r="G213" s="184">
        <v>8.8195139385275194</v>
      </c>
      <c r="H213" s="185" t="str">
        <f t="shared" si="32"/>
        <v>-</v>
      </c>
      <c r="I213" s="184">
        <v>8.5101010101010104</v>
      </c>
      <c r="J213" s="185">
        <f t="shared" si="32"/>
        <v>-0.30941292842650903</v>
      </c>
      <c r="K213" s="184">
        <v>10.025668679896462</v>
      </c>
      <c r="L213" s="185">
        <f t="shared" si="33"/>
        <v>1.5155676697954519</v>
      </c>
      <c r="M213" s="184">
        <v>8.0485402113559026</v>
      </c>
      <c r="N213" s="185">
        <v>-1.9771284685405597</v>
      </c>
      <c r="O213" s="185">
        <v>-0.24015202069916164</v>
      </c>
    </row>
    <row r="214" spans="2:16" x14ac:dyDescent="0.25">
      <c r="B214" s="114" t="s">
        <v>85</v>
      </c>
      <c r="C214" s="184">
        <v>8.9417061611374411</v>
      </c>
      <c r="D214" s="185">
        <v>-0.4788987537963969</v>
      </c>
      <c r="E214" s="184">
        <v>9.4789297658862868</v>
      </c>
      <c r="F214" s="185">
        <f t="shared" si="32"/>
        <v>0.53722360474884567</v>
      </c>
      <c r="G214" s="184">
        <v>7.8547526673132877</v>
      </c>
      <c r="H214" s="185">
        <f t="shared" si="32"/>
        <v>-1.6241770985729991</v>
      </c>
      <c r="I214" s="184">
        <v>9.9118942731277535</v>
      </c>
      <c r="J214" s="185">
        <f t="shared" si="32"/>
        <v>2.0571416058144658</v>
      </c>
      <c r="K214" s="184">
        <v>9.6800704902274912</v>
      </c>
      <c r="L214" s="185">
        <f t="shared" si="33"/>
        <v>-0.23182378290026229</v>
      </c>
      <c r="M214" s="184">
        <v>9.3494736842105262</v>
      </c>
      <c r="N214" s="185">
        <v>-0.33059680601696506</v>
      </c>
      <c r="O214" s="185">
        <v>0.40776752307308506</v>
      </c>
    </row>
    <row r="215" spans="2:16" x14ac:dyDescent="0.25">
      <c r="B215" s="114" t="s">
        <v>87</v>
      </c>
      <c r="C215" s="184">
        <v>9.5273103805332635</v>
      </c>
      <c r="D215" s="185">
        <v>-3.5153483783769701E-3</v>
      </c>
      <c r="E215" s="184">
        <v>3.7468354430379747</v>
      </c>
      <c r="F215" s="185">
        <f t="shared" si="32"/>
        <v>-5.7804749374952884</v>
      </c>
      <c r="G215" s="184">
        <v>8.7681191153930378</v>
      </c>
      <c r="H215" s="185">
        <f t="shared" si="32"/>
        <v>5.0212836723550627</v>
      </c>
      <c r="I215" s="184">
        <v>9.6579052969502399</v>
      </c>
      <c r="J215" s="185">
        <f t="shared" si="32"/>
        <v>0.88978618155720213</v>
      </c>
      <c r="K215" s="184">
        <v>8.8518155053974485</v>
      </c>
      <c r="L215" s="185">
        <f t="shared" si="33"/>
        <v>-0.80608979155279137</v>
      </c>
      <c r="M215" s="184">
        <v>9.4313593539703895</v>
      </c>
      <c r="N215" s="185">
        <v>0.57954384857294095</v>
      </c>
      <c r="O215" s="185">
        <v>-9.595102656287402E-2</v>
      </c>
    </row>
    <row r="216" spans="2:16" x14ac:dyDescent="0.25">
      <c r="B216" s="114" t="s">
        <v>89</v>
      </c>
      <c r="C216" s="184">
        <v>8.0566202090592327</v>
      </c>
      <c r="D216" s="185">
        <v>-0.32453043439269713</v>
      </c>
      <c r="E216" s="184">
        <v>3.6689419795221845</v>
      </c>
      <c r="F216" s="185">
        <f t="shared" si="32"/>
        <v>-4.3876782295370482</v>
      </c>
      <c r="G216" s="184">
        <v>7.7923940149625937</v>
      </c>
      <c r="H216" s="185">
        <f t="shared" si="32"/>
        <v>4.1234520354404092</v>
      </c>
      <c r="I216" s="184">
        <v>9.0385735080058218</v>
      </c>
      <c r="J216" s="185">
        <f t="shared" si="32"/>
        <v>1.2461794930432282</v>
      </c>
      <c r="K216" s="184">
        <v>9.1355339805825242</v>
      </c>
      <c r="L216" s="185">
        <f t="shared" si="33"/>
        <v>9.6960472576702372E-2</v>
      </c>
      <c r="M216" s="184"/>
      <c r="N216" s="185" t="s">
        <v>236</v>
      </c>
      <c r="O216" s="185" t="s">
        <v>236</v>
      </c>
    </row>
    <row r="217" spans="2:16" x14ac:dyDescent="0.25">
      <c r="B217" s="114" t="s">
        <v>91</v>
      </c>
      <c r="C217" s="184">
        <v>7.5836481381543441</v>
      </c>
      <c r="D217" s="185">
        <v>-0.83289543643945141</v>
      </c>
      <c r="E217" s="184">
        <v>5.4763358778625957</v>
      </c>
      <c r="F217" s="185">
        <f t="shared" si="32"/>
        <v>-2.1073122602917485</v>
      </c>
      <c r="G217" s="184">
        <v>7.3073868149324861</v>
      </c>
      <c r="H217" s="185">
        <f t="shared" si="32"/>
        <v>1.8310509370698904</v>
      </c>
      <c r="I217" s="184">
        <v>8.0379550735863674</v>
      </c>
      <c r="J217" s="185">
        <f t="shared" si="32"/>
        <v>0.73056825865388131</v>
      </c>
      <c r="K217" s="184">
        <v>8.6134094151212555</v>
      </c>
      <c r="L217" s="185">
        <f t="shared" si="33"/>
        <v>0.57545434153488806</v>
      </c>
      <c r="M217" s="184"/>
      <c r="N217" s="185" t="s">
        <v>236</v>
      </c>
      <c r="O217" s="185" t="s">
        <v>236</v>
      </c>
    </row>
    <row r="218" spans="2:16" x14ac:dyDescent="0.25">
      <c r="B218" s="114" t="s">
        <v>93</v>
      </c>
      <c r="C218" s="184">
        <v>8.4247185126996591</v>
      </c>
      <c r="D218" s="185">
        <v>0.14024430635045348</v>
      </c>
      <c r="E218" s="184">
        <v>7.5096322241681257</v>
      </c>
      <c r="F218" s="185">
        <f t="shared" si="32"/>
        <v>-0.9150862885315334</v>
      </c>
      <c r="G218" s="184">
        <v>7.4342248314851052</v>
      </c>
      <c r="H218" s="185">
        <f t="shared" si="32"/>
        <v>-7.5407392683020547E-2</v>
      </c>
      <c r="I218" s="184">
        <v>9.181432360742706</v>
      </c>
      <c r="J218" s="185">
        <f t="shared" si="32"/>
        <v>1.7472075292576008</v>
      </c>
      <c r="K218" s="184">
        <v>8.475026567481402</v>
      </c>
      <c r="L218" s="185">
        <f t="shared" si="33"/>
        <v>-0.70640579326130393</v>
      </c>
      <c r="M218" s="184"/>
      <c r="N218" s="185" t="s">
        <v>236</v>
      </c>
      <c r="O218" s="185" t="s">
        <v>236</v>
      </c>
    </row>
    <row r="219" spans="2:16" ht="15.75" x14ac:dyDescent="0.25">
      <c r="B219" s="117" t="s">
        <v>30</v>
      </c>
      <c r="C219" s="186">
        <v>8.377732417888291</v>
      </c>
      <c r="D219" s="187">
        <v>-6.5967074352286659E-2</v>
      </c>
      <c r="E219" s="186">
        <v>8.0653471771576903</v>
      </c>
      <c r="F219" s="187">
        <f t="shared" si="32"/>
        <v>-0.3123852407306007</v>
      </c>
      <c r="G219" s="186">
        <v>7.8209407699579492</v>
      </c>
      <c r="H219" s="187">
        <f t="shared" si="32"/>
        <v>-0.24440640719974116</v>
      </c>
      <c r="I219" s="186">
        <v>8.3670963781461012</v>
      </c>
      <c r="J219" s="187">
        <f t="shared" si="32"/>
        <v>0.54615560818815201</v>
      </c>
      <c r="K219" s="186">
        <v>9.0323371426511407</v>
      </c>
      <c r="L219" s="187">
        <f t="shared" si="33"/>
        <v>0.66524076450503955</v>
      </c>
      <c r="M219" s="186">
        <v>8.6041142382194717</v>
      </c>
      <c r="N219" s="187">
        <v>-0.52124491381954563</v>
      </c>
      <c r="O219" s="187">
        <v>0.12492911864462641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323</v>
      </c>
      <c r="O228" s="112" t="s">
        <v>324</v>
      </c>
    </row>
    <row r="229" spans="2:16" x14ac:dyDescent="0.25">
      <c r="B229" s="114" t="s">
        <v>71</v>
      </c>
      <c r="C229" s="184">
        <v>8.3870049184571585</v>
      </c>
      <c r="D229" s="185">
        <v>-0.66740408717135935</v>
      </c>
      <c r="E229" s="184">
        <v>8.7057728119180631</v>
      </c>
      <c r="F229" s="185">
        <f t="shared" ref="F229:J231" si="34">IFERROR(E229-C229,"-")</f>
        <v>0.31876789346090462</v>
      </c>
      <c r="G229" s="184">
        <v>8.28169014084507</v>
      </c>
      <c r="H229" s="185">
        <f t="shared" si="34"/>
        <v>-0.42408267107299302</v>
      </c>
      <c r="I229" s="184">
        <v>8.8435324294613409</v>
      </c>
      <c r="J229" s="185">
        <f t="shared" si="34"/>
        <v>0.56184228861627084</v>
      </c>
      <c r="K229" s="184">
        <v>8.3992114342040409</v>
      </c>
      <c r="L229" s="185">
        <f t="shared" ref="L229:L231" si="35">IFERROR(K229-I229,"-")</f>
        <v>-0.44432099525729996</v>
      </c>
      <c r="M229" s="184">
        <v>8.608603667136812</v>
      </c>
      <c r="N229" s="185">
        <v>0.20939223293277109</v>
      </c>
      <c r="O229" s="185">
        <v>0.22159874867965357</v>
      </c>
    </row>
    <row r="230" spans="2:16" x14ac:dyDescent="0.25">
      <c r="B230" s="114" t="s">
        <v>73</v>
      </c>
      <c r="C230" s="184">
        <v>8.9604031677465805</v>
      </c>
      <c r="D230" s="185">
        <v>-8.7106849425714117E-2</v>
      </c>
      <c r="E230" s="184">
        <v>8.6076173604960147</v>
      </c>
      <c r="F230" s="185">
        <f t="shared" si="34"/>
        <v>-0.35278580725056585</v>
      </c>
      <c r="G230" s="184">
        <v>11.728813559322035</v>
      </c>
      <c r="H230" s="185">
        <f t="shared" si="34"/>
        <v>3.12119619882602</v>
      </c>
      <c r="I230" s="184">
        <v>7.5259042033235586</v>
      </c>
      <c r="J230" s="185">
        <f t="shared" si="34"/>
        <v>-4.202909355998476</v>
      </c>
      <c r="K230" s="184">
        <v>8.727555141348244</v>
      </c>
      <c r="L230" s="185">
        <f t="shared" si="35"/>
        <v>1.2016509380246854</v>
      </c>
      <c r="M230" s="184">
        <v>8.2370138345079607</v>
      </c>
      <c r="N230" s="185">
        <v>-0.4905413068402833</v>
      </c>
      <c r="O230" s="185">
        <v>-0.72338933323861987</v>
      </c>
    </row>
    <row r="231" spans="2:16" x14ac:dyDescent="0.25">
      <c r="B231" s="114" t="s">
        <v>75</v>
      </c>
      <c r="C231" s="184">
        <v>7.8172443425952451</v>
      </c>
      <c r="D231" s="185">
        <v>-0.12087720436608063</v>
      </c>
      <c r="E231" s="184">
        <v>10.733630952380953</v>
      </c>
      <c r="F231" s="185">
        <f t="shared" si="34"/>
        <v>2.9163866097857074</v>
      </c>
      <c r="G231" s="184">
        <v>9.907692307692308</v>
      </c>
      <c r="H231" s="185">
        <f t="shared" si="34"/>
        <v>-0.82593864468864453</v>
      </c>
      <c r="I231" s="184">
        <v>8.6417662682602927</v>
      </c>
      <c r="J231" s="185">
        <f t="shared" si="34"/>
        <v>-1.2659260394320153</v>
      </c>
      <c r="K231" s="184">
        <v>8.664422395464209</v>
      </c>
      <c r="L231" s="185">
        <f t="shared" si="35"/>
        <v>2.2656127203916299E-2</v>
      </c>
      <c r="M231" s="184">
        <v>7.8031830238726787</v>
      </c>
      <c r="N231" s="185">
        <v>-0.8612393715915303</v>
      </c>
      <c r="O231" s="185">
        <v>-1.406131872256644E-2</v>
      </c>
    </row>
    <row r="232" spans="2:16" x14ac:dyDescent="0.25">
      <c r="B232" s="114" t="s">
        <v>77</v>
      </c>
      <c r="C232" s="184">
        <v>7.4230145867098862</v>
      </c>
      <c r="D232" s="185">
        <v>-0.21218501158285807</v>
      </c>
      <c r="E232" s="184" t="s">
        <v>236</v>
      </c>
      <c r="F232" s="185" t="str">
        <f>IFERROR(E232-C232,"-")</f>
        <v>-</v>
      </c>
      <c r="G232" s="184">
        <v>5.2430939226519335</v>
      </c>
      <c r="H232" s="185" t="str">
        <f>IFERROR(G232-E232,"-")</f>
        <v>-</v>
      </c>
      <c r="I232" s="184">
        <v>7.0787526427061307</v>
      </c>
      <c r="J232" s="185">
        <f>IFERROR(I232-G232,"-")</f>
        <v>1.8356587200541972</v>
      </c>
      <c r="K232" s="184">
        <v>7.7432362122788758</v>
      </c>
      <c r="L232" s="185">
        <f>IFERROR(K232-I232,"-")</f>
        <v>0.66448356957274513</v>
      </c>
      <c r="M232" s="184">
        <v>8.3330936975796792</v>
      </c>
      <c r="N232" s="185">
        <v>0.5898574853008034</v>
      </c>
      <c r="O232" s="185">
        <v>0.91007911086979298</v>
      </c>
    </row>
    <row r="233" spans="2:16" x14ac:dyDescent="0.25">
      <c r="B233" s="114" t="s">
        <v>79</v>
      </c>
      <c r="C233" s="184">
        <v>8.2088731841382021</v>
      </c>
      <c r="D233" s="185">
        <v>-7.2222874975098605E-2</v>
      </c>
      <c r="E233" s="184" t="s">
        <v>236</v>
      </c>
      <c r="F233" s="185" t="str">
        <f t="shared" ref="F233:J241" si="36">IFERROR(E233-C233,"-")</f>
        <v>-</v>
      </c>
      <c r="G233" s="184">
        <v>6.009615384615385</v>
      </c>
      <c r="H233" s="185" t="str">
        <f t="shared" si="36"/>
        <v>-</v>
      </c>
      <c r="I233" s="184">
        <v>8.3211458725970591</v>
      </c>
      <c r="J233" s="185">
        <f t="shared" si="36"/>
        <v>2.311530487981674</v>
      </c>
      <c r="K233" s="184">
        <v>8.3223995271867608</v>
      </c>
      <c r="L233" s="185">
        <f t="shared" ref="L233:L241" si="37">IFERROR(K233-I233,"-")</f>
        <v>1.2536545897017248E-3</v>
      </c>
      <c r="M233" s="184">
        <v>7.6908373786407767</v>
      </c>
      <c r="N233" s="185">
        <v>-0.63156214854598414</v>
      </c>
      <c r="O233" s="185">
        <v>-0.51803580549742545</v>
      </c>
    </row>
    <row r="234" spans="2:16" x14ac:dyDescent="0.25">
      <c r="B234" s="114" t="s">
        <v>81</v>
      </c>
      <c r="C234" s="184">
        <v>9.1790865384615383</v>
      </c>
      <c r="D234" s="185">
        <v>0.73457615270486265</v>
      </c>
      <c r="E234" s="184" t="s">
        <v>236</v>
      </c>
      <c r="F234" s="185" t="str">
        <f t="shared" si="36"/>
        <v>-</v>
      </c>
      <c r="G234" s="184">
        <v>7.8949447077409163</v>
      </c>
      <c r="H234" s="185" t="str">
        <f t="shared" si="36"/>
        <v>-</v>
      </c>
      <c r="I234" s="184">
        <v>8.8187972919155708</v>
      </c>
      <c r="J234" s="185">
        <f t="shared" si="36"/>
        <v>0.92385258417465455</v>
      </c>
      <c r="K234" s="184">
        <v>8.9193006052454606</v>
      </c>
      <c r="L234" s="185">
        <f t="shared" si="37"/>
        <v>0.10050331332988982</v>
      </c>
      <c r="M234" s="184">
        <v>8.4891791044776124</v>
      </c>
      <c r="N234" s="185">
        <v>-0.43012150076784827</v>
      </c>
      <c r="O234" s="185">
        <v>-0.68990743398392596</v>
      </c>
    </row>
    <row r="235" spans="2:16" x14ac:dyDescent="0.25">
      <c r="B235" s="114" t="s">
        <v>83</v>
      </c>
      <c r="C235" s="184">
        <v>9.4411160058737149</v>
      </c>
      <c r="D235" s="185">
        <v>-0.30482195572155923</v>
      </c>
      <c r="E235" s="184" t="s">
        <v>236</v>
      </c>
      <c r="F235" s="185" t="str">
        <f t="shared" si="36"/>
        <v>-</v>
      </c>
      <c r="G235" s="184">
        <v>8.1141917293233075</v>
      </c>
      <c r="H235" s="185" t="str">
        <f t="shared" si="36"/>
        <v>-</v>
      </c>
      <c r="I235" s="184">
        <v>8.4194266629557468</v>
      </c>
      <c r="J235" s="185">
        <f t="shared" si="36"/>
        <v>0.30523493363243936</v>
      </c>
      <c r="K235" s="184">
        <v>8.3368211260587941</v>
      </c>
      <c r="L235" s="185">
        <f t="shared" si="37"/>
        <v>-8.2605536896952714E-2</v>
      </c>
      <c r="M235" s="184">
        <v>7.6555997194295067</v>
      </c>
      <c r="N235" s="185">
        <v>-0.68122140662928743</v>
      </c>
      <c r="O235" s="185">
        <v>-1.7855162864442082</v>
      </c>
    </row>
    <row r="236" spans="2:16" x14ac:dyDescent="0.25">
      <c r="B236" s="114" t="s">
        <v>85</v>
      </c>
      <c r="C236" s="184">
        <v>8.1819078947368418</v>
      </c>
      <c r="D236" s="185">
        <v>0.51997607655502343</v>
      </c>
      <c r="E236" s="184">
        <v>7.4293369055592766</v>
      </c>
      <c r="F236" s="185">
        <f t="shared" si="36"/>
        <v>-0.75257098917756515</v>
      </c>
      <c r="G236" s="184">
        <v>7.6948376353039132</v>
      </c>
      <c r="H236" s="185">
        <f t="shared" si="36"/>
        <v>0.26550072974463657</v>
      </c>
      <c r="I236" s="184">
        <v>8.0364372469635619</v>
      </c>
      <c r="J236" s="185">
        <f t="shared" si="36"/>
        <v>0.34159961165964869</v>
      </c>
      <c r="K236" s="184">
        <v>8.2916447714135568</v>
      </c>
      <c r="L236" s="185">
        <f t="shared" si="37"/>
        <v>0.25520752444999495</v>
      </c>
      <c r="M236" s="184">
        <v>8.3114473308592629</v>
      </c>
      <c r="N236" s="185">
        <v>1.9802559445706081E-2</v>
      </c>
      <c r="O236" s="185">
        <v>0.12953943612242114</v>
      </c>
    </row>
    <row r="237" spans="2:16" x14ac:dyDescent="0.25">
      <c r="B237" s="114" t="s">
        <v>87</v>
      </c>
      <c r="C237" s="184">
        <v>8.8647646219686163</v>
      </c>
      <c r="D237" s="185">
        <v>0.7304491973585634</v>
      </c>
      <c r="E237" s="184">
        <v>7.8025247971145175</v>
      </c>
      <c r="F237" s="185">
        <f t="shared" si="36"/>
        <v>-1.0622398248540987</v>
      </c>
      <c r="G237" s="184">
        <v>8.5449999999999999</v>
      </c>
      <c r="H237" s="185">
        <f t="shared" si="36"/>
        <v>0.74247520288548241</v>
      </c>
      <c r="I237" s="184">
        <v>8.6323838080959518</v>
      </c>
      <c r="J237" s="185">
        <f t="shared" si="36"/>
        <v>8.738380809595192E-2</v>
      </c>
      <c r="K237" s="184">
        <v>8.9404954227248243</v>
      </c>
      <c r="L237" s="185">
        <f t="shared" si="37"/>
        <v>0.30811161462887249</v>
      </c>
      <c r="M237" s="184">
        <v>8.7204788094467816</v>
      </c>
      <c r="N237" s="185">
        <v>-0.22001661327804278</v>
      </c>
      <c r="O237" s="185">
        <v>-0.1442858125218347</v>
      </c>
    </row>
    <row r="238" spans="2:16" x14ac:dyDescent="0.25">
      <c r="B238" s="114" t="s">
        <v>89</v>
      </c>
      <c r="C238" s="184">
        <v>8.5650236702868288</v>
      </c>
      <c r="D238" s="185">
        <v>0.53843995987958948</v>
      </c>
      <c r="E238" s="184">
        <v>9.5790094339622645</v>
      </c>
      <c r="F238" s="185">
        <f t="shared" si="36"/>
        <v>1.0139857636754357</v>
      </c>
      <c r="G238" s="184">
        <v>7.0247342156650037</v>
      </c>
      <c r="H238" s="185">
        <f t="shared" si="36"/>
        <v>-2.5542752182972608</v>
      </c>
      <c r="I238" s="184">
        <v>7.398474487112046</v>
      </c>
      <c r="J238" s="185">
        <f t="shared" si="36"/>
        <v>0.37374027144704236</v>
      </c>
      <c r="K238" s="184">
        <v>8.0896470588235285</v>
      </c>
      <c r="L238" s="185">
        <f t="shared" si="37"/>
        <v>0.6911725717114825</v>
      </c>
      <c r="M238" s="184"/>
      <c r="N238" s="185" t="s">
        <v>236</v>
      </c>
      <c r="O238" s="185" t="s">
        <v>236</v>
      </c>
    </row>
    <row r="239" spans="2:16" x14ac:dyDescent="0.25">
      <c r="B239" s="114" t="s">
        <v>91</v>
      </c>
      <c r="C239" s="184">
        <v>7.6086956521739131</v>
      </c>
      <c r="D239" s="185">
        <v>-0.82876466528640425</v>
      </c>
      <c r="E239" s="184">
        <v>7.1098398169336381</v>
      </c>
      <c r="F239" s="185">
        <f t="shared" si="36"/>
        <v>-0.49885583524027499</v>
      </c>
      <c r="G239" s="184">
        <v>9.0463992266795561</v>
      </c>
      <c r="H239" s="185">
        <f t="shared" si="36"/>
        <v>1.936559409745918</v>
      </c>
      <c r="I239" s="184">
        <v>8.6113074204947004</v>
      </c>
      <c r="J239" s="185">
        <f t="shared" si="36"/>
        <v>-0.43509180618485566</v>
      </c>
      <c r="K239" s="184">
        <v>8.4856290672451191</v>
      </c>
      <c r="L239" s="185">
        <f t="shared" si="37"/>
        <v>-0.12567835324958132</v>
      </c>
      <c r="M239" s="184"/>
      <c r="N239" s="185" t="s">
        <v>236</v>
      </c>
      <c r="O239" s="185" t="s">
        <v>236</v>
      </c>
    </row>
    <row r="240" spans="2:16" x14ac:dyDescent="0.25">
      <c r="B240" s="114" t="s">
        <v>93</v>
      </c>
      <c r="C240" s="184">
        <v>10.239726027397261</v>
      </c>
      <c r="D240" s="185">
        <v>1.0899947757975674</v>
      </c>
      <c r="E240" s="184">
        <v>7.5361010830324906</v>
      </c>
      <c r="F240" s="185">
        <f t="shared" si="36"/>
        <v>-2.70362494436477</v>
      </c>
      <c r="G240" s="184">
        <v>8.4801517067003793</v>
      </c>
      <c r="H240" s="185">
        <f t="shared" si="36"/>
        <v>0.94405062366788872</v>
      </c>
      <c r="I240" s="184">
        <v>8.6826692270763317</v>
      </c>
      <c r="J240" s="185">
        <f t="shared" si="36"/>
        <v>0.20251752037595239</v>
      </c>
      <c r="K240" s="184">
        <v>9.0498414136837333</v>
      </c>
      <c r="L240" s="185">
        <f t="shared" si="37"/>
        <v>0.36717218660740158</v>
      </c>
      <c r="M240" s="184"/>
      <c r="N240" s="185" t="s">
        <v>236</v>
      </c>
      <c r="O240" s="185" t="s">
        <v>236</v>
      </c>
    </row>
    <row r="241" spans="2:16" ht="15.75" x14ac:dyDescent="0.25">
      <c r="B241" s="117" t="s">
        <v>30</v>
      </c>
      <c r="C241" s="186">
        <v>8.5827144313382853</v>
      </c>
      <c r="D241" s="187">
        <v>0.12993466517269248</v>
      </c>
      <c r="E241" s="186">
        <v>8.4789494013132476</v>
      </c>
      <c r="F241" s="187">
        <f t="shared" si="36"/>
        <v>-0.10376503002503767</v>
      </c>
      <c r="G241" s="186">
        <v>8.0765115973166139</v>
      </c>
      <c r="H241" s="187">
        <f t="shared" si="36"/>
        <v>-0.40243780399663365</v>
      </c>
      <c r="I241" s="186">
        <v>8.2205484045708985</v>
      </c>
      <c r="J241" s="187">
        <f t="shared" si="36"/>
        <v>0.14403680725428458</v>
      </c>
      <c r="K241" s="186">
        <v>8.4851200579355925</v>
      </c>
      <c r="L241" s="187">
        <f t="shared" si="37"/>
        <v>0.26457165336469401</v>
      </c>
      <c r="M241" s="186">
        <v>8.1910874524714821</v>
      </c>
      <c r="N241" s="187">
        <v>-0.26846963878028518</v>
      </c>
      <c r="O241" s="187">
        <v>-0.2922734160675784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323</v>
      </c>
      <c r="O250" s="112" t="s">
        <v>324</v>
      </c>
    </row>
    <row r="251" spans="2:16" x14ac:dyDescent="0.25">
      <c r="B251" s="114" t="s">
        <v>71</v>
      </c>
      <c r="C251" s="184">
        <v>9.1074441687344905</v>
      </c>
      <c r="D251" s="185">
        <v>-2.2578404628941229E-2</v>
      </c>
      <c r="E251" s="184">
        <v>8.9706999457406411</v>
      </c>
      <c r="F251" s="185">
        <f t="shared" ref="F251:J253" si="38">IFERROR(E251-C251,"-")</f>
        <v>-0.13674422299384936</v>
      </c>
      <c r="G251" s="184">
        <v>4.1066666666666665</v>
      </c>
      <c r="H251" s="185">
        <f t="shared" si="38"/>
        <v>-4.8640332790739746</v>
      </c>
      <c r="I251" s="184">
        <v>8.4483920367534449</v>
      </c>
      <c r="J251" s="185">
        <f t="shared" si="38"/>
        <v>4.3417253700867784</v>
      </c>
      <c r="K251" s="184">
        <v>7.381966351209253</v>
      </c>
      <c r="L251" s="185">
        <f t="shared" ref="L251:L253" si="39">IFERROR(K251-I251,"-")</f>
        <v>-1.0664256855441918</v>
      </c>
      <c r="M251" s="184">
        <v>8.3423835381537579</v>
      </c>
      <c r="N251" s="185">
        <v>0.96041718694450484</v>
      </c>
      <c r="O251" s="185">
        <v>-0.76506063058073259</v>
      </c>
    </row>
    <row r="252" spans="2:16" x14ac:dyDescent="0.25">
      <c r="B252" s="114" t="s">
        <v>73</v>
      </c>
      <c r="C252" s="184">
        <v>8.3243180228491482</v>
      </c>
      <c r="D252" s="185">
        <v>-0.81788158955395218</v>
      </c>
      <c r="E252" s="184">
        <v>8.0938388625592417</v>
      </c>
      <c r="F252" s="185">
        <f t="shared" si="38"/>
        <v>-0.23047916028990656</v>
      </c>
      <c r="G252" s="184">
        <v>6.67741935483871</v>
      </c>
      <c r="H252" s="185">
        <f t="shared" si="38"/>
        <v>-1.4164195077205317</v>
      </c>
      <c r="I252" s="184">
        <v>8.2276861853325745</v>
      </c>
      <c r="J252" s="185">
        <f t="shared" si="38"/>
        <v>1.5502668304938645</v>
      </c>
      <c r="K252" s="184">
        <v>8.1284599006387506</v>
      </c>
      <c r="L252" s="185">
        <f t="shared" si="39"/>
        <v>-9.9226284693823885E-2</v>
      </c>
      <c r="M252" s="184">
        <v>8.6390164820318827</v>
      </c>
      <c r="N252" s="185">
        <v>0.51055658139313209</v>
      </c>
      <c r="O252" s="185">
        <v>0.31469845918273442</v>
      </c>
    </row>
    <row r="253" spans="2:16" x14ac:dyDescent="0.25">
      <c r="B253" s="114" t="s">
        <v>75</v>
      </c>
      <c r="C253" s="184">
        <v>7.5138151875571824</v>
      </c>
      <c r="D253" s="185">
        <v>-1.7685783682540945</v>
      </c>
      <c r="E253" s="184">
        <v>11.017251635930993</v>
      </c>
      <c r="F253" s="185">
        <f t="shared" si="38"/>
        <v>3.5034364483738107</v>
      </c>
      <c r="G253" s="184">
        <v>6.0204081632653059</v>
      </c>
      <c r="H253" s="185">
        <f t="shared" si="38"/>
        <v>-4.9968434726656872</v>
      </c>
      <c r="I253" s="184">
        <v>8.4184331797235021</v>
      </c>
      <c r="J253" s="185">
        <f t="shared" si="38"/>
        <v>2.3980250164581962</v>
      </c>
      <c r="K253" s="184">
        <v>9.2266817410966642</v>
      </c>
      <c r="L253" s="185">
        <f t="shared" si="39"/>
        <v>0.80824856137316203</v>
      </c>
      <c r="M253" s="184">
        <v>8.3439211391018624</v>
      </c>
      <c r="N253" s="185">
        <v>-0.88276060199480177</v>
      </c>
      <c r="O253" s="185">
        <v>0.83010595154468003</v>
      </c>
    </row>
    <row r="254" spans="2:16" x14ac:dyDescent="0.25">
      <c r="B254" s="114" t="s">
        <v>77</v>
      </c>
      <c r="C254" s="184">
        <v>9.9775224775224771</v>
      </c>
      <c r="D254" s="185">
        <v>0.6360832715671414</v>
      </c>
      <c r="E254" s="184" t="s">
        <v>236</v>
      </c>
      <c r="F254" s="185" t="str">
        <f>IFERROR(E254-C254,"-")</f>
        <v>-</v>
      </c>
      <c r="G254" s="184">
        <v>15.285714285714286</v>
      </c>
      <c r="H254" s="185" t="str">
        <f>IFERROR(G254-E254,"-")</f>
        <v>-</v>
      </c>
      <c r="I254" s="184">
        <v>9.1967109424414932</v>
      </c>
      <c r="J254" s="185">
        <f>IFERROR(I254-G254,"-")</f>
        <v>-6.0890033432727932</v>
      </c>
      <c r="K254" s="184">
        <v>8.1741071428571423</v>
      </c>
      <c r="L254" s="185">
        <f>IFERROR(K254-I254,"-")</f>
        <v>-1.0226037995843509</v>
      </c>
      <c r="M254" s="184">
        <v>10.570491803278689</v>
      </c>
      <c r="N254" s="185">
        <v>2.3963846604215462</v>
      </c>
      <c r="O254" s="185">
        <v>0.59296932575621142</v>
      </c>
    </row>
    <row r="255" spans="2:16" x14ac:dyDescent="0.25">
      <c r="B255" s="114" t="s">
        <v>79</v>
      </c>
      <c r="C255" s="184">
        <v>8.9593220338983048</v>
      </c>
      <c r="D255" s="185">
        <v>-1.3359799795245131</v>
      </c>
      <c r="E255" s="184" t="s">
        <v>236</v>
      </c>
      <c r="F255" s="185" t="str">
        <f t="shared" ref="F255:J263" si="40">IFERROR(E255-C255,"-")</f>
        <v>-</v>
      </c>
      <c r="G255" s="184">
        <v>4.7142857142857144</v>
      </c>
      <c r="H255" s="185" t="str">
        <f t="shared" si="40"/>
        <v>-</v>
      </c>
      <c r="I255" s="184">
        <v>9.1746478873239443</v>
      </c>
      <c r="J255" s="185">
        <f t="shared" si="40"/>
        <v>4.4603621730382299</v>
      </c>
      <c r="K255" s="184">
        <v>9.6876876876876885</v>
      </c>
      <c r="L255" s="185">
        <f t="shared" ref="L255:L263" si="41">IFERROR(K255-I255,"-")</f>
        <v>0.51303980036374419</v>
      </c>
      <c r="M255" s="184">
        <v>8.620754716981132</v>
      </c>
      <c r="N255" s="185">
        <v>-1.0669329707065565</v>
      </c>
      <c r="O255" s="185">
        <v>-0.33856731691717279</v>
      </c>
    </row>
    <row r="256" spans="2:16" x14ac:dyDescent="0.25">
      <c r="B256" s="114" t="s">
        <v>81</v>
      </c>
      <c r="C256" s="184">
        <v>8.7679558011049732</v>
      </c>
      <c r="D256" s="185">
        <v>-1.2265647468402321</v>
      </c>
      <c r="E256" s="184" t="s">
        <v>236</v>
      </c>
      <c r="F256" s="185" t="str">
        <f t="shared" si="40"/>
        <v>-</v>
      </c>
      <c r="G256" s="184">
        <v>2.1319796954314723</v>
      </c>
      <c r="H256" s="185" t="str">
        <f t="shared" si="40"/>
        <v>-</v>
      </c>
      <c r="I256" s="184">
        <v>7.0531249999999996</v>
      </c>
      <c r="J256" s="185">
        <f t="shared" si="40"/>
        <v>4.9211453045685278</v>
      </c>
      <c r="K256" s="184">
        <v>8.2967863894139882</v>
      </c>
      <c r="L256" s="185">
        <f t="shared" si="41"/>
        <v>1.2436613894139885</v>
      </c>
      <c r="M256" s="184">
        <v>10.466307277628033</v>
      </c>
      <c r="N256" s="185">
        <v>2.1695208882140449</v>
      </c>
      <c r="O256" s="185">
        <v>1.6983514765230598</v>
      </c>
    </row>
    <row r="257" spans="2:16" x14ac:dyDescent="0.25">
      <c r="B257" s="114" t="s">
        <v>83</v>
      </c>
      <c r="C257" s="184">
        <v>7.8179059180576633</v>
      </c>
      <c r="D257" s="185">
        <v>-0.76265674178888432</v>
      </c>
      <c r="E257" s="184" t="s">
        <v>236</v>
      </c>
      <c r="F257" s="185" t="str">
        <f t="shared" si="40"/>
        <v>-</v>
      </c>
      <c r="G257" s="184">
        <v>7.4173602853745537</v>
      </c>
      <c r="H257" s="185" t="str">
        <f t="shared" si="40"/>
        <v>-</v>
      </c>
      <c r="I257" s="184">
        <v>8.795209580838323</v>
      </c>
      <c r="J257" s="185">
        <f t="shared" si="40"/>
        <v>1.3778492954637693</v>
      </c>
      <c r="K257" s="184">
        <v>7.9409368635437882</v>
      </c>
      <c r="L257" s="185">
        <f t="shared" si="41"/>
        <v>-0.8542727172945348</v>
      </c>
      <c r="M257" s="184">
        <v>7.2018779342723001</v>
      </c>
      <c r="N257" s="185">
        <v>-0.7390589292714882</v>
      </c>
      <c r="O257" s="185">
        <v>-0.61602798378536328</v>
      </c>
    </row>
    <row r="258" spans="2:16" x14ac:dyDescent="0.25">
      <c r="B258" s="114" t="s">
        <v>85</v>
      </c>
      <c r="C258" s="184">
        <v>9.6210045662100452</v>
      </c>
      <c r="D258" s="185">
        <v>-0.77561990636379363</v>
      </c>
      <c r="E258" s="184">
        <v>10.888888888888889</v>
      </c>
      <c r="F258" s="185">
        <f t="shared" si="40"/>
        <v>1.2678843226788441</v>
      </c>
      <c r="G258" s="184">
        <v>9.3671328671328666</v>
      </c>
      <c r="H258" s="185">
        <f t="shared" si="40"/>
        <v>-1.5217560217560226</v>
      </c>
      <c r="I258" s="184">
        <v>8.6090425531914896</v>
      </c>
      <c r="J258" s="185">
        <f t="shared" si="40"/>
        <v>-0.75809031394137705</v>
      </c>
      <c r="K258" s="184">
        <v>7.965608465608466</v>
      </c>
      <c r="L258" s="185">
        <f t="shared" si="41"/>
        <v>-0.64343408758302356</v>
      </c>
      <c r="M258" s="184">
        <v>10.337874659400544</v>
      </c>
      <c r="N258" s="185">
        <v>2.3722661937920781</v>
      </c>
      <c r="O258" s="185">
        <v>0.71687009319049899</v>
      </c>
    </row>
    <row r="259" spans="2:16" x14ac:dyDescent="0.25">
      <c r="B259" s="114" t="s">
        <v>87</v>
      </c>
      <c r="C259" s="184">
        <v>9.1018363939899825</v>
      </c>
      <c r="D259" s="185">
        <v>0.53919402496948088</v>
      </c>
      <c r="E259" s="184">
        <v>2.75</v>
      </c>
      <c r="F259" s="185">
        <f t="shared" si="40"/>
        <v>-6.3518363939899825</v>
      </c>
      <c r="G259" s="184">
        <v>8.5949612403100772</v>
      </c>
      <c r="H259" s="185">
        <f t="shared" si="40"/>
        <v>5.8449612403100772</v>
      </c>
      <c r="I259" s="184">
        <v>9.8945233265720081</v>
      </c>
      <c r="J259" s="185">
        <f t="shared" si="40"/>
        <v>1.2995620862619308</v>
      </c>
      <c r="K259" s="184">
        <v>8.3199052132701414</v>
      </c>
      <c r="L259" s="185">
        <f t="shared" si="41"/>
        <v>-1.5746181133018666</v>
      </c>
      <c r="M259" s="184">
        <v>9.5922551252847388</v>
      </c>
      <c r="N259" s="185">
        <v>1.2723499120145974</v>
      </c>
      <c r="O259" s="185">
        <v>0.49041873129475633</v>
      </c>
    </row>
    <row r="260" spans="2:16" x14ac:dyDescent="0.25">
      <c r="B260" s="114" t="s">
        <v>89</v>
      </c>
      <c r="C260" s="184">
        <v>6.8762626262626263</v>
      </c>
      <c r="D260" s="185">
        <v>-3.0771516065633442E-2</v>
      </c>
      <c r="E260" s="184">
        <v>4.2352941176470589</v>
      </c>
      <c r="F260" s="185">
        <f t="shared" si="40"/>
        <v>-2.6409685086155674</v>
      </c>
      <c r="G260" s="184">
        <v>6.878007598142676</v>
      </c>
      <c r="H260" s="185">
        <f t="shared" si="40"/>
        <v>2.6427134804956172</v>
      </c>
      <c r="I260" s="184">
        <v>6.7535545023696679</v>
      </c>
      <c r="J260" s="185">
        <f t="shared" si="40"/>
        <v>-0.12445309577300812</v>
      </c>
      <c r="K260" s="184">
        <v>6.281114848630466</v>
      </c>
      <c r="L260" s="185">
        <f t="shared" si="41"/>
        <v>-0.47243965373920194</v>
      </c>
      <c r="M260" s="184"/>
      <c r="N260" s="185" t="s">
        <v>236</v>
      </c>
      <c r="O260" s="185" t="s">
        <v>236</v>
      </c>
    </row>
    <row r="261" spans="2:16" x14ac:dyDescent="0.25">
      <c r="B261" s="114" t="s">
        <v>91</v>
      </c>
      <c r="C261" s="184">
        <v>8.5194938440492471</v>
      </c>
      <c r="D261" s="185">
        <v>0.71702139040775315</v>
      </c>
      <c r="E261" s="184">
        <v>5.9189189189189193</v>
      </c>
      <c r="F261" s="185">
        <f t="shared" si="40"/>
        <v>-2.6005749251303278</v>
      </c>
      <c r="G261" s="184">
        <v>7.8625077591558039</v>
      </c>
      <c r="H261" s="185">
        <f t="shared" si="40"/>
        <v>1.9435888402368846</v>
      </c>
      <c r="I261" s="184">
        <v>7.8405093996361428</v>
      </c>
      <c r="J261" s="185">
        <f t="shared" si="40"/>
        <v>-2.1998359519661115E-2</v>
      </c>
      <c r="K261" s="184">
        <v>8.4503028143925896</v>
      </c>
      <c r="L261" s="185">
        <f t="shared" si="41"/>
        <v>0.60979341475644677</v>
      </c>
      <c r="M261" s="184"/>
      <c r="N261" s="185" t="s">
        <v>236</v>
      </c>
      <c r="O261" s="185" t="s">
        <v>236</v>
      </c>
    </row>
    <row r="262" spans="2:16" x14ac:dyDescent="0.25">
      <c r="B262" s="114" t="s">
        <v>93</v>
      </c>
      <c r="C262" s="184">
        <v>9.0583635855906177</v>
      </c>
      <c r="D262" s="185">
        <v>0.8901954174224489</v>
      </c>
      <c r="E262" s="184">
        <v>7.8205128205128203</v>
      </c>
      <c r="F262" s="185">
        <f t="shared" si="40"/>
        <v>-1.2378507650777975</v>
      </c>
      <c r="G262" s="184">
        <v>8.6154136758594628</v>
      </c>
      <c r="H262" s="185">
        <f t="shared" si="40"/>
        <v>0.79490085534664257</v>
      </c>
      <c r="I262" s="184">
        <v>8.5618691588785047</v>
      </c>
      <c r="J262" s="185">
        <f t="shared" si="40"/>
        <v>-5.3544516980958079E-2</v>
      </c>
      <c r="K262" s="184">
        <v>7.6238277179576244</v>
      </c>
      <c r="L262" s="185">
        <f t="shared" si="41"/>
        <v>-0.93804144092088038</v>
      </c>
      <c r="M262" s="184"/>
      <c r="N262" s="185" t="s">
        <v>236</v>
      </c>
      <c r="O262" s="185" t="s">
        <v>236</v>
      </c>
    </row>
    <row r="263" spans="2:16" ht="15.75" x14ac:dyDescent="0.25">
      <c r="B263" s="117" t="s">
        <v>30</v>
      </c>
      <c r="C263" s="186">
        <v>8.458189382963706</v>
      </c>
      <c r="D263" s="187">
        <v>-0.22849748212273191</v>
      </c>
      <c r="E263" s="186">
        <v>8.8963076923076922</v>
      </c>
      <c r="F263" s="187">
        <f t="shared" si="40"/>
        <v>0.43811830934398621</v>
      </c>
      <c r="G263" s="186">
        <v>7.7692015570112982</v>
      </c>
      <c r="H263" s="187">
        <f t="shared" si="40"/>
        <v>-1.127106135296394</v>
      </c>
      <c r="I263" s="186">
        <v>8.2687803357527727</v>
      </c>
      <c r="J263" s="187">
        <f t="shared" si="40"/>
        <v>0.49957877874147449</v>
      </c>
      <c r="K263" s="186">
        <v>8.0127206977238892</v>
      </c>
      <c r="L263" s="187">
        <f t="shared" si="41"/>
        <v>-0.25605963802888354</v>
      </c>
      <c r="M263" s="186">
        <v>8.7106394784297407</v>
      </c>
      <c r="N263" s="187">
        <v>0.47585742225995986</v>
      </c>
      <c r="O263" s="187">
        <v>0.20884930809232038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323</v>
      </c>
      <c r="O272" s="112" t="s">
        <v>324</v>
      </c>
    </row>
    <row r="273" spans="2:15" x14ac:dyDescent="0.25">
      <c r="B273" s="114" t="s">
        <v>71</v>
      </c>
      <c r="C273" s="184">
        <v>9.533323072187164</v>
      </c>
      <c r="D273" s="185">
        <v>0.59463769936305333</v>
      </c>
      <c r="E273" s="184">
        <v>9.6649278919914092</v>
      </c>
      <c r="F273" s="185">
        <f t="shared" ref="F273:J275" si="42">IFERROR(E273-C273,"-")</f>
        <v>0.13160481980424521</v>
      </c>
      <c r="G273" s="184">
        <v>8.3212341197822148</v>
      </c>
      <c r="H273" s="185">
        <f t="shared" si="42"/>
        <v>-1.3436937722091944</v>
      </c>
      <c r="I273" s="184">
        <v>8.4030825496342736</v>
      </c>
      <c r="J273" s="185">
        <f t="shared" si="42"/>
        <v>8.1848429852058757E-2</v>
      </c>
      <c r="K273" s="184">
        <v>8.2004524886877821</v>
      </c>
      <c r="L273" s="185">
        <f t="shared" ref="L273:L275" si="43">IFERROR(K273-I273,"-")</f>
        <v>-0.2026300609464915</v>
      </c>
      <c r="M273" s="184">
        <v>8.8776695003110095</v>
      </c>
      <c r="N273" s="185">
        <v>0.67721701162322745</v>
      </c>
      <c r="O273" s="185">
        <v>-0.65565357187615447</v>
      </c>
    </row>
    <row r="274" spans="2:15" x14ac:dyDescent="0.25">
      <c r="B274" s="114" t="s">
        <v>73</v>
      </c>
      <c r="C274" s="184">
        <v>9.2513717421124824</v>
      </c>
      <c r="D274" s="185">
        <v>0.55540153330811926</v>
      </c>
      <c r="E274" s="184">
        <v>8.2841480127912295</v>
      </c>
      <c r="F274" s="185">
        <f t="shared" si="42"/>
        <v>-0.96722372932125289</v>
      </c>
      <c r="G274" s="184">
        <v>7.5951086956521738</v>
      </c>
      <c r="H274" s="185">
        <f t="shared" si="42"/>
        <v>-0.68903931713905564</v>
      </c>
      <c r="I274" s="184">
        <v>8.2292319749216301</v>
      </c>
      <c r="J274" s="185">
        <f t="shared" si="42"/>
        <v>0.63412327926945622</v>
      </c>
      <c r="K274" s="184">
        <v>8.7536041939711673</v>
      </c>
      <c r="L274" s="185">
        <f t="shared" si="43"/>
        <v>0.52437221904953724</v>
      </c>
      <c r="M274" s="184">
        <v>9.0517909002904169</v>
      </c>
      <c r="N274" s="185">
        <v>0.29818670631924959</v>
      </c>
      <c r="O274" s="185">
        <v>-0.19958084182206548</v>
      </c>
    </row>
    <row r="275" spans="2:15" x14ac:dyDescent="0.25">
      <c r="B275" s="114" t="s">
        <v>75</v>
      </c>
      <c r="C275" s="184">
        <v>8.0050288237458602</v>
      </c>
      <c r="D275" s="185">
        <v>-1.0532427811924112</v>
      </c>
      <c r="E275" s="184">
        <v>9.3773006134969332</v>
      </c>
      <c r="F275" s="185">
        <f t="shared" si="42"/>
        <v>1.372271789751073</v>
      </c>
      <c r="G275" s="184">
        <v>11.540598290598291</v>
      </c>
      <c r="H275" s="185">
        <f t="shared" si="42"/>
        <v>2.1632976771013581</v>
      </c>
      <c r="I275" s="184">
        <v>9.0803940260565614</v>
      </c>
      <c r="J275" s="185">
        <f t="shared" si="42"/>
        <v>-2.4602042645417299</v>
      </c>
      <c r="K275" s="184">
        <v>9.4451237263464343</v>
      </c>
      <c r="L275" s="185">
        <f t="shared" si="43"/>
        <v>0.36472970028987284</v>
      </c>
      <c r="M275" s="184">
        <v>8.5975887170154692</v>
      </c>
      <c r="N275" s="185">
        <v>-0.84753500933096504</v>
      </c>
      <c r="O275" s="185">
        <v>0.59255989326960901</v>
      </c>
    </row>
    <row r="276" spans="2:15" x14ac:dyDescent="0.25">
      <c r="B276" s="114" t="s">
        <v>77</v>
      </c>
      <c r="C276" s="184">
        <v>10.622104063805544</v>
      </c>
      <c r="D276" s="185">
        <v>1.6066373971388774</v>
      </c>
      <c r="E276" s="184" t="s">
        <v>236</v>
      </c>
      <c r="F276" s="185" t="str">
        <f>IFERROR(E276-C276,"-")</f>
        <v>-</v>
      </c>
      <c r="G276" s="184">
        <v>11.967391304347826</v>
      </c>
      <c r="H276" s="185" t="str">
        <f>IFERROR(G276-E276,"-")</f>
        <v>-</v>
      </c>
      <c r="I276" s="184">
        <v>9.2377972465581983</v>
      </c>
      <c r="J276" s="185">
        <f>IFERROR(I276-G276,"-")</f>
        <v>-2.7295940577896278</v>
      </c>
      <c r="K276" s="184">
        <v>8.0933140933140937</v>
      </c>
      <c r="L276" s="185">
        <f>IFERROR(K276-I276,"-")</f>
        <v>-1.1444831532441047</v>
      </c>
      <c r="M276" s="184">
        <v>13.656119900083263</v>
      </c>
      <c r="N276" s="185">
        <v>5.5628058067691697</v>
      </c>
      <c r="O276" s="185">
        <v>3.0340158362777192</v>
      </c>
    </row>
    <row r="277" spans="2:15" x14ac:dyDescent="0.25">
      <c r="B277" s="114" t="s">
        <v>79</v>
      </c>
      <c r="C277" s="184">
        <v>11.348837209302326</v>
      </c>
      <c r="D277" s="185">
        <v>1.8917734973909681</v>
      </c>
      <c r="E277" s="184" t="s">
        <v>236</v>
      </c>
      <c r="F277" s="185" t="str">
        <f t="shared" ref="F277:J285" si="44">IFERROR(E277-C277,"-")</f>
        <v>-</v>
      </c>
      <c r="G277" s="184">
        <v>9.6999999999999993</v>
      </c>
      <c r="H277" s="185" t="str">
        <f t="shared" si="44"/>
        <v>-</v>
      </c>
      <c r="I277" s="184">
        <v>7.8695652173913047</v>
      </c>
      <c r="J277" s="185">
        <f t="shared" si="44"/>
        <v>-1.8304347826086946</v>
      </c>
      <c r="K277" s="184">
        <v>9.7523364485981308</v>
      </c>
      <c r="L277" s="185">
        <f t="shared" ref="L277:L285" si="45">IFERROR(K277-I277,"-")</f>
        <v>1.8827712312068261</v>
      </c>
      <c r="M277" s="184">
        <v>9.2666666666666675</v>
      </c>
      <c r="N277" s="185">
        <v>-0.48566978193146326</v>
      </c>
      <c r="O277" s="185">
        <v>-2.0821705426356587</v>
      </c>
    </row>
    <row r="278" spans="2:15" x14ac:dyDescent="0.25">
      <c r="B278" s="114" t="s">
        <v>81</v>
      </c>
      <c r="C278" s="184">
        <v>6.9422222222222221</v>
      </c>
      <c r="D278" s="185">
        <v>-0.79447245564892643</v>
      </c>
      <c r="E278" s="184" t="s">
        <v>236</v>
      </c>
      <c r="F278" s="185" t="str">
        <f t="shared" si="44"/>
        <v>-</v>
      </c>
      <c r="G278" s="184">
        <v>3</v>
      </c>
      <c r="H278" s="185" t="str">
        <f t="shared" si="44"/>
        <v>-</v>
      </c>
      <c r="I278" s="184">
        <v>8.5033557046979862</v>
      </c>
      <c r="J278" s="185">
        <f t="shared" si="44"/>
        <v>5.5033557046979862</v>
      </c>
      <c r="K278" s="184">
        <v>8.7606177606177607</v>
      </c>
      <c r="L278" s="185">
        <f t="shared" si="45"/>
        <v>0.25726205591977447</v>
      </c>
      <c r="M278" s="184">
        <v>8.6916666666666664</v>
      </c>
      <c r="N278" s="185">
        <v>-6.8951093951094222E-2</v>
      </c>
      <c r="O278" s="185">
        <v>1.7494444444444444</v>
      </c>
    </row>
    <row r="279" spans="2:15" x14ac:dyDescent="0.25">
      <c r="B279" s="114" t="s">
        <v>83</v>
      </c>
      <c r="C279" s="184">
        <v>8.3686200378071831</v>
      </c>
      <c r="D279" s="185">
        <v>1.3265725058144957</v>
      </c>
      <c r="E279" s="184" t="s">
        <v>236</v>
      </c>
      <c r="F279" s="185" t="str">
        <f t="shared" si="44"/>
        <v>-</v>
      </c>
      <c r="G279" s="184">
        <v>8.2982456140350873</v>
      </c>
      <c r="H279" s="185" t="str">
        <f t="shared" si="44"/>
        <v>-</v>
      </c>
      <c r="I279" s="184">
        <v>7.8888888888888893</v>
      </c>
      <c r="J279" s="185">
        <f t="shared" si="44"/>
        <v>-0.40935672514619803</v>
      </c>
      <c r="K279" s="184">
        <v>12.705627705627705</v>
      </c>
      <c r="L279" s="185">
        <f t="shared" si="45"/>
        <v>4.8167388167388161</v>
      </c>
      <c r="M279" s="184">
        <v>6.8508771929824563</v>
      </c>
      <c r="N279" s="185">
        <v>-5.854750512645249</v>
      </c>
      <c r="O279" s="185">
        <v>-1.5177428448247268</v>
      </c>
    </row>
    <row r="280" spans="2:15" x14ac:dyDescent="0.25">
      <c r="B280" s="114" t="s">
        <v>85</v>
      </c>
      <c r="C280" s="184">
        <v>9.8538461538461544</v>
      </c>
      <c r="D280" s="185">
        <v>1.7990074441687351</v>
      </c>
      <c r="E280" s="184">
        <v>5.5</v>
      </c>
      <c r="F280" s="185">
        <f t="shared" si="44"/>
        <v>-4.3538461538461544</v>
      </c>
      <c r="G280" s="184">
        <v>8.6111111111111107</v>
      </c>
      <c r="H280" s="185">
        <f t="shared" si="44"/>
        <v>3.1111111111111107</v>
      </c>
      <c r="I280" s="184">
        <v>6.964788732394366</v>
      </c>
      <c r="J280" s="185">
        <f t="shared" si="44"/>
        <v>-1.6463223787167447</v>
      </c>
      <c r="K280" s="184">
        <v>8.8852459016393439</v>
      </c>
      <c r="L280" s="185">
        <f t="shared" si="45"/>
        <v>1.9204571692449779</v>
      </c>
      <c r="M280" s="184">
        <v>7.3269230769230766</v>
      </c>
      <c r="N280" s="185">
        <v>-1.5583228247162673</v>
      </c>
      <c r="O280" s="185">
        <v>-2.5269230769230777</v>
      </c>
    </row>
    <row r="281" spans="2:15" x14ac:dyDescent="0.25">
      <c r="B281" s="114" t="s">
        <v>87</v>
      </c>
      <c r="C281" s="184">
        <v>8.5935162094763093</v>
      </c>
      <c r="D281" s="185">
        <v>1.3444187365521216</v>
      </c>
      <c r="E281" s="184">
        <v>7.4074074074074074</v>
      </c>
      <c r="F281" s="185">
        <f t="shared" si="44"/>
        <v>-1.1861088020689019</v>
      </c>
      <c r="G281" s="184">
        <v>13.451612903225806</v>
      </c>
      <c r="H281" s="185">
        <f t="shared" si="44"/>
        <v>6.0442054958183986</v>
      </c>
      <c r="I281" s="184">
        <v>8.81</v>
      </c>
      <c r="J281" s="185">
        <f t="shared" si="44"/>
        <v>-4.6416129032258056</v>
      </c>
      <c r="K281" s="184">
        <v>7.7277936962750715</v>
      </c>
      <c r="L281" s="185">
        <f t="shared" si="45"/>
        <v>-1.082206303724929</v>
      </c>
      <c r="M281" s="184">
        <v>7.740384615384615</v>
      </c>
      <c r="N281" s="185">
        <v>1.2590919109543464E-2</v>
      </c>
      <c r="O281" s="185">
        <v>-0.85313159409169437</v>
      </c>
    </row>
    <row r="282" spans="2:15" x14ac:dyDescent="0.25">
      <c r="B282" s="114" t="s">
        <v>89</v>
      </c>
      <c r="C282" s="184">
        <v>6.1791423496574476</v>
      </c>
      <c r="D282" s="185">
        <v>0.20938465244484039</v>
      </c>
      <c r="E282" s="184">
        <v>5.7944444444444443</v>
      </c>
      <c r="F282" s="185">
        <f t="shared" si="44"/>
        <v>-0.38469790521300329</v>
      </c>
      <c r="G282" s="184">
        <v>4.2093967517401394</v>
      </c>
      <c r="H282" s="185">
        <f t="shared" si="44"/>
        <v>-1.5850476927043049</v>
      </c>
      <c r="I282" s="184">
        <v>5.3309920983318699</v>
      </c>
      <c r="J282" s="185">
        <f t="shared" si="44"/>
        <v>1.1215953465917305</v>
      </c>
      <c r="K282" s="184">
        <v>5.4709576138147566</v>
      </c>
      <c r="L282" s="185">
        <f t="shared" si="45"/>
        <v>0.13996551548288672</v>
      </c>
      <c r="M282" s="184"/>
      <c r="N282" s="185" t="s">
        <v>236</v>
      </c>
      <c r="O282" s="185" t="s">
        <v>236</v>
      </c>
    </row>
    <row r="283" spans="2:15" x14ac:dyDescent="0.25">
      <c r="B283" s="114" t="s">
        <v>91</v>
      </c>
      <c r="C283" s="184">
        <v>9.0084462151394415</v>
      </c>
      <c r="D283" s="185">
        <v>6.4526412727701654E-2</v>
      </c>
      <c r="E283" s="184">
        <v>9.0055970149253728</v>
      </c>
      <c r="F283" s="185">
        <f t="shared" si="44"/>
        <v>-2.8492002140687589E-3</v>
      </c>
      <c r="G283" s="184">
        <v>9.3781206171107989</v>
      </c>
      <c r="H283" s="185">
        <f t="shared" si="44"/>
        <v>0.37252360218542613</v>
      </c>
      <c r="I283" s="184">
        <v>8.603550295857989</v>
      </c>
      <c r="J283" s="185">
        <f t="shared" si="44"/>
        <v>-0.77457032125280989</v>
      </c>
      <c r="K283" s="184">
        <v>9.4742484269401075</v>
      </c>
      <c r="L283" s="185">
        <f t="shared" si="45"/>
        <v>0.87069813108211846</v>
      </c>
      <c r="M283" s="184"/>
      <c r="N283" s="185" t="s">
        <v>236</v>
      </c>
      <c r="O283" s="185" t="s">
        <v>236</v>
      </c>
    </row>
    <row r="284" spans="2:15" x14ac:dyDescent="0.25">
      <c r="B284" s="114" t="s">
        <v>93</v>
      </c>
      <c r="C284" s="184">
        <v>8.2477545944452118</v>
      </c>
      <c r="D284" s="185">
        <v>0.55771983198866515</v>
      </c>
      <c r="E284" s="184">
        <v>9.6896551724137936</v>
      </c>
      <c r="F284" s="185">
        <f t="shared" si="44"/>
        <v>1.4419005779685818</v>
      </c>
      <c r="G284" s="184">
        <v>9.0790308624170759</v>
      </c>
      <c r="H284" s="185">
        <f t="shared" si="44"/>
        <v>-0.61062430999671768</v>
      </c>
      <c r="I284" s="184">
        <v>8.9088376804254246</v>
      </c>
      <c r="J284" s="185">
        <f t="shared" si="44"/>
        <v>-0.17019318199165134</v>
      </c>
      <c r="K284" s="184">
        <v>8.3665938864628817</v>
      </c>
      <c r="L284" s="185">
        <f t="shared" si="45"/>
        <v>-0.54224379396254285</v>
      </c>
      <c r="M284" s="184"/>
      <c r="N284" s="185" t="s">
        <v>236</v>
      </c>
      <c r="O284" s="185" t="s">
        <v>236</v>
      </c>
    </row>
    <row r="285" spans="2:15" ht="15.75" x14ac:dyDescent="0.25">
      <c r="B285" s="117" t="s">
        <v>30</v>
      </c>
      <c r="C285" s="186">
        <v>8.6256792679197343</v>
      </c>
      <c r="D285" s="187">
        <v>0.28650240828389251</v>
      </c>
      <c r="E285" s="186">
        <v>8.9643305251837244</v>
      </c>
      <c r="F285" s="187">
        <f t="shared" si="44"/>
        <v>0.33865125726399015</v>
      </c>
      <c r="G285" s="186">
        <v>8.4270435446906031</v>
      </c>
      <c r="H285" s="187">
        <f t="shared" si="44"/>
        <v>-0.53728698049312129</v>
      </c>
      <c r="I285" s="186">
        <v>8.3434397163120568</v>
      </c>
      <c r="J285" s="187">
        <f t="shared" si="44"/>
        <v>-8.3603828378546297E-2</v>
      </c>
      <c r="K285" s="186">
        <v>8.4642237804418308</v>
      </c>
      <c r="L285" s="187">
        <f t="shared" si="45"/>
        <v>0.12078406412977394</v>
      </c>
      <c r="M285" s="186">
        <v>9.1977138299993353</v>
      </c>
      <c r="N285" s="187">
        <v>0.48592459322168224</v>
      </c>
      <c r="O285" s="187">
        <v>0.17392711224709956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52DEC-2C9F-4D61-B847-660F623384E2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325</v>
      </c>
      <c r="O8" s="112" t="s">
        <v>326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v>0.25408024323299205</v>
      </c>
      <c r="O9" s="185"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v>-0.22606143647760035</v>
      </c>
      <c r="O10" s="185"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v>-0.11149545947750461</v>
      </c>
      <c r="O11" s="185"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236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v>0.3488651278073549</v>
      </c>
      <c r="O12" s="185"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236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v>-0.19292523151520946</v>
      </c>
      <c r="O13" s="185"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236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v>4.204695171392725E-2</v>
      </c>
      <c r="O14" s="185"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236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v>-0.32972535505049727</v>
      </c>
      <c r="O15" s="185"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v>-0.68964501162140923</v>
      </c>
      <c r="O16" s="185"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>
        <v>7.2665766981556459</v>
      </c>
      <c r="N17" s="185">
        <v>-0.18709111159536018</v>
      </c>
      <c r="O17" s="185">
        <v>-0.75885906295361849</v>
      </c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7.250256198850952</v>
      </c>
      <c r="N21" s="187">
        <v>-0.13182227769748334</v>
      </c>
      <c r="O21" s="187">
        <v>-0.5349100731048404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325</v>
      </c>
      <c r="O30" s="112" t="s">
        <v>326</v>
      </c>
    </row>
    <row r="31" spans="1:16" x14ac:dyDescent="0.25">
      <c r="B31" s="114" t="s">
        <v>71</v>
      </c>
      <c r="C31" s="184">
        <v>8.1611977765823926</v>
      </c>
      <c r="D31" s="185">
        <v>-7.1806122229830294E-2</v>
      </c>
      <c r="E31" s="184">
        <v>8.2833862223985193</v>
      </c>
      <c r="F31" s="185">
        <f t="shared" ref="F31:J43" si="2">IFERROR(E31-C31,"-")</f>
        <v>0.12218844581612665</v>
      </c>
      <c r="G31" s="184">
        <v>7.0366795366795367</v>
      </c>
      <c r="H31" s="185">
        <f t="shared" si="2"/>
        <v>-1.2467066857189826</v>
      </c>
      <c r="I31" s="184">
        <v>7.5615990822484909</v>
      </c>
      <c r="J31" s="185">
        <f t="shared" si="2"/>
        <v>0.52491954556895415</v>
      </c>
      <c r="K31" s="184">
        <v>7.715962775118105</v>
      </c>
      <c r="L31" s="185">
        <f t="shared" ref="L31:L43" si="3">IFERROR(K31-I31,"-")</f>
        <v>0.15436369286961416</v>
      </c>
      <c r="M31" s="184">
        <v>7.481416442461053</v>
      </c>
      <c r="N31" s="185">
        <v>-0.23454633265705205</v>
      </c>
      <c r="O31" s="185">
        <v>-0.67978133412133968</v>
      </c>
    </row>
    <row r="32" spans="1:16" x14ac:dyDescent="0.25">
      <c r="B32" s="114" t="s">
        <v>73</v>
      </c>
      <c r="C32" s="184">
        <v>7.3962752660524247</v>
      </c>
      <c r="D32" s="185">
        <v>-0.41771252735749176</v>
      </c>
      <c r="E32" s="184">
        <v>7.4081368395811689</v>
      </c>
      <c r="F32" s="185">
        <f t="shared" si="2"/>
        <v>1.1861573528744174E-2</v>
      </c>
      <c r="G32" s="184">
        <v>5.5613919894944193</v>
      </c>
      <c r="H32" s="185">
        <f t="shared" si="2"/>
        <v>-1.8467448500867496</v>
      </c>
      <c r="I32" s="184">
        <v>6.4374683149397498</v>
      </c>
      <c r="J32" s="185">
        <f t="shared" si="2"/>
        <v>0.87607632544533054</v>
      </c>
      <c r="K32" s="184">
        <v>7.1782292003884756</v>
      </c>
      <c r="L32" s="185">
        <f t="shared" si="3"/>
        <v>0.74076088544872576</v>
      </c>
      <c r="M32" s="184">
        <v>6.8396673707221245</v>
      </c>
      <c r="N32" s="185">
        <v>-0.33856182966635107</v>
      </c>
      <c r="O32" s="185">
        <v>-0.5566078953303002</v>
      </c>
    </row>
    <row r="33" spans="2:16" x14ac:dyDescent="0.25">
      <c r="B33" s="114" t="s">
        <v>75</v>
      </c>
      <c r="C33" s="184">
        <v>6.9514872576306503</v>
      </c>
      <c r="D33" s="185">
        <v>-0.30133640183201305</v>
      </c>
      <c r="E33" s="184">
        <v>8.9463966399135035</v>
      </c>
      <c r="F33" s="185">
        <f t="shared" si="2"/>
        <v>1.9949093822828532</v>
      </c>
      <c r="G33" s="184">
        <v>5.6058898847631244</v>
      </c>
      <c r="H33" s="185">
        <f t="shared" si="2"/>
        <v>-3.3405067551503791</v>
      </c>
      <c r="I33" s="184">
        <v>7.0441555012870438</v>
      </c>
      <c r="J33" s="185">
        <f t="shared" si="2"/>
        <v>1.4382656165239194</v>
      </c>
      <c r="K33" s="184">
        <v>6.9371056170476884</v>
      </c>
      <c r="L33" s="185">
        <f t="shared" si="3"/>
        <v>-0.10704988423935546</v>
      </c>
      <c r="M33" s="184">
        <v>6.5262970766394526</v>
      </c>
      <c r="N33" s="185">
        <v>-0.41080854040823578</v>
      </c>
      <c r="O33" s="185">
        <v>-0.42519018099119776</v>
      </c>
    </row>
    <row r="34" spans="2:16" x14ac:dyDescent="0.25">
      <c r="B34" s="114" t="s">
        <v>77</v>
      </c>
      <c r="C34" s="184">
        <v>6.9504742356777518</v>
      </c>
      <c r="D34" s="185">
        <v>-0.2615176760365534</v>
      </c>
      <c r="E34" s="184" t="s">
        <v>236</v>
      </c>
      <c r="F34" s="185" t="str">
        <f t="shared" si="2"/>
        <v>-</v>
      </c>
      <c r="G34" s="184">
        <v>6.4394537177541729</v>
      </c>
      <c r="H34" s="185" t="str">
        <f t="shared" si="2"/>
        <v>-</v>
      </c>
      <c r="I34" s="184">
        <v>6.3882504919411778</v>
      </c>
      <c r="J34" s="185">
        <f t="shared" si="2"/>
        <v>-5.1203225812995079E-2</v>
      </c>
      <c r="K34" s="184">
        <v>6.4716835546238061</v>
      </c>
      <c r="L34" s="185">
        <f t="shared" si="3"/>
        <v>8.343306268262829E-2</v>
      </c>
      <c r="M34" s="184">
        <v>6.6061483034580517</v>
      </c>
      <c r="N34" s="185">
        <v>0.13446474883424564</v>
      </c>
      <c r="O34" s="185">
        <v>-0.34432593221970009</v>
      </c>
    </row>
    <row r="35" spans="2:16" x14ac:dyDescent="0.25">
      <c r="B35" s="114" t="s">
        <v>79</v>
      </c>
      <c r="C35" s="184">
        <v>7.1863868806207014</v>
      </c>
      <c r="D35" s="185">
        <v>-0.1876554969740738</v>
      </c>
      <c r="E35" s="184" t="s">
        <v>236</v>
      </c>
      <c r="F35" s="185" t="str">
        <f t="shared" si="2"/>
        <v>-</v>
      </c>
      <c r="G35" s="184">
        <v>5.2386780905752754</v>
      </c>
      <c r="H35" s="185" t="str">
        <f t="shared" si="2"/>
        <v>-</v>
      </c>
      <c r="I35" s="184">
        <v>6.5573295119278425</v>
      </c>
      <c r="J35" s="185">
        <f t="shared" si="2"/>
        <v>1.3186514213525671</v>
      </c>
      <c r="K35" s="184">
        <v>6.7713763585649707</v>
      </c>
      <c r="L35" s="185">
        <f t="shared" si="3"/>
        <v>0.21404684663712814</v>
      </c>
      <c r="M35" s="184">
        <v>6.3668200745123826</v>
      </c>
      <c r="N35" s="185">
        <v>-0.40455628405258803</v>
      </c>
      <c r="O35" s="185">
        <v>-0.81956680610831878</v>
      </c>
    </row>
    <row r="36" spans="2:16" x14ac:dyDescent="0.25">
      <c r="B36" s="114" t="s">
        <v>81</v>
      </c>
      <c r="C36" s="184">
        <v>7.4720533534337257</v>
      </c>
      <c r="D36" s="185">
        <v>0.1185886255959927</v>
      </c>
      <c r="E36" s="184" t="s">
        <v>236</v>
      </c>
      <c r="F36" s="185" t="str">
        <f t="shared" si="2"/>
        <v>-</v>
      </c>
      <c r="G36" s="184">
        <v>5.9221604447974583</v>
      </c>
      <c r="H36" s="185" t="str">
        <f t="shared" si="2"/>
        <v>-</v>
      </c>
      <c r="I36" s="184">
        <v>6.5912740640417917</v>
      </c>
      <c r="J36" s="185">
        <f t="shared" si="2"/>
        <v>0.66911361924433344</v>
      </c>
      <c r="K36" s="184">
        <v>6.750382689078128</v>
      </c>
      <c r="L36" s="185">
        <f t="shared" si="3"/>
        <v>0.15910862503633627</v>
      </c>
      <c r="M36" s="184">
        <v>6.5637853697068866</v>
      </c>
      <c r="N36" s="185">
        <v>-0.18659731937124135</v>
      </c>
      <c r="O36" s="185">
        <v>-0.90826798372683903</v>
      </c>
    </row>
    <row r="37" spans="2:16" x14ac:dyDescent="0.25">
      <c r="B37" s="114" t="s">
        <v>83</v>
      </c>
      <c r="C37" s="184">
        <v>8.1077181045741096</v>
      </c>
      <c r="D37" s="185">
        <v>0.27022380934583445</v>
      </c>
      <c r="E37" s="184" t="s">
        <v>236</v>
      </c>
      <c r="F37" s="185" t="str">
        <f t="shared" si="2"/>
        <v>-</v>
      </c>
      <c r="G37" s="184">
        <v>6.1091594827586206</v>
      </c>
      <c r="H37" s="185" t="str">
        <f t="shared" si="2"/>
        <v>-</v>
      </c>
      <c r="I37" s="184">
        <v>6.9145621238539849</v>
      </c>
      <c r="J37" s="185">
        <f t="shared" si="2"/>
        <v>0.8054026410953643</v>
      </c>
      <c r="K37" s="184">
        <v>7.2626653392120613</v>
      </c>
      <c r="L37" s="185">
        <f t="shared" si="3"/>
        <v>0.34810321535807631</v>
      </c>
      <c r="M37" s="184">
        <v>6.9525761047463179</v>
      </c>
      <c r="N37" s="185">
        <v>-0.31008923446574332</v>
      </c>
      <c r="O37" s="185">
        <v>-1.1551419998277916</v>
      </c>
    </row>
    <row r="38" spans="2:16" x14ac:dyDescent="0.25">
      <c r="B38" s="114" t="s">
        <v>85</v>
      </c>
      <c r="C38" s="184">
        <v>7.6156103652825475</v>
      </c>
      <c r="D38" s="185">
        <v>-0.21419855978580404</v>
      </c>
      <c r="E38" s="184">
        <v>6.7699033918623508</v>
      </c>
      <c r="F38" s="185">
        <f t="shared" si="2"/>
        <v>-0.84570697342019674</v>
      </c>
      <c r="G38" s="184">
        <v>7.0021592156029877</v>
      </c>
      <c r="H38" s="185">
        <f t="shared" si="2"/>
        <v>0.23225582374063691</v>
      </c>
      <c r="I38" s="184">
        <v>7.4149865168853308</v>
      </c>
      <c r="J38" s="185">
        <f t="shared" si="2"/>
        <v>0.41282730128234313</v>
      </c>
      <c r="K38" s="184">
        <v>8.1764714322610264</v>
      </c>
      <c r="L38" s="185">
        <f t="shared" si="3"/>
        <v>0.76148491537569551</v>
      </c>
      <c r="M38" s="184">
        <v>7.0446740210440497</v>
      </c>
      <c r="N38" s="185">
        <v>-1.1317974112169766</v>
      </c>
      <c r="O38" s="185">
        <v>-0.57093634423849782</v>
      </c>
    </row>
    <row r="39" spans="2:16" x14ac:dyDescent="0.25">
      <c r="B39" s="114" t="s">
        <v>87</v>
      </c>
      <c r="C39" s="184">
        <v>7.9576747733844213</v>
      </c>
      <c r="D39" s="185">
        <v>0.48039848849008226</v>
      </c>
      <c r="E39" s="184">
        <v>6.8947068867387591</v>
      </c>
      <c r="F39" s="185">
        <f t="shared" si="2"/>
        <v>-1.0629678866456622</v>
      </c>
      <c r="G39" s="184">
        <v>7.1042353911404339</v>
      </c>
      <c r="H39" s="185">
        <f t="shared" si="2"/>
        <v>0.20952850440167481</v>
      </c>
      <c r="I39" s="184">
        <v>7.2388671511086269</v>
      </c>
      <c r="J39" s="185">
        <f t="shared" si="2"/>
        <v>0.13463175996819299</v>
      </c>
      <c r="K39" s="184">
        <v>7.3095018450184499</v>
      </c>
      <c r="L39" s="185">
        <f t="shared" si="3"/>
        <v>7.0634693909823021E-2</v>
      </c>
      <c r="M39" s="184">
        <v>6.9818143754361479</v>
      </c>
      <c r="N39" s="185">
        <v>-0.32768746958230199</v>
      </c>
      <c r="O39" s="185">
        <v>-0.97586039794827339</v>
      </c>
    </row>
    <row r="40" spans="2:16" x14ac:dyDescent="0.25">
      <c r="B40" s="114" t="s">
        <v>89</v>
      </c>
      <c r="C40" s="184">
        <v>7.2540015504582973</v>
      </c>
      <c r="D40" s="185">
        <v>-1.8880165404943305E-2</v>
      </c>
      <c r="E40" s="184">
        <v>5.2761385833247658</v>
      </c>
      <c r="F40" s="185">
        <f t="shared" si="2"/>
        <v>-1.9778629671335315</v>
      </c>
      <c r="G40" s="184">
        <v>7.02113875314675</v>
      </c>
      <c r="H40" s="185">
        <f t="shared" si="2"/>
        <v>1.7450001698219841</v>
      </c>
      <c r="I40" s="184">
        <v>6.9094150511672305</v>
      </c>
      <c r="J40" s="185">
        <f t="shared" si="2"/>
        <v>-0.11172370197951942</v>
      </c>
      <c r="K40" s="184">
        <v>6.8764488218969362</v>
      </c>
      <c r="L40" s="185">
        <f t="shared" si="3"/>
        <v>-3.2966229270294356E-2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7.3591579079275071</v>
      </c>
      <c r="D41" s="185">
        <v>4.9811787613644576E-2</v>
      </c>
      <c r="E41" s="184">
        <v>6.9719288865124982</v>
      </c>
      <c r="F41" s="185">
        <f t="shared" si="2"/>
        <v>-0.38722902141500892</v>
      </c>
      <c r="G41" s="184">
        <v>7.2719154918873734</v>
      </c>
      <c r="H41" s="185">
        <f t="shared" si="2"/>
        <v>0.2999866053748752</v>
      </c>
      <c r="I41" s="184">
        <v>7.1666844033628774</v>
      </c>
      <c r="J41" s="185">
        <f t="shared" si="2"/>
        <v>-0.10523108852449603</v>
      </c>
      <c r="K41" s="184">
        <v>6.9762890371997406</v>
      </c>
      <c r="L41" s="185">
        <f t="shared" si="3"/>
        <v>-0.19039536616313679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7.6232371140496902</v>
      </c>
      <c r="D42" s="185">
        <v>0.37481366382786874</v>
      </c>
      <c r="E42" s="184">
        <v>6.8524370973623432</v>
      </c>
      <c r="F42" s="185">
        <f t="shared" si="2"/>
        <v>-0.77080001668734699</v>
      </c>
      <c r="G42" s="184">
        <v>7.1127812920147226</v>
      </c>
      <c r="H42" s="185">
        <f t="shared" si="2"/>
        <v>0.26034419465237946</v>
      </c>
      <c r="I42" s="184">
        <v>7.0239810951950288</v>
      </c>
      <c r="J42" s="185">
        <f t="shared" si="2"/>
        <v>-8.8800196819693866E-2</v>
      </c>
      <c r="K42" s="184">
        <v>7.0943493808552764</v>
      </c>
      <c r="L42" s="185">
        <f t="shared" si="3"/>
        <v>7.0368285660247665E-2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7.4954403797286284</v>
      </c>
      <c r="D43" s="187">
        <v>-1.7008763162383644E-2</v>
      </c>
      <c r="E43" s="186">
        <v>7.5481653488721587</v>
      </c>
      <c r="F43" s="187">
        <f t="shared" si="2"/>
        <v>5.2724969143530309E-2</v>
      </c>
      <c r="G43" s="186">
        <v>6.9248409925647225</v>
      </c>
      <c r="H43" s="187">
        <f t="shared" si="2"/>
        <v>-0.62332435630743621</v>
      </c>
      <c r="I43" s="186">
        <v>6.932464916278767</v>
      </c>
      <c r="J43" s="187">
        <f t="shared" si="2"/>
        <v>7.6239237140445226E-3</v>
      </c>
      <c r="K43" s="186">
        <v>7.1253564100760878</v>
      </c>
      <c r="L43" s="187">
        <f t="shared" si="3"/>
        <v>0.19289149379732073</v>
      </c>
      <c r="M43" s="186">
        <v>6.8133898320991824</v>
      </c>
      <c r="N43" s="187">
        <v>-0.3637494053182726</v>
      </c>
      <c r="O43" s="187">
        <v>-0.71269491281084996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325</v>
      </c>
      <c r="O52" s="112" t="s">
        <v>326</v>
      </c>
    </row>
    <row r="53" spans="1:16" x14ac:dyDescent="0.25">
      <c r="A53" s="1"/>
      <c r="B53" s="114" t="s">
        <v>71</v>
      </c>
      <c r="C53" s="184">
        <v>8.1524290129418588</v>
      </c>
      <c r="D53" s="185">
        <v>-2.4874522042646063E-2</v>
      </c>
      <c r="E53" s="184">
        <v>8.2814146646423143</v>
      </c>
      <c r="F53" s="185">
        <f t="shared" ref="F53:J65" si="4">IFERROR(E53-C53,"-")</f>
        <v>0.12898565170045551</v>
      </c>
      <c r="G53" s="184">
        <v>7.0878293601003763</v>
      </c>
      <c r="H53" s="185">
        <f t="shared" si="4"/>
        <v>-1.193585304541938</v>
      </c>
      <c r="I53" s="184">
        <v>7.283279094994576</v>
      </c>
      <c r="J53" s="185">
        <f t="shared" si="4"/>
        <v>0.1954497348941997</v>
      </c>
      <c r="K53" s="184">
        <v>7.6864420808674421</v>
      </c>
      <c r="L53" s="185">
        <f t="shared" ref="L53:L65" si="5">IFERROR(K53-I53,"-")</f>
        <v>0.40316298587286603</v>
      </c>
      <c r="M53" s="184">
        <v>7.5182657085093183</v>
      </c>
      <c r="N53" s="185">
        <v>-0.16817637235812377</v>
      </c>
      <c r="O53" s="185">
        <v>-0.63416330443254054</v>
      </c>
    </row>
    <row r="54" spans="1:16" x14ac:dyDescent="0.25">
      <c r="A54" s="1"/>
      <c r="B54" s="114" t="s">
        <v>73</v>
      </c>
      <c r="C54" s="184">
        <v>7.464521596092017</v>
      </c>
      <c r="D54" s="185">
        <v>-0.27966207215976002</v>
      </c>
      <c r="E54" s="184">
        <v>7.3425917851225257</v>
      </c>
      <c r="F54" s="185">
        <f t="shared" si="4"/>
        <v>-0.12192981096949129</v>
      </c>
      <c r="G54" s="184">
        <v>5.7094647013188515</v>
      </c>
      <c r="H54" s="185">
        <f t="shared" si="4"/>
        <v>-1.6331270838036742</v>
      </c>
      <c r="I54" s="184">
        <v>6.4920602760541977</v>
      </c>
      <c r="J54" s="185">
        <f t="shared" si="4"/>
        <v>0.78259557473534613</v>
      </c>
      <c r="K54" s="184">
        <v>7.2669387042573153</v>
      </c>
      <c r="L54" s="185">
        <f t="shared" si="5"/>
        <v>0.77487842820311759</v>
      </c>
      <c r="M54" s="184">
        <v>7.0000197816110141</v>
      </c>
      <c r="N54" s="185">
        <v>-0.26691892264630113</v>
      </c>
      <c r="O54" s="185">
        <v>-0.46450181448100292</v>
      </c>
    </row>
    <row r="55" spans="1:16" x14ac:dyDescent="0.25">
      <c r="A55" s="1"/>
      <c r="B55" s="114" t="s">
        <v>75</v>
      </c>
      <c r="C55" s="184">
        <v>7.0443315830248769</v>
      </c>
      <c r="D55" s="185">
        <v>-0.24834582976647823</v>
      </c>
      <c r="E55" s="184">
        <v>9.0908874896043717</v>
      </c>
      <c r="F55" s="185">
        <f t="shared" si="4"/>
        <v>2.0465559065794947</v>
      </c>
      <c r="G55" s="184">
        <v>5.8562537048014223</v>
      </c>
      <c r="H55" s="185">
        <f t="shared" si="4"/>
        <v>-3.2346337848029494</v>
      </c>
      <c r="I55" s="184">
        <v>7.2036396114770573</v>
      </c>
      <c r="J55" s="185">
        <f t="shared" si="4"/>
        <v>1.3473859066756351</v>
      </c>
      <c r="K55" s="184">
        <v>7.1145171570139185</v>
      </c>
      <c r="L55" s="185">
        <f t="shared" si="5"/>
        <v>-8.9122454463138823E-2</v>
      </c>
      <c r="M55" s="184">
        <v>6.7351235230934483</v>
      </c>
      <c r="N55" s="185">
        <v>-0.37939363392047021</v>
      </c>
      <c r="O55" s="185">
        <v>-0.30920805993142864</v>
      </c>
    </row>
    <row r="56" spans="1:16" x14ac:dyDescent="0.25">
      <c r="A56" s="1"/>
      <c r="B56" s="114" t="s">
        <v>77</v>
      </c>
      <c r="C56" s="184">
        <v>6.861319823107638</v>
      </c>
      <c r="D56" s="185">
        <v>-0.44373881923331648</v>
      </c>
      <c r="E56" s="184" t="s">
        <v>236</v>
      </c>
      <c r="F56" s="185" t="str">
        <f t="shared" si="4"/>
        <v>-</v>
      </c>
      <c r="G56" s="184">
        <v>5.7941063911213169</v>
      </c>
      <c r="H56" s="185" t="str">
        <f t="shared" si="4"/>
        <v>-</v>
      </c>
      <c r="I56" s="184">
        <v>6.7615516848580244</v>
      </c>
      <c r="J56" s="185">
        <f t="shared" si="4"/>
        <v>0.96744529373670751</v>
      </c>
      <c r="K56" s="184">
        <v>6.5643387815750369</v>
      </c>
      <c r="L56" s="185">
        <f t="shared" si="5"/>
        <v>-0.19721290328298746</v>
      </c>
      <c r="M56" s="184">
        <v>6.8152374160575269</v>
      </c>
      <c r="N56" s="185">
        <v>0.25089863448248995</v>
      </c>
      <c r="O56" s="185">
        <v>-4.6082407050111129E-2</v>
      </c>
    </row>
    <row r="57" spans="1:16" x14ac:dyDescent="0.25">
      <c r="A57" s="1"/>
      <c r="B57" s="114" t="s">
        <v>79</v>
      </c>
      <c r="C57" s="184">
        <v>7.2240458632885645</v>
      </c>
      <c r="D57" s="185">
        <v>-0.38814628860387845</v>
      </c>
      <c r="E57" s="184" t="s">
        <v>236</v>
      </c>
      <c r="F57" s="185" t="str">
        <f t="shared" si="4"/>
        <v>-</v>
      </c>
      <c r="G57" s="184">
        <v>5.5925179856115106</v>
      </c>
      <c r="H57" s="185" t="str">
        <f t="shared" si="4"/>
        <v>-</v>
      </c>
      <c r="I57" s="184">
        <v>6.8496478491710908</v>
      </c>
      <c r="J57" s="185">
        <f t="shared" si="4"/>
        <v>1.2571298635595802</v>
      </c>
      <c r="K57" s="184">
        <v>7.0119574389265056</v>
      </c>
      <c r="L57" s="185">
        <f t="shared" si="5"/>
        <v>0.16230958975541476</v>
      </c>
      <c r="M57" s="184">
        <v>6.5789624370132849</v>
      </c>
      <c r="N57" s="185">
        <v>-0.43299500191322071</v>
      </c>
      <c r="O57" s="185">
        <v>-0.64508342627527959</v>
      </c>
    </row>
    <row r="58" spans="1:16" x14ac:dyDescent="0.25">
      <c r="A58" s="1"/>
      <c r="B58" s="114" t="s">
        <v>81</v>
      </c>
      <c r="C58" s="184">
        <v>7.345529419374313</v>
      </c>
      <c r="D58" s="185">
        <v>-7.8096838277132541E-2</v>
      </c>
      <c r="E58" s="184" t="s">
        <v>236</v>
      </c>
      <c r="F58" s="185" t="str">
        <f t="shared" si="4"/>
        <v>-</v>
      </c>
      <c r="G58" s="184">
        <v>6.6948794650712653</v>
      </c>
      <c r="H58" s="185" t="str">
        <f t="shared" si="4"/>
        <v>-</v>
      </c>
      <c r="I58" s="184">
        <v>6.8383665065202468</v>
      </c>
      <c r="J58" s="185">
        <f t="shared" si="4"/>
        <v>0.1434870414489815</v>
      </c>
      <c r="K58" s="184">
        <v>6.9984387351778654</v>
      </c>
      <c r="L58" s="185">
        <f t="shared" si="5"/>
        <v>0.16007222865761861</v>
      </c>
      <c r="M58" s="184">
        <v>6.7373756549472246</v>
      </c>
      <c r="N58" s="185">
        <v>-0.26106308023064084</v>
      </c>
      <c r="O58" s="185">
        <v>-0.60815376442708846</v>
      </c>
    </row>
    <row r="59" spans="1:16" x14ac:dyDescent="0.25">
      <c r="A59" s="1"/>
      <c r="B59" s="114" t="s">
        <v>83</v>
      </c>
      <c r="C59" s="184">
        <v>7.7188989099535759</v>
      </c>
      <c r="D59" s="185">
        <v>-0.28097986617016968</v>
      </c>
      <c r="E59" s="184" t="s">
        <v>236</v>
      </c>
      <c r="F59" s="185" t="str">
        <f t="shared" si="4"/>
        <v>-</v>
      </c>
      <c r="G59" s="184">
        <v>6.3796912263085224</v>
      </c>
      <c r="H59" s="185" t="str">
        <f t="shared" si="4"/>
        <v>-</v>
      </c>
      <c r="I59" s="184">
        <v>6.991737964968971</v>
      </c>
      <c r="J59" s="185">
        <f t="shared" si="4"/>
        <v>0.61204673866044867</v>
      </c>
      <c r="K59" s="184">
        <v>7.4330071754729286</v>
      </c>
      <c r="L59" s="185">
        <f t="shared" si="5"/>
        <v>0.44126921050395751</v>
      </c>
      <c r="M59" s="184">
        <v>7.1010293757221383</v>
      </c>
      <c r="N59" s="185">
        <v>-0.33197779975079023</v>
      </c>
      <c r="O59" s="185">
        <v>-0.61786953423143753</v>
      </c>
    </row>
    <row r="60" spans="1:16" x14ac:dyDescent="0.25">
      <c r="A60" s="1"/>
      <c r="B60" s="114" t="s">
        <v>85</v>
      </c>
      <c r="C60" s="184">
        <v>7.6109506067066492</v>
      </c>
      <c r="D60" s="185">
        <v>-0.22266646041973814</v>
      </c>
      <c r="E60" s="184">
        <v>6.91712158808933</v>
      </c>
      <c r="F60" s="185">
        <f t="shared" si="4"/>
        <v>-0.69382901861731927</v>
      </c>
      <c r="G60" s="184">
        <v>7.1511943302126166</v>
      </c>
      <c r="H60" s="185">
        <f t="shared" si="4"/>
        <v>0.23407274212328666</v>
      </c>
      <c r="I60" s="184">
        <v>7.5181726261604931</v>
      </c>
      <c r="J60" s="185">
        <f t="shared" si="4"/>
        <v>0.36697829594787645</v>
      </c>
      <c r="K60" s="184">
        <v>7.5015812776723596</v>
      </c>
      <c r="L60" s="185">
        <f t="shared" si="5"/>
        <v>-1.6591348488133484E-2</v>
      </c>
      <c r="M60" s="184">
        <v>7.1414037629065676</v>
      </c>
      <c r="N60" s="185">
        <v>-0.36017751476579196</v>
      </c>
      <c r="O60" s="185">
        <v>-0.4695468438000816</v>
      </c>
    </row>
    <row r="61" spans="1:16" x14ac:dyDescent="0.25">
      <c r="A61" s="1"/>
      <c r="B61" s="114" t="s">
        <v>87</v>
      </c>
      <c r="C61" s="184">
        <v>7.9966416301708687</v>
      </c>
      <c r="D61" s="185">
        <v>0.45099150568151636</v>
      </c>
      <c r="E61" s="184">
        <v>7.3037426538818435</v>
      </c>
      <c r="F61" s="185">
        <f t="shared" si="4"/>
        <v>-0.69289897628902519</v>
      </c>
      <c r="G61" s="184">
        <v>6.9833032011060299</v>
      </c>
      <c r="H61" s="185">
        <f t="shared" si="4"/>
        <v>-0.32043945277581365</v>
      </c>
      <c r="I61" s="184">
        <v>7.4246413433322465</v>
      </c>
      <c r="J61" s="185">
        <f t="shared" si="4"/>
        <v>0.44133814222621659</v>
      </c>
      <c r="K61" s="184">
        <v>7.4710882038315667</v>
      </c>
      <c r="L61" s="185">
        <f t="shared" si="5"/>
        <v>4.6446860499320231E-2</v>
      </c>
      <c r="M61" s="184">
        <v>7.140487299118714</v>
      </c>
      <c r="N61" s="185">
        <v>-0.33060090471285264</v>
      </c>
      <c r="O61" s="185">
        <v>-0.85615433105215466</v>
      </c>
    </row>
    <row r="62" spans="1:16" x14ac:dyDescent="0.25">
      <c r="A62" s="1"/>
      <c r="B62" s="114" t="s">
        <v>89</v>
      </c>
      <c r="C62" s="184">
        <v>7.3158122516426012</v>
      </c>
      <c r="D62" s="185">
        <v>5.960381400959669E-3</v>
      </c>
      <c r="E62" s="184">
        <v>5.2754170217947154</v>
      </c>
      <c r="F62" s="185">
        <f t="shared" si="4"/>
        <v>-2.0403952298478858</v>
      </c>
      <c r="G62" s="184">
        <v>6.9548894596825983</v>
      </c>
      <c r="H62" s="185">
        <f t="shared" si="4"/>
        <v>1.6794724378878829</v>
      </c>
      <c r="I62" s="184">
        <v>7.0835261748145992</v>
      </c>
      <c r="J62" s="185">
        <f t="shared" si="4"/>
        <v>0.12863671513200092</v>
      </c>
      <c r="K62" s="184">
        <v>7.0528984464902189</v>
      </c>
      <c r="L62" s="185">
        <f t="shared" si="5"/>
        <v>-3.0627728324380321E-2</v>
      </c>
      <c r="M62" s="184"/>
      <c r="N62" s="185" t="s">
        <v>236</v>
      </c>
      <c r="O62" s="185" t="s">
        <v>236</v>
      </c>
    </row>
    <row r="63" spans="1:16" x14ac:dyDescent="0.25">
      <c r="A63" s="1"/>
      <c r="B63" s="114" t="s">
        <v>91</v>
      </c>
      <c r="C63" s="184">
        <v>7.4245303023877183</v>
      </c>
      <c r="D63" s="185">
        <v>4.0249439472079374E-2</v>
      </c>
      <c r="E63" s="184">
        <v>6.8962561231630515</v>
      </c>
      <c r="F63" s="185">
        <f t="shared" si="4"/>
        <v>-0.5282741792246668</v>
      </c>
      <c r="G63" s="184">
        <v>7.3202912188598876</v>
      </c>
      <c r="H63" s="185">
        <f t="shared" si="4"/>
        <v>0.42403509569683617</v>
      </c>
      <c r="I63" s="184">
        <v>7.3741335822525871</v>
      </c>
      <c r="J63" s="185">
        <f t="shared" si="4"/>
        <v>5.3842363392699433E-2</v>
      </c>
      <c r="K63" s="184">
        <v>7.2696190820964564</v>
      </c>
      <c r="L63" s="185">
        <f t="shared" si="5"/>
        <v>-0.10451450015613073</v>
      </c>
      <c r="M63" s="184"/>
      <c r="N63" s="185" t="s">
        <v>236</v>
      </c>
      <c r="O63" s="185" t="s">
        <v>236</v>
      </c>
    </row>
    <row r="64" spans="1:16" x14ac:dyDescent="0.25">
      <c r="A64" s="1"/>
      <c r="B64" s="114" t="s">
        <v>93</v>
      </c>
      <c r="C64" s="184">
        <v>7.6551716788507855</v>
      </c>
      <c r="D64" s="185">
        <v>0.38082125189065064</v>
      </c>
      <c r="E64" s="184">
        <v>6.5346969696969701</v>
      </c>
      <c r="F64" s="185">
        <f t="shared" si="4"/>
        <v>-1.1204747091538154</v>
      </c>
      <c r="G64" s="184">
        <v>7.1775361306012915</v>
      </c>
      <c r="H64" s="185">
        <f t="shared" si="4"/>
        <v>0.64283916090432136</v>
      </c>
      <c r="I64" s="184">
        <v>7.1455098355982134</v>
      </c>
      <c r="J64" s="185">
        <f t="shared" si="4"/>
        <v>-3.2026295003078076E-2</v>
      </c>
      <c r="K64" s="184">
        <v>7.1138220941854309</v>
      </c>
      <c r="L64" s="185">
        <f t="shared" si="5"/>
        <v>-3.1687741412782522E-2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7.4784309110167575</v>
      </c>
      <c r="D65" s="187">
        <v>-8.9130299793036549E-2</v>
      </c>
      <c r="E65" s="186">
        <v>7.5327249759858939</v>
      </c>
      <c r="F65" s="187">
        <f t="shared" si="4"/>
        <v>5.4294064969136357E-2</v>
      </c>
      <c r="G65" s="186">
        <v>6.9689290896121356</v>
      </c>
      <c r="H65" s="187">
        <f t="shared" si="4"/>
        <v>-0.56379588637375821</v>
      </c>
      <c r="I65" s="186">
        <v>7.0904638739236825</v>
      </c>
      <c r="J65" s="187">
        <f t="shared" si="4"/>
        <v>0.12153478431154685</v>
      </c>
      <c r="K65" s="186">
        <v>7.2082199380853735</v>
      </c>
      <c r="L65" s="187">
        <f t="shared" si="5"/>
        <v>0.11775606416169104</v>
      </c>
      <c r="M65" s="186">
        <v>6.9743584960024547</v>
      </c>
      <c r="N65" s="187">
        <v>-0.256831648434801</v>
      </c>
      <c r="O65" s="187">
        <v>-0.5102481650347972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325</v>
      </c>
      <c r="O74" s="112" t="s">
        <v>326</v>
      </c>
    </row>
    <row r="75" spans="1:16" x14ac:dyDescent="0.25">
      <c r="A75" s="1"/>
      <c r="B75" s="114" t="s">
        <v>71</v>
      </c>
      <c r="C75" s="184">
        <v>8.186498536993172</v>
      </c>
      <c r="D75" s="185">
        <v>-0.18953665969419831</v>
      </c>
      <c r="E75" s="184">
        <v>8.2890048358360904</v>
      </c>
      <c r="F75" s="185">
        <f t="shared" ref="F75:J87" si="6">IFERROR(E75-C75,"-")</f>
        <v>0.1025062988429184</v>
      </c>
      <c r="G75" s="184">
        <v>6.8661087866108783</v>
      </c>
      <c r="H75" s="185">
        <f t="shared" si="6"/>
        <v>-1.4228960492252121</v>
      </c>
      <c r="I75" s="184">
        <v>8.7080301289416564</v>
      </c>
      <c r="J75" s="185">
        <f t="shared" si="6"/>
        <v>1.8419213423307781</v>
      </c>
      <c r="K75" s="184">
        <v>7.8112930170397599</v>
      </c>
      <c r="L75" s="185">
        <f t="shared" ref="L75:L87" si="7">IFERROR(K75-I75,"-")</f>
        <v>-0.89673711190189653</v>
      </c>
      <c r="M75" s="184">
        <v>7.3294535248472839</v>
      </c>
      <c r="N75" s="185">
        <v>-0.48183949219247602</v>
      </c>
      <c r="O75" s="185">
        <v>-0.85704501214588813</v>
      </c>
    </row>
    <row r="76" spans="1:16" x14ac:dyDescent="0.25">
      <c r="A76" s="1"/>
      <c r="B76" s="114" t="s">
        <v>73</v>
      </c>
      <c r="C76" s="184">
        <v>7.2238524022416728</v>
      </c>
      <c r="D76" s="185">
        <v>-0.77072395862875531</v>
      </c>
      <c r="E76" s="184">
        <v>7.5883022712291002</v>
      </c>
      <c r="F76" s="185">
        <f t="shared" si="6"/>
        <v>0.36444986898742737</v>
      </c>
      <c r="G76" s="184">
        <v>4.7457264957264957</v>
      </c>
      <c r="H76" s="185">
        <f t="shared" si="6"/>
        <v>-2.8425757755026044</v>
      </c>
      <c r="I76" s="184">
        <v>6.2548089144987715</v>
      </c>
      <c r="J76" s="185">
        <f t="shared" si="6"/>
        <v>1.5090824187722758</v>
      </c>
      <c r="K76" s="184">
        <v>6.9233999874631733</v>
      </c>
      <c r="L76" s="185">
        <f t="shared" si="7"/>
        <v>0.66859107296440179</v>
      </c>
      <c r="M76" s="184">
        <v>6.3670339921870447</v>
      </c>
      <c r="N76" s="185">
        <v>-0.55636599527612862</v>
      </c>
      <c r="O76" s="185">
        <v>-0.85681841005462811</v>
      </c>
    </row>
    <row r="77" spans="1:16" x14ac:dyDescent="0.25">
      <c r="A77" s="1"/>
      <c r="B77" s="114" t="s">
        <v>75</v>
      </c>
      <c r="C77" s="184">
        <v>6.7097226113757351</v>
      </c>
      <c r="D77" s="185">
        <v>-0.44616653412080076</v>
      </c>
      <c r="E77" s="184">
        <v>8.6091778732843469</v>
      </c>
      <c r="F77" s="185">
        <f t="shared" si="6"/>
        <v>1.8994552619086118</v>
      </c>
      <c r="G77" s="184">
        <v>4.0150659133709983</v>
      </c>
      <c r="H77" s="185">
        <f t="shared" si="6"/>
        <v>-4.5941119599133486</v>
      </c>
      <c r="I77" s="184">
        <v>6.5926417599089699</v>
      </c>
      <c r="J77" s="185">
        <f t="shared" si="6"/>
        <v>2.5775758465379717</v>
      </c>
      <c r="K77" s="184">
        <v>6.4836573830793487</v>
      </c>
      <c r="L77" s="185">
        <f t="shared" si="7"/>
        <v>-0.10898437682962125</v>
      </c>
      <c r="M77" s="184">
        <v>5.9453685258964146</v>
      </c>
      <c r="N77" s="185">
        <v>-0.53828885718293407</v>
      </c>
      <c r="O77" s="185">
        <v>-0.76435408547932049</v>
      </c>
    </row>
    <row r="78" spans="1:16" x14ac:dyDescent="0.25">
      <c r="A78" s="1"/>
      <c r="B78" s="114" t="s">
        <v>77</v>
      </c>
      <c r="C78" s="184">
        <v>7.2507410888583612</v>
      </c>
      <c r="D78" s="185">
        <v>0.28194658696993358</v>
      </c>
      <c r="E78" s="184" t="s">
        <v>236</v>
      </c>
      <c r="F78" s="185" t="str">
        <f t="shared" si="6"/>
        <v>-</v>
      </c>
      <c r="G78" s="184">
        <v>8.9120234604105573</v>
      </c>
      <c r="H78" s="185" t="str">
        <f t="shared" si="6"/>
        <v>-</v>
      </c>
      <c r="I78" s="184">
        <v>5.4027884089666482</v>
      </c>
      <c r="J78" s="185">
        <f t="shared" si="6"/>
        <v>-3.509235051443909</v>
      </c>
      <c r="K78" s="184">
        <v>6.2149014440235</v>
      </c>
      <c r="L78" s="185">
        <f t="shared" si="7"/>
        <v>0.81211303505685173</v>
      </c>
      <c r="M78" s="184">
        <v>5.9940852420991595</v>
      </c>
      <c r="N78" s="185">
        <v>-0.22081620192434048</v>
      </c>
      <c r="O78" s="185">
        <v>-1.2566558467592017</v>
      </c>
    </row>
    <row r="79" spans="1:16" x14ac:dyDescent="0.25">
      <c r="A79" s="1"/>
      <c r="B79" s="114" t="s">
        <v>79</v>
      </c>
      <c r="C79" s="184">
        <v>7.0652739573265926</v>
      </c>
      <c r="D79" s="185">
        <v>0.30956354307959266</v>
      </c>
      <c r="E79" s="184" t="s">
        <v>236</v>
      </c>
      <c r="F79" s="185" t="str">
        <f t="shared" si="6"/>
        <v>-</v>
      </c>
      <c r="G79" s="184">
        <v>3.222950819672131</v>
      </c>
      <c r="H79" s="185" t="str">
        <f t="shared" si="6"/>
        <v>-</v>
      </c>
      <c r="I79" s="184">
        <v>5.5331055429005316</v>
      </c>
      <c r="J79" s="185">
        <f t="shared" si="6"/>
        <v>2.3101547232284005</v>
      </c>
      <c r="K79" s="184">
        <v>5.9238744290582179</v>
      </c>
      <c r="L79" s="185">
        <f t="shared" si="7"/>
        <v>0.39076888615768635</v>
      </c>
      <c r="M79" s="184">
        <v>5.6744533732012705</v>
      </c>
      <c r="N79" s="185">
        <v>-0.2494210558569474</v>
      </c>
      <c r="O79" s="185">
        <v>-1.3908205841253221</v>
      </c>
    </row>
    <row r="80" spans="1:16" x14ac:dyDescent="0.25">
      <c r="A80" s="1"/>
      <c r="B80" s="114" t="s">
        <v>81</v>
      </c>
      <c r="C80" s="184">
        <v>7.8727297555646594</v>
      </c>
      <c r="D80" s="185">
        <v>0.69978744323060216</v>
      </c>
      <c r="E80" s="184" t="s">
        <v>236</v>
      </c>
      <c r="F80" s="185" t="str">
        <f t="shared" si="6"/>
        <v>-</v>
      </c>
      <c r="G80" s="184">
        <v>3.575093532870123</v>
      </c>
      <c r="H80" s="185" t="str">
        <f t="shared" si="6"/>
        <v>-</v>
      </c>
      <c r="I80" s="184">
        <v>5.8430965060397453</v>
      </c>
      <c r="J80" s="185">
        <f t="shared" si="6"/>
        <v>2.2680029731696223</v>
      </c>
      <c r="K80" s="184">
        <v>5.9982021933241443</v>
      </c>
      <c r="L80" s="185">
        <f t="shared" si="7"/>
        <v>0.155105687284399</v>
      </c>
      <c r="M80" s="184">
        <v>6.0618618948292893</v>
      </c>
      <c r="N80" s="185">
        <v>6.3659701505144994E-2</v>
      </c>
      <c r="O80" s="185">
        <v>-1.8108678607353701</v>
      </c>
    </row>
    <row r="81" spans="1:16" x14ac:dyDescent="0.25">
      <c r="A81" s="1"/>
      <c r="B81" s="114" t="s">
        <v>83</v>
      </c>
      <c r="C81" s="184">
        <v>9.5561481030016768</v>
      </c>
      <c r="D81" s="185">
        <v>2.0925142765992204</v>
      </c>
      <c r="E81" s="184" t="s">
        <v>236</v>
      </c>
      <c r="F81" s="185" t="str">
        <f t="shared" si="6"/>
        <v>-</v>
      </c>
      <c r="G81" s="184">
        <v>4.4676313785224675</v>
      </c>
      <c r="H81" s="185" t="str">
        <f t="shared" si="6"/>
        <v>-</v>
      </c>
      <c r="I81" s="184">
        <v>6.6621021021021019</v>
      </c>
      <c r="J81" s="185">
        <f t="shared" si="6"/>
        <v>2.1944707235796344</v>
      </c>
      <c r="K81" s="184">
        <v>6.7138997298108674</v>
      </c>
      <c r="L81" s="185">
        <f t="shared" si="7"/>
        <v>5.1797627708765503E-2</v>
      </c>
      <c r="M81" s="184">
        <v>6.5121279800550562</v>
      </c>
      <c r="N81" s="185">
        <v>-0.20177174975581114</v>
      </c>
      <c r="O81" s="185">
        <v>-3.0440201229466206</v>
      </c>
    </row>
    <row r="82" spans="1:16" x14ac:dyDescent="0.25">
      <c r="A82" s="1"/>
      <c r="B82" s="114" t="s">
        <v>85</v>
      </c>
      <c r="C82" s="184">
        <v>7.6324706221613434</v>
      </c>
      <c r="D82" s="185">
        <v>-0.18769955346863387</v>
      </c>
      <c r="E82" s="184">
        <v>6.4086702386751098</v>
      </c>
      <c r="F82" s="185">
        <f t="shared" si="6"/>
        <v>-1.2238003834862337</v>
      </c>
      <c r="G82" s="184">
        <v>6.3704802521787505</v>
      </c>
      <c r="H82" s="185">
        <f t="shared" si="6"/>
        <v>-3.8189986496359296E-2</v>
      </c>
      <c r="I82" s="184">
        <v>7.0882044713553798</v>
      </c>
      <c r="J82" s="185">
        <f t="shared" si="6"/>
        <v>0.71772421917662932</v>
      </c>
      <c r="K82" s="184">
        <v>10.777282540566892</v>
      </c>
      <c r="L82" s="185">
        <f t="shared" si="7"/>
        <v>3.6890780692115124</v>
      </c>
      <c r="M82" s="184">
        <v>6.7445251659436574</v>
      </c>
      <c r="N82" s="185">
        <v>-4.0327573746232348</v>
      </c>
      <c r="O82" s="185">
        <v>-0.88794545621768606</v>
      </c>
    </row>
    <row r="83" spans="1:16" x14ac:dyDescent="0.25">
      <c r="A83" s="1"/>
      <c r="B83" s="114" t="s">
        <v>87</v>
      </c>
      <c r="C83" s="184">
        <v>7.8181079323797142</v>
      </c>
      <c r="D83" s="185">
        <v>0.51623518030232329</v>
      </c>
      <c r="E83" s="184">
        <v>5.754204398447607</v>
      </c>
      <c r="F83" s="185">
        <f t="shared" si="6"/>
        <v>-2.0639035339321072</v>
      </c>
      <c r="G83" s="184">
        <v>7.6982413372801668</v>
      </c>
      <c r="H83" s="185">
        <f t="shared" si="6"/>
        <v>1.9440369388325598</v>
      </c>
      <c r="I83" s="184">
        <v>6.6442734150795717</v>
      </c>
      <c r="J83" s="185">
        <f t="shared" si="6"/>
        <v>-1.0539679222005951</v>
      </c>
      <c r="K83" s="184">
        <v>6.783448363198886</v>
      </c>
      <c r="L83" s="185">
        <f t="shared" si="7"/>
        <v>0.1391749481193143</v>
      </c>
      <c r="M83" s="184">
        <v>6.4959179045243225</v>
      </c>
      <c r="N83" s="185">
        <v>-0.2875304586745635</v>
      </c>
      <c r="O83" s="185">
        <v>-1.3221900278553917</v>
      </c>
    </row>
    <row r="84" spans="1:16" x14ac:dyDescent="0.25">
      <c r="A84" s="1"/>
      <c r="B84" s="114" t="s">
        <v>89</v>
      </c>
      <c r="C84" s="184">
        <v>7.0438707951581625</v>
      </c>
      <c r="D84" s="185">
        <v>-0.12741971081113856</v>
      </c>
      <c r="E84" s="184">
        <v>5.2800528401585201</v>
      </c>
      <c r="F84" s="185">
        <f t="shared" si="6"/>
        <v>-1.7638179549996424</v>
      </c>
      <c r="G84" s="184">
        <v>7.2983685220729368</v>
      </c>
      <c r="H84" s="185">
        <f t="shared" si="6"/>
        <v>2.0183156819144168</v>
      </c>
      <c r="I84" s="184">
        <v>6.3252017608217166</v>
      </c>
      <c r="J84" s="185">
        <f t="shared" si="6"/>
        <v>-0.97316676125122026</v>
      </c>
      <c r="K84" s="184">
        <v>6.3279678068410465</v>
      </c>
      <c r="L84" s="185">
        <f t="shared" si="7"/>
        <v>2.7660460193299485E-3</v>
      </c>
      <c r="M84" s="184"/>
      <c r="N84" s="185" t="s">
        <v>236</v>
      </c>
      <c r="O84" s="185" t="s">
        <v>236</v>
      </c>
    </row>
    <row r="85" spans="1:16" x14ac:dyDescent="0.25">
      <c r="A85" s="1"/>
      <c r="B85" s="114" t="s">
        <v>91</v>
      </c>
      <c r="C85" s="184">
        <v>7.1743691182641012</v>
      </c>
      <c r="D85" s="185">
        <v>5.1828159618629854E-2</v>
      </c>
      <c r="E85" s="184">
        <v>7.2169971671388105</v>
      </c>
      <c r="F85" s="185">
        <f t="shared" si="6"/>
        <v>4.2628048874709279E-2</v>
      </c>
      <c r="G85" s="184">
        <v>7.11247143323539</v>
      </c>
      <c r="H85" s="185">
        <f t="shared" si="6"/>
        <v>-0.10452573390342046</v>
      </c>
      <c r="I85" s="184">
        <v>6.4895630753273696</v>
      </c>
      <c r="J85" s="185">
        <f t="shared" si="6"/>
        <v>-0.62290835790802035</v>
      </c>
      <c r="K85" s="184">
        <v>6.2915492957746482</v>
      </c>
      <c r="L85" s="185">
        <f t="shared" si="7"/>
        <v>-0.19801377955272148</v>
      </c>
      <c r="M85" s="184"/>
      <c r="N85" s="185" t="s">
        <v>236</v>
      </c>
      <c r="O85" s="185" t="s">
        <v>236</v>
      </c>
    </row>
    <row r="86" spans="1:16" x14ac:dyDescent="0.25">
      <c r="A86" s="1"/>
      <c r="B86" s="114" t="s">
        <v>93</v>
      </c>
      <c r="C86" s="184">
        <v>7.5338108027454487</v>
      </c>
      <c r="D86" s="185">
        <v>0.3609244859756755</v>
      </c>
      <c r="E86" s="184">
        <v>8.1413644744929314</v>
      </c>
      <c r="F86" s="185">
        <f t="shared" si="6"/>
        <v>0.60755367174748276</v>
      </c>
      <c r="G86" s="184">
        <v>6.8714315482392161</v>
      </c>
      <c r="H86" s="185">
        <f t="shared" si="6"/>
        <v>-1.2699329262537153</v>
      </c>
      <c r="I86" s="184">
        <v>6.6228119706380575</v>
      </c>
      <c r="J86" s="185">
        <f t="shared" si="6"/>
        <v>-0.2486195776011586</v>
      </c>
      <c r="K86" s="184">
        <v>7.0346608998618372</v>
      </c>
      <c r="L86" s="185">
        <f t="shared" si="7"/>
        <v>0.41184892922377969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7.548306133933596</v>
      </c>
      <c r="D87" s="187">
        <v>0.17758349924289707</v>
      </c>
      <c r="E87" s="186">
        <v>7.5913972552270428</v>
      </c>
      <c r="F87" s="187">
        <f t="shared" si="6"/>
        <v>4.3091121293446832E-2</v>
      </c>
      <c r="G87" s="186">
        <v>6.7455399431638776</v>
      </c>
      <c r="H87" s="187">
        <f t="shared" si="6"/>
        <v>-0.84585731206316517</v>
      </c>
      <c r="I87" s="186">
        <v>6.4269044031474971</v>
      </c>
      <c r="J87" s="187">
        <f t="shared" si="6"/>
        <v>-0.3186355400163805</v>
      </c>
      <c r="K87" s="186">
        <v>6.8745572242618751</v>
      </c>
      <c r="L87" s="187">
        <f t="shared" si="7"/>
        <v>0.44765282111437799</v>
      </c>
      <c r="M87" s="186">
        <v>6.3184115753577466</v>
      </c>
      <c r="N87" s="187">
        <v>-0.69043694782579657</v>
      </c>
      <c r="O87" s="187">
        <v>-1.3383485882812884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325</v>
      </c>
      <c r="O96" s="112" t="s">
        <v>326</v>
      </c>
    </row>
    <row r="97" spans="2:15" x14ac:dyDescent="0.25">
      <c r="B97" s="114" t="s">
        <v>71</v>
      </c>
      <c r="C97" s="184">
        <v>9.1119876893734144</v>
      </c>
      <c r="D97" s="185">
        <v>-0.18080191633829834</v>
      </c>
      <c r="E97" s="184">
        <v>9.2931405721316516</v>
      </c>
      <c r="F97" s="185">
        <f t="shared" ref="F97:J109" si="8">IFERROR(E97-C97,"-")</f>
        <v>0.18115288275823715</v>
      </c>
      <c r="G97" s="184">
        <v>6.2457056247894913</v>
      </c>
      <c r="H97" s="185">
        <f t="shared" si="8"/>
        <v>-3.0474349473421602</v>
      </c>
      <c r="I97" s="184">
        <v>8.3071684805739654</v>
      </c>
      <c r="J97" s="185">
        <f t="shared" si="8"/>
        <v>2.0614628557844741</v>
      </c>
      <c r="K97" s="184">
        <v>8.3011123699660114</v>
      </c>
      <c r="L97" s="185">
        <f t="shared" ref="L97:L109" si="9">IFERROR(K97-I97,"-")</f>
        <v>-6.0561106079539684E-3</v>
      </c>
      <c r="M97" s="184">
        <v>9.2936143676727365</v>
      </c>
      <c r="N97" s="185">
        <v>0.99250199770672509</v>
      </c>
      <c r="O97" s="185">
        <v>0.18162667829932211</v>
      </c>
    </row>
    <row r="98" spans="2:15" x14ac:dyDescent="0.25">
      <c r="B98" s="114" t="s">
        <v>73</v>
      </c>
      <c r="C98" s="184">
        <v>8.8553083164761226</v>
      </c>
      <c r="D98" s="185">
        <v>0.19657099967792568</v>
      </c>
      <c r="E98" s="184">
        <v>8.625096479943867</v>
      </c>
      <c r="F98" s="185">
        <f t="shared" si="8"/>
        <v>-0.23021183653225563</v>
      </c>
      <c r="G98" s="184">
        <v>5.2119971771347915</v>
      </c>
      <c r="H98" s="185">
        <f t="shared" si="8"/>
        <v>-3.4130993028090755</v>
      </c>
      <c r="I98" s="184">
        <v>7.5730620891955018</v>
      </c>
      <c r="J98" s="185">
        <f t="shared" si="8"/>
        <v>2.3610649120607103</v>
      </c>
      <c r="K98" s="184">
        <v>8.1789666526378326</v>
      </c>
      <c r="L98" s="185">
        <f t="shared" si="9"/>
        <v>0.60590456344233079</v>
      </c>
      <c r="M98" s="184">
        <v>8.1201311092652038</v>
      </c>
      <c r="N98" s="185">
        <v>-5.8835543372628862E-2</v>
      </c>
      <c r="O98" s="185">
        <v>-0.73517720721091884</v>
      </c>
    </row>
    <row r="99" spans="2:15" x14ac:dyDescent="0.25">
      <c r="B99" s="114" t="s">
        <v>75</v>
      </c>
      <c r="C99" s="184">
        <v>7.5736723328358755</v>
      </c>
      <c r="D99" s="185">
        <v>-0.24385035921637144</v>
      </c>
      <c r="E99" s="184">
        <v>9.711828834606191</v>
      </c>
      <c r="F99" s="185">
        <f t="shared" si="8"/>
        <v>2.1381565017703155</v>
      </c>
      <c r="G99" s="184">
        <v>5.7293934681181957</v>
      </c>
      <c r="H99" s="185">
        <f t="shared" si="8"/>
        <v>-3.9824353664879952</v>
      </c>
      <c r="I99" s="184">
        <v>7.2856591610677324</v>
      </c>
      <c r="J99" s="185">
        <f t="shared" si="8"/>
        <v>1.5562656929495366</v>
      </c>
      <c r="K99" s="184">
        <v>7.4864847470716951</v>
      </c>
      <c r="L99" s="185">
        <f t="shared" si="9"/>
        <v>0.20082558600396272</v>
      </c>
      <c r="M99" s="184">
        <v>7.895418856522757</v>
      </c>
      <c r="N99" s="185">
        <v>0.4089341094510619</v>
      </c>
      <c r="O99" s="185">
        <v>0.3217465236868815</v>
      </c>
    </row>
    <row r="100" spans="2:15" x14ac:dyDescent="0.25">
      <c r="B100" s="114" t="s">
        <v>77</v>
      </c>
      <c r="C100" s="184">
        <v>7.4476172183451776</v>
      </c>
      <c r="D100" s="185">
        <v>0.24715972532299535</v>
      </c>
      <c r="E100" s="184" t="s">
        <v>236</v>
      </c>
      <c r="F100" s="185" t="str">
        <f t="shared" si="8"/>
        <v>-</v>
      </c>
      <c r="G100" s="184">
        <v>4.7813427832583084</v>
      </c>
      <c r="H100" s="185" t="str">
        <f t="shared" si="8"/>
        <v>-</v>
      </c>
      <c r="I100" s="184">
        <v>6.7759002394614374</v>
      </c>
      <c r="J100" s="185">
        <f t="shared" si="8"/>
        <v>1.994557456203129</v>
      </c>
      <c r="K100" s="184">
        <v>6.817497116232782</v>
      </c>
      <c r="L100" s="185">
        <f t="shared" si="9"/>
        <v>4.1596876771344604E-2</v>
      </c>
      <c r="M100" s="184">
        <v>7.473088004190676</v>
      </c>
      <c r="N100" s="185">
        <v>0.655590887957894</v>
      </c>
      <c r="O100" s="185">
        <v>2.5470785845498334E-2</v>
      </c>
    </row>
    <row r="101" spans="2:15" x14ac:dyDescent="0.25">
      <c r="B101" s="114" t="s">
        <v>79</v>
      </c>
      <c r="C101" s="184">
        <v>7.1009698140140225</v>
      </c>
      <c r="D101" s="185">
        <v>-0.16525336195164275</v>
      </c>
      <c r="E101" s="184" t="s">
        <v>236</v>
      </c>
      <c r="F101" s="185" t="str">
        <f t="shared" si="8"/>
        <v>-</v>
      </c>
      <c r="G101" s="184">
        <v>4.397778365511769</v>
      </c>
      <c r="H101" s="185" t="str">
        <f t="shared" si="8"/>
        <v>-</v>
      </c>
      <c r="I101" s="184">
        <v>6.9439102564102564</v>
      </c>
      <c r="J101" s="185">
        <f t="shared" si="8"/>
        <v>2.5461318908984873</v>
      </c>
      <c r="K101" s="184">
        <v>7.2586569343065692</v>
      </c>
      <c r="L101" s="185">
        <f t="shared" si="9"/>
        <v>0.31474667789631283</v>
      </c>
      <c r="M101" s="184">
        <v>7.3748725608744099</v>
      </c>
      <c r="N101" s="185">
        <v>0.11621562656784068</v>
      </c>
      <c r="O101" s="185">
        <v>0.2739027468603874</v>
      </c>
    </row>
    <row r="102" spans="2:15" x14ac:dyDescent="0.25">
      <c r="B102" s="114" t="s">
        <v>81</v>
      </c>
      <c r="C102" s="184">
        <v>7.7138281721190438</v>
      </c>
      <c r="D102" s="185">
        <v>0.50109885725569647</v>
      </c>
      <c r="E102" s="184" t="s">
        <v>236</v>
      </c>
      <c r="F102" s="185" t="str">
        <f t="shared" si="8"/>
        <v>-</v>
      </c>
      <c r="G102" s="184">
        <v>5.0881335981755313</v>
      </c>
      <c r="H102" s="185" t="str">
        <f t="shared" si="8"/>
        <v>-</v>
      </c>
      <c r="I102" s="184">
        <v>7.1152385313686937</v>
      </c>
      <c r="J102" s="185">
        <f t="shared" si="8"/>
        <v>2.0271049331931623</v>
      </c>
      <c r="K102" s="184">
        <v>7.1489987528531422</v>
      </c>
      <c r="L102" s="185">
        <f t="shared" si="9"/>
        <v>3.3760221484448572E-2</v>
      </c>
      <c r="M102" s="184">
        <v>7.5855845256024095</v>
      </c>
      <c r="N102" s="185">
        <v>0.43658577274926724</v>
      </c>
      <c r="O102" s="185">
        <v>-0.12824364651663434</v>
      </c>
    </row>
    <row r="103" spans="2:15" x14ac:dyDescent="0.25">
      <c r="B103" s="114" t="s">
        <v>83</v>
      </c>
      <c r="C103" s="184">
        <v>8.4438497333786025</v>
      </c>
      <c r="D103" s="185">
        <v>0.40967213191384744</v>
      </c>
      <c r="E103" s="184" t="s">
        <v>236</v>
      </c>
      <c r="F103" s="185" t="str">
        <f t="shared" si="8"/>
        <v>-</v>
      </c>
      <c r="G103" s="184">
        <v>5.9932805987922091</v>
      </c>
      <c r="H103" s="185" t="str">
        <f t="shared" si="8"/>
        <v>-</v>
      </c>
      <c r="I103" s="184">
        <v>7.5383412868191542</v>
      </c>
      <c r="J103" s="185">
        <f t="shared" si="8"/>
        <v>1.5450606880269451</v>
      </c>
      <c r="K103" s="184">
        <v>8.4821730950141117</v>
      </c>
      <c r="L103" s="185">
        <f t="shared" si="9"/>
        <v>0.94383180819495749</v>
      </c>
      <c r="M103" s="184">
        <v>8.1429656266053208</v>
      </c>
      <c r="N103" s="185">
        <v>-0.3392074684087909</v>
      </c>
      <c r="O103" s="185">
        <v>-0.3008841067732817</v>
      </c>
    </row>
    <row r="104" spans="2:15" x14ac:dyDescent="0.25">
      <c r="B104" s="114" t="s">
        <v>85</v>
      </c>
      <c r="C104" s="184">
        <v>8.6335759584894785</v>
      </c>
      <c r="D104" s="185">
        <v>0.44793548411538886</v>
      </c>
      <c r="E104" s="184">
        <v>5.7271688124172782</v>
      </c>
      <c r="F104" s="185">
        <f t="shared" si="8"/>
        <v>-2.9064071460722003</v>
      </c>
      <c r="G104" s="184">
        <v>7.6142005157962602</v>
      </c>
      <c r="H104" s="185">
        <f t="shared" si="8"/>
        <v>1.8870317033789821</v>
      </c>
      <c r="I104" s="184">
        <v>7.8744468190747581</v>
      </c>
      <c r="J104" s="185">
        <f t="shared" si="8"/>
        <v>0.26024630327849785</v>
      </c>
      <c r="K104" s="184">
        <v>8.01108209668174</v>
      </c>
      <c r="L104" s="185">
        <f t="shared" si="9"/>
        <v>0.13663527760698191</v>
      </c>
      <c r="M104" s="184">
        <v>8.0382977830910889</v>
      </c>
      <c r="N104" s="185">
        <v>2.7215686409348905E-2</v>
      </c>
      <c r="O104" s="185">
        <v>-0.59527817539838956</v>
      </c>
    </row>
    <row r="105" spans="2:15" x14ac:dyDescent="0.25">
      <c r="B105" s="114" t="s">
        <v>87</v>
      </c>
      <c r="C105" s="184">
        <v>8.114402832122229</v>
      </c>
      <c r="D105" s="185">
        <v>0.21864010365630548</v>
      </c>
      <c r="E105" s="184">
        <v>4.8131985098456624</v>
      </c>
      <c r="F105" s="185">
        <f t="shared" si="8"/>
        <v>-3.3012043222765666</v>
      </c>
      <c r="G105" s="184">
        <v>7.2469283548747407</v>
      </c>
      <c r="H105" s="185">
        <f t="shared" si="8"/>
        <v>2.4337298450290783</v>
      </c>
      <c r="I105" s="184">
        <v>7.2615313415951048</v>
      </c>
      <c r="J105" s="185">
        <f t="shared" si="8"/>
        <v>1.4602986720364086E-2</v>
      </c>
      <c r="K105" s="184">
        <v>7.6952673050069818</v>
      </c>
      <c r="L105" s="185">
        <f t="shared" si="9"/>
        <v>0.43373596341187692</v>
      </c>
      <c r="M105" s="184">
        <v>7.7831139240506326</v>
      </c>
      <c r="N105" s="185">
        <v>8.7846619043650875E-2</v>
      </c>
      <c r="O105" s="185">
        <v>-0.33128890807159639</v>
      </c>
    </row>
    <row r="106" spans="2:15" x14ac:dyDescent="0.25">
      <c r="B106" s="114" t="s">
        <v>89</v>
      </c>
      <c r="C106" s="184">
        <v>7.962747724228735</v>
      </c>
      <c r="D106" s="185">
        <v>0.51524385046878329</v>
      </c>
      <c r="E106" s="184">
        <v>4.2117686448480791</v>
      </c>
      <c r="F106" s="185">
        <f t="shared" si="8"/>
        <v>-3.7509790793806559</v>
      </c>
      <c r="G106" s="184">
        <v>7.0020037817853416</v>
      </c>
      <c r="H106" s="185">
        <f t="shared" si="8"/>
        <v>2.7902351369372624</v>
      </c>
      <c r="I106" s="184">
        <v>7.3794434384827978</v>
      </c>
      <c r="J106" s="185">
        <f t="shared" si="8"/>
        <v>0.37743965669745627</v>
      </c>
      <c r="K106" s="184">
        <v>7.779149370829983</v>
      </c>
      <c r="L106" s="185">
        <f t="shared" si="9"/>
        <v>0.39970593234718521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8.2358928407315499</v>
      </c>
      <c r="D107" s="185">
        <v>-7.5009298361143451E-2</v>
      </c>
      <c r="E107" s="184">
        <v>6.5008317622269045</v>
      </c>
      <c r="F107" s="185">
        <f t="shared" si="8"/>
        <v>-1.7350610785046454</v>
      </c>
      <c r="G107" s="184">
        <v>7.7717367009387575</v>
      </c>
      <c r="H107" s="185">
        <f t="shared" si="8"/>
        <v>1.2709049387118529</v>
      </c>
      <c r="I107" s="184">
        <v>7.5624564187645769</v>
      </c>
      <c r="J107" s="185">
        <f t="shared" si="8"/>
        <v>-0.2092802821741806</v>
      </c>
      <c r="K107" s="184">
        <v>8.1975707936803399</v>
      </c>
      <c r="L107" s="185">
        <f t="shared" si="9"/>
        <v>0.63511437491576306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8.2768994963871254</v>
      </c>
      <c r="D108" s="185">
        <v>0.43377806246400841</v>
      </c>
      <c r="E108" s="184">
        <v>6.7457202049940026</v>
      </c>
      <c r="F108" s="185">
        <f t="shared" si="8"/>
        <v>-1.5311792913931228</v>
      </c>
      <c r="G108" s="184">
        <v>7.6706188030103934</v>
      </c>
      <c r="H108" s="185">
        <f t="shared" si="8"/>
        <v>0.92489859801639085</v>
      </c>
      <c r="I108" s="184">
        <v>7.6502985407427593</v>
      </c>
      <c r="J108" s="185">
        <f t="shared" si="8"/>
        <v>-2.032026226763417E-2</v>
      </c>
      <c r="K108" s="184">
        <v>8.0025941517806345</v>
      </c>
      <c r="L108" s="185">
        <f t="shared" si="9"/>
        <v>0.35229561103787521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8.1169882827317821</v>
      </c>
      <c r="D109" s="187">
        <v>0.20101406614653694</v>
      </c>
      <c r="E109" s="186">
        <v>7.6976565365005385</v>
      </c>
      <c r="F109" s="187">
        <f t="shared" si="8"/>
        <v>-0.41933174623124359</v>
      </c>
      <c r="G109" s="186">
        <v>6.7480053840829859</v>
      </c>
      <c r="H109" s="187">
        <f t="shared" si="8"/>
        <v>-0.9496511524175526</v>
      </c>
      <c r="I109" s="186">
        <v>7.4304103238841659</v>
      </c>
      <c r="J109" s="187">
        <f t="shared" si="8"/>
        <v>0.68240493980118</v>
      </c>
      <c r="K109" s="186">
        <v>7.7809349022994709</v>
      </c>
      <c r="L109" s="187">
        <f t="shared" si="9"/>
        <v>0.35052457841530504</v>
      </c>
      <c r="M109" s="186">
        <v>7.9589896236972528</v>
      </c>
      <c r="N109" s="187">
        <v>0.25126115584608577</v>
      </c>
      <c r="O109" s="187">
        <v>-0.14496731062437718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6A66F-5315-4DCF-8A47-9C1992881736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EBBDE-E1F1-43AD-A961-AAD6C1C0B5D0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7" x14ac:dyDescent="0.25">
      <c r="A9" s="1" t="s">
        <v>70</v>
      </c>
      <c r="B9" s="114" t="s">
        <v>71</v>
      </c>
      <c r="C9" s="193">
        <v>0.68040000000000012</v>
      </c>
      <c r="D9" s="116">
        <v>-4.0203131612357002E-2</v>
      </c>
      <c r="E9" s="193">
        <v>0.69230000000000003</v>
      </c>
      <c r="F9" s="116">
        <f t="shared" ref="F9:L20" si="0">IFERROR(E9/C9-1,"-")</f>
        <v>1.748971193415616E-2</v>
      </c>
      <c r="G9" s="193">
        <v>9.5100000000000004E-2</v>
      </c>
      <c r="H9" s="116">
        <f t="shared" si="0"/>
        <v>-0.86263180702007802</v>
      </c>
      <c r="I9" s="193">
        <v>0.5</v>
      </c>
      <c r="J9" s="116">
        <f t="shared" si="0"/>
        <v>4.2576235541535228</v>
      </c>
      <c r="K9" s="193">
        <v>0.66949999999999998</v>
      </c>
      <c r="L9" s="116">
        <f t="shared" si="0"/>
        <v>0.33899999999999997</v>
      </c>
      <c r="M9" s="193">
        <v>0.70660000000000001</v>
      </c>
      <c r="N9" s="116">
        <v>5.5414488424197161E-2</v>
      </c>
      <c r="O9" s="116">
        <v>3.8506760728982847E-2</v>
      </c>
    </row>
    <row r="10" spans="1:17" x14ac:dyDescent="0.25">
      <c r="A10" s="1" t="s">
        <v>72</v>
      </c>
      <c r="B10" s="114" t="s">
        <v>73</v>
      </c>
      <c r="C10" s="193">
        <v>0.6915</v>
      </c>
      <c r="D10" s="116">
        <v>-3.2054871220604575E-2</v>
      </c>
      <c r="E10" s="193">
        <v>0.68569999999999998</v>
      </c>
      <c r="F10" s="116">
        <f t="shared" si="0"/>
        <v>-8.3875632682574031E-3</v>
      </c>
      <c r="G10" s="193">
        <v>0.1361</v>
      </c>
      <c r="H10" s="116">
        <f t="shared" si="0"/>
        <v>-0.80151669826454719</v>
      </c>
      <c r="I10" s="193">
        <v>0.61280000000000001</v>
      </c>
      <c r="J10" s="116">
        <f t="shared" si="0"/>
        <v>3.5025716385011023</v>
      </c>
      <c r="K10" s="193">
        <v>0.74250000000000005</v>
      </c>
      <c r="L10" s="116">
        <f t="shared" si="0"/>
        <v>0.21165143603133174</v>
      </c>
      <c r="M10" s="193">
        <v>0.74719999999999998</v>
      </c>
      <c r="N10" s="116">
        <v>6.3299663299662967E-3</v>
      </c>
      <c r="O10" s="116">
        <v>8.054953000723053E-2</v>
      </c>
    </row>
    <row r="11" spans="1:17" x14ac:dyDescent="0.25">
      <c r="A11" s="1" t="s">
        <v>74</v>
      </c>
      <c r="B11" s="114" t="s">
        <v>75</v>
      </c>
      <c r="C11" s="193">
        <v>0.67079999999999995</v>
      </c>
      <c r="D11" s="116">
        <v>-4.2808219178082196E-2</v>
      </c>
      <c r="E11" s="193">
        <v>0.29420000000000002</v>
      </c>
      <c r="F11" s="116">
        <f t="shared" si="0"/>
        <v>-0.5614192009540846</v>
      </c>
      <c r="G11" s="193">
        <v>0.1757</v>
      </c>
      <c r="H11" s="116">
        <f t="shared" si="0"/>
        <v>-0.40278721957851804</v>
      </c>
      <c r="I11" s="193">
        <v>0.65290000000000004</v>
      </c>
      <c r="J11" s="116">
        <f t="shared" si="0"/>
        <v>2.7159931701764375</v>
      </c>
      <c r="K11" s="193">
        <v>0.70920000000000005</v>
      </c>
      <c r="L11" s="116">
        <f t="shared" si="0"/>
        <v>8.6230663194976298E-2</v>
      </c>
      <c r="M11" s="193">
        <v>0.74159999999999993</v>
      </c>
      <c r="N11" s="116">
        <v>4.5685279187817063E-2</v>
      </c>
      <c r="O11" s="116">
        <v>0.10554561717352406</v>
      </c>
    </row>
    <row r="12" spans="1:17" x14ac:dyDescent="0.25">
      <c r="A12" s="1" t="s">
        <v>76</v>
      </c>
      <c r="B12" s="114" t="s">
        <v>77</v>
      </c>
      <c r="C12" s="193">
        <v>0.61740000000000006</v>
      </c>
      <c r="D12" s="116">
        <v>-2.3564763561600421E-2</v>
      </c>
      <c r="E12" s="193">
        <v>0</v>
      </c>
      <c r="F12" s="116">
        <f t="shared" si="0"/>
        <v>-1</v>
      </c>
      <c r="G12" s="193">
        <v>0.17579999999999998</v>
      </c>
      <c r="H12" s="116" t="str">
        <f t="shared" si="0"/>
        <v>-</v>
      </c>
      <c r="I12" s="193">
        <v>0.63419999999999999</v>
      </c>
      <c r="J12" s="116">
        <f t="shared" si="0"/>
        <v>2.6075085324232083</v>
      </c>
      <c r="K12" s="193">
        <v>0.66839999999999999</v>
      </c>
      <c r="L12" s="116">
        <f t="shared" si="0"/>
        <v>5.392620624408706E-2</v>
      </c>
      <c r="M12" s="193">
        <v>0.69840000000000002</v>
      </c>
      <c r="N12" s="116">
        <v>4.4883303411131115E-2</v>
      </c>
      <c r="O12" s="116">
        <v>0.13119533527696792</v>
      </c>
    </row>
    <row r="13" spans="1:17" x14ac:dyDescent="0.25">
      <c r="A13" s="1" t="s">
        <v>78</v>
      </c>
      <c r="B13" s="114" t="s">
        <v>79</v>
      </c>
      <c r="C13" s="193">
        <v>0.60009999999999997</v>
      </c>
      <c r="D13" s="116">
        <v>-3.9834024896266973E-3</v>
      </c>
      <c r="E13" s="193">
        <v>0</v>
      </c>
      <c r="F13" s="116">
        <f t="shared" si="0"/>
        <v>-1</v>
      </c>
      <c r="G13" s="193">
        <v>0.15710000000000002</v>
      </c>
      <c r="H13" s="116" t="str">
        <f t="shared" si="0"/>
        <v>-</v>
      </c>
      <c r="I13" s="193">
        <v>0.5615</v>
      </c>
      <c r="J13" s="116">
        <f t="shared" si="0"/>
        <v>2.5741565881604069</v>
      </c>
      <c r="K13" s="193">
        <v>0.58719999999999994</v>
      </c>
      <c r="L13" s="116">
        <f t="shared" si="0"/>
        <v>4.5770258236865535E-2</v>
      </c>
      <c r="M13" s="193">
        <v>0.65599999999999992</v>
      </c>
      <c r="N13" s="116">
        <v>0.11716621253406001</v>
      </c>
      <c r="O13" s="116">
        <v>9.3151141476420563E-2</v>
      </c>
    </row>
    <row r="14" spans="1:17" x14ac:dyDescent="0.25">
      <c r="A14" s="1" t="s">
        <v>80</v>
      </c>
      <c r="B14" s="114" t="s">
        <v>81</v>
      </c>
      <c r="C14" s="193">
        <v>0.67500000000000004</v>
      </c>
      <c r="D14" s="116">
        <v>-8.3737329219919499E-3</v>
      </c>
      <c r="E14" s="193">
        <v>0</v>
      </c>
      <c r="F14" s="116">
        <f t="shared" si="0"/>
        <v>-1</v>
      </c>
      <c r="G14" s="193">
        <v>0.18729999999999999</v>
      </c>
      <c r="H14" s="116" t="str">
        <f t="shared" si="0"/>
        <v>-</v>
      </c>
      <c r="I14" s="193">
        <v>0.5746</v>
      </c>
      <c r="J14" s="116">
        <f t="shared" si="0"/>
        <v>2.0678056593699949</v>
      </c>
      <c r="K14" s="193">
        <v>0.68279999999999996</v>
      </c>
      <c r="L14" s="116">
        <f t="shared" si="0"/>
        <v>0.18830490776192121</v>
      </c>
      <c r="M14" s="193">
        <v>0.7095999999999999</v>
      </c>
      <c r="N14" s="116">
        <v>3.9250146455770185E-2</v>
      </c>
      <c r="O14" s="116">
        <v>5.1259259259259116E-2</v>
      </c>
    </row>
    <row r="15" spans="1:17" x14ac:dyDescent="0.25">
      <c r="A15" s="1" t="s">
        <v>82</v>
      </c>
      <c r="B15" s="114" t="s">
        <v>83</v>
      </c>
      <c r="C15" s="193">
        <v>0.72970000000000002</v>
      </c>
      <c r="D15" s="116">
        <v>-1.5051997810617834E-3</v>
      </c>
      <c r="E15" s="193">
        <v>0</v>
      </c>
      <c r="F15" s="116">
        <f t="shared" si="0"/>
        <v>-1</v>
      </c>
      <c r="G15" s="193">
        <v>0.31109999999999999</v>
      </c>
      <c r="H15" s="116" t="str">
        <f t="shared" si="0"/>
        <v>-</v>
      </c>
      <c r="I15" s="193">
        <v>0.70909999999999995</v>
      </c>
      <c r="J15" s="116">
        <f t="shared" si="0"/>
        <v>1.2793314046930249</v>
      </c>
      <c r="K15" s="193">
        <v>0.75749999999999995</v>
      </c>
      <c r="L15" s="116">
        <f t="shared" si="0"/>
        <v>6.8255535185446359E-2</v>
      </c>
      <c r="M15" s="193">
        <v>0.75879999999999992</v>
      </c>
      <c r="N15" s="116">
        <v>1.7161716171616437E-3</v>
      </c>
      <c r="O15" s="116">
        <v>3.9879402494175542E-2</v>
      </c>
    </row>
    <row r="16" spans="1:17" x14ac:dyDescent="0.25">
      <c r="A16" s="1" t="s">
        <v>84</v>
      </c>
      <c r="B16" s="114" t="s">
        <v>85</v>
      </c>
      <c r="C16" s="193">
        <v>0.76029999999999998</v>
      </c>
      <c r="D16" s="116">
        <v>-3.5641806189751435E-2</v>
      </c>
      <c r="E16" s="193">
        <v>0.32240000000000002</v>
      </c>
      <c r="F16" s="116">
        <f t="shared" si="0"/>
        <v>-0.57595685913455208</v>
      </c>
      <c r="G16" s="193">
        <v>0.45500000000000002</v>
      </c>
      <c r="H16" s="116">
        <f t="shared" si="0"/>
        <v>0.41129032258064502</v>
      </c>
      <c r="I16" s="193">
        <v>0.74010000000000009</v>
      </c>
      <c r="J16" s="116">
        <f t="shared" si="0"/>
        <v>0.62659340659340668</v>
      </c>
      <c r="K16" s="193">
        <v>0.82290000000000008</v>
      </c>
      <c r="L16" s="116">
        <f t="shared" si="0"/>
        <v>0.11187677340899871</v>
      </c>
      <c r="M16" s="193">
        <v>0.79330000000000001</v>
      </c>
      <c r="N16" s="116">
        <v>-3.5970348766557358E-2</v>
      </c>
      <c r="O16" s="116">
        <v>4.3403919505458521E-2</v>
      </c>
    </row>
    <row r="17" spans="1:30" x14ac:dyDescent="0.25">
      <c r="A17" s="1" t="s">
        <v>86</v>
      </c>
      <c r="B17" s="114" t="s">
        <v>87</v>
      </c>
      <c r="C17" s="193">
        <v>0.64760000000000006</v>
      </c>
      <c r="D17" s="116">
        <v>-6.5647092771605853E-2</v>
      </c>
      <c r="E17" s="193">
        <v>0.17910000000000001</v>
      </c>
      <c r="F17" s="116">
        <f t="shared" si="0"/>
        <v>-0.72344039530574422</v>
      </c>
      <c r="G17" s="193">
        <v>0.41299999999999998</v>
      </c>
      <c r="H17" s="116">
        <f t="shared" si="0"/>
        <v>1.3059743160245669</v>
      </c>
      <c r="I17" s="193">
        <v>0.63939999999999997</v>
      </c>
      <c r="J17" s="116">
        <f t="shared" si="0"/>
        <v>0.54818401937046013</v>
      </c>
      <c r="K17" s="193">
        <v>0.6966</v>
      </c>
      <c r="L17" s="116">
        <f t="shared" si="0"/>
        <v>8.945886768845801E-2</v>
      </c>
      <c r="M17" s="193">
        <v>0.70640000000000003</v>
      </c>
      <c r="N17" s="116">
        <v>1.4068331897789221E-2</v>
      </c>
      <c r="O17" s="116">
        <v>9.0796788140827589E-2</v>
      </c>
    </row>
    <row r="18" spans="1:30" x14ac:dyDescent="0.25">
      <c r="A18" s="1" t="s">
        <v>88</v>
      </c>
      <c r="B18" s="114" t="s">
        <v>89</v>
      </c>
      <c r="C18" s="193">
        <v>0.65040000000000009</v>
      </c>
      <c r="D18" s="116">
        <v>-9.891936824605152E-2</v>
      </c>
      <c r="E18" s="193">
        <v>0.16300000000000001</v>
      </c>
      <c r="F18" s="116">
        <f t="shared" si="0"/>
        <v>-0.74938499384993851</v>
      </c>
      <c r="G18" s="193">
        <v>0.57179999999999997</v>
      </c>
      <c r="H18" s="116">
        <f t="shared" si="0"/>
        <v>2.5079754601226991</v>
      </c>
      <c r="I18" s="193">
        <v>0.66269999999999996</v>
      </c>
      <c r="J18" s="116">
        <f t="shared" si="0"/>
        <v>0.15897166841552979</v>
      </c>
      <c r="K18" s="193">
        <v>0.74870000000000003</v>
      </c>
      <c r="L18" s="116">
        <f t="shared" si="0"/>
        <v>0.12977214425833727</v>
      </c>
      <c r="M18" s="193"/>
      <c r="N18" s="116" t="s">
        <v>236</v>
      </c>
      <c r="O18" s="116" t="s">
        <v>236</v>
      </c>
      <c r="AC18" s="194"/>
    </row>
    <row r="19" spans="1:30" x14ac:dyDescent="0.25">
      <c r="A19" s="1" t="s">
        <v>90</v>
      </c>
      <c r="B19" s="114" t="s">
        <v>91</v>
      </c>
      <c r="C19" s="193">
        <v>0.66639999999999999</v>
      </c>
      <c r="D19" s="116">
        <v>-1.7974835230678554E-3</v>
      </c>
      <c r="E19" s="193">
        <v>0.18329999999999999</v>
      </c>
      <c r="F19" s="116">
        <f t="shared" si="0"/>
        <v>-0.72493997599039617</v>
      </c>
      <c r="G19" s="193">
        <v>0.61499999999999999</v>
      </c>
      <c r="H19" s="116">
        <f t="shared" si="0"/>
        <v>2.3551554828150576</v>
      </c>
      <c r="I19" s="193">
        <v>0.66959999999999997</v>
      </c>
      <c r="J19" s="116">
        <f t="shared" si="0"/>
        <v>8.8780487804878128E-2</v>
      </c>
      <c r="K19" s="193">
        <v>0.73970000000000002</v>
      </c>
      <c r="L19" s="116">
        <f t="shared" si="0"/>
        <v>0.10468936678614105</v>
      </c>
      <c r="M19" s="193"/>
      <c r="N19" s="116" t="s">
        <v>236</v>
      </c>
      <c r="O19" s="116" t="s">
        <v>236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0.67180000000000006</v>
      </c>
      <c r="D20" s="116">
        <v>2.471018913971923E-2</v>
      </c>
      <c r="E20" s="193">
        <v>0.18170000000000003</v>
      </c>
      <c r="F20" s="116">
        <f t="shared" si="0"/>
        <v>-0.72953259898779399</v>
      </c>
      <c r="G20" s="193">
        <v>0.51790000000000003</v>
      </c>
      <c r="H20" s="116">
        <f t="shared" si="0"/>
        <v>1.8503026967528893</v>
      </c>
      <c r="I20" s="193">
        <v>0.65170000000000006</v>
      </c>
      <c r="J20" s="116">
        <f t="shared" si="0"/>
        <v>0.25835103301795725</v>
      </c>
      <c r="K20" s="193">
        <v>0.72120000000000006</v>
      </c>
      <c r="L20" s="116">
        <f t="shared" si="0"/>
        <v>0.10664416142396815</v>
      </c>
      <c r="M20" s="193"/>
      <c r="N20" s="116" t="s">
        <v>236</v>
      </c>
      <c r="O20" s="116" t="s">
        <v>236</v>
      </c>
      <c r="P20" s="122"/>
    </row>
    <row r="21" spans="1:30" ht="15.75" x14ac:dyDescent="0.25">
      <c r="A21" s="1" t="s">
        <v>0</v>
      </c>
      <c r="B21" s="117" t="s">
        <v>30</v>
      </c>
      <c r="C21" s="195">
        <v>0.67192823926387557</v>
      </c>
      <c r="D21" s="119">
        <v>-2.8102309727915831E-2</v>
      </c>
      <c r="E21" s="195">
        <v>0.41641203353334449</v>
      </c>
      <c r="F21" s="119">
        <v>-0.38027305715035786</v>
      </c>
      <c r="G21" s="195">
        <v>0.38237984856351559</v>
      </c>
      <c r="H21" s="119">
        <v>-8.1727189008104717E-2</v>
      </c>
      <c r="I21" s="195">
        <v>0.63514820255836268</v>
      </c>
      <c r="J21" s="119">
        <v>0.6610399448203681</v>
      </c>
      <c r="K21" s="195">
        <v>0.71202240207954559</v>
      </c>
      <c r="L21" s="119">
        <v>0.12103348354216448</v>
      </c>
      <c r="M21" s="195"/>
      <c r="N21" s="119" t="s">
        <v>236</v>
      </c>
      <c r="O21" s="119" t="s">
        <v>236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30" x14ac:dyDescent="0.25">
      <c r="B31" s="114" t="s">
        <v>71</v>
      </c>
      <c r="C31" s="193">
        <v>0.71530000000000005</v>
      </c>
      <c r="D31" s="116"/>
      <c r="E31" s="193">
        <v>0.74340000000000006</v>
      </c>
      <c r="F31" s="116">
        <f t="shared" ref="F31:J42" si="1">IFERROR(E31/C31-1,"-")</f>
        <v>3.9284216412694084E-2</v>
      </c>
      <c r="G31" s="193">
        <v>7.5199999999999989E-2</v>
      </c>
      <c r="H31" s="116">
        <f t="shared" si="1"/>
        <v>-0.89884315308044127</v>
      </c>
      <c r="I31" s="193">
        <v>0.4824</v>
      </c>
      <c r="J31" s="116">
        <f t="shared" si="1"/>
        <v>5.4148936170212778</v>
      </c>
      <c r="K31" s="193">
        <v>0.72840000000000005</v>
      </c>
      <c r="L31" s="116">
        <f t="shared" ref="L31:L42" si="2">IFERROR(K31/I31-1,"-")</f>
        <v>0.50995024875621908</v>
      </c>
      <c r="M31" s="193">
        <v>0.71409999999999996</v>
      </c>
      <c r="N31" s="116">
        <v>-1.9632070291048964E-2</v>
      </c>
      <c r="O31" s="116">
        <v>-1.6776177827486638E-3</v>
      </c>
    </row>
    <row r="32" spans="1:30" x14ac:dyDescent="0.25">
      <c r="B32" s="114" t="s">
        <v>73</v>
      </c>
      <c r="C32" s="193">
        <v>0.7206999999999999</v>
      </c>
      <c r="D32" s="116"/>
      <c r="E32" s="193">
        <v>0.73480000000000001</v>
      </c>
      <c r="F32" s="116">
        <f t="shared" si="1"/>
        <v>1.9564312473983714E-2</v>
      </c>
      <c r="G32" s="193">
        <v>0.17859999999999998</v>
      </c>
      <c r="H32" s="116">
        <f t="shared" si="1"/>
        <v>-0.75694066412629291</v>
      </c>
      <c r="I32" s="193">
        <v>0.61399999999999999</v>
      </c>
      <c r="J32" s="116">
        <f t="shared" si="1"/>
        <v>2.4378499440089589</v>
      </c>
      <c r="K32" s="193">
        <v>0.80059999999999998</v>
      </c>
      <c r="L32" s="116">
        <f t="shared" si="2"/>
        <v>0.30390879478827371</v>
      </c>
      <c r="M32" s="193">
        <v>0.79409999999999992</v>
      </c>
      <c r="N32" s="116">
        <v>-8.1189108168874258E-3</v>
      </c>
      <c r="O32" s="116">
        <v>0.10184542805605656</v>
      </c>
    </row>
    <row r="33" spans="2:17" x14ac:dyDescent="0.25">
      <c r="B33" s="114" t="s">
        <v>75</v>
      </c>
      <c r="C33" s="193">
        <v>0.7026</v>
      </c>
      <c r="D33" s="116"/>
      <c r="E33" s="193">
        <v>0.31909999999999999</v>
      </c>
      <c r="F33" s="116">
        <f t="shared" si="1"/>
        <v>-0.5458297751209793</v>
      </c>
      <c r="G33" s="193">
        <v>0.36119999999999997</v>
      </c>
      <c r="H33" s="116">
        <f t="shared" si="1"/>
        <v>0.13193356314634896</v>
      </c>
      <c r="I33" s="193">
        <v>0.68430000000000002</v>
      </c>
      <c r="J33" s="116">
        <f t="shared" si="1"/>
        <v>0.89451827242524939</v>
      </c>
      <c r="K33" s="193">
        <v>0.76540000000000008</v>
      </c>
      <c r="L33" s="116">
        <f t="shared" si="2"/>
        <v>0.11851527107993576</v>
      </c>
      <c r="M33" s="193">
        <v>0.76760000000000006</v>
      </c>
      <c r="N33" s="116">
        <v>2.8743140841389625E-3</v>
      </c>
      <c r="O33" s="116">
        <v>9.251352120694567E-2</v>
      </c>
    </row>
    <row r="34" spans="2:17" x14ac:dyDescent="0.25">
      <c r="B34" s="114" t="s">
        <v>77</v>
      </c>
      <c r="C34" s="193">
        <v>0.68189999999999995</v>
      </c>
      <c r="D34" s="116"/>
      <c r="E34" s="193">
        <v>0</v>
      </c>
      <c r="F34" s="116">
        <f t="shared" si="1"/>
        <v>-1</v>
      </c>
      <c r="G34" s="193">
        <v>0.36180000000000001</v>
      </c>
      <c r="H34" s="116" t="str">
        <f t="shared" si="1"/>
        <v>-</v>
      </c>
      <c r="I34" s="193">
        <v>0.66879999999999995</v>
      </c>
      <c r="J34" s="116">
        <f t="shared" si="1"/>
        <v>0.84853510226644535</v>
      </c>
      <c r="K34" s="193">
        <v>0.74760000000000004</v>
      </c>
      <c r="L34" s="116">
        <f t="shared" si="2"/>
        <v>0.11782296650717727</v>
      </c>
      <c r="M34" s="193">
        <v>0.71609999999999996</v>
      </c>
      <c r="N34" s="116">
        <v>-4.2134831460674316E-2</v>
      </c>
      <c r="O34" s="116">
        <v>5.0153981522217395E-2</v>
      </c>
    </row>
    <row r="35" spans="2:17" x14ac:dyDescent="0.25">
      <c r="B35" s="114" t="s">
        <v>79</v>
      </c>
      <c r="C35" s="193">
        <v>0.64370000000000005</v>
      </c>
      <c r="D35" s="116"/>
      <c r="E35" s="193">
        <v>0</v>
      </c>
      <c r="F35" s="116">
        <f t="shared" si="1"/>
        <v>-1</v>
      </c>
      <c r="G35" s="193">
        <v>0.23989999999999997</v>
      </c>
      <c r="H35" s="116" t="str">
        <f t="shared" si="1"/>
        <v>-</v>
      </c>
      <c r="I35" s="193">
        <v>0.61009999999999998</v>
      </c>
      <c r="J35" s="116">
        <f t="shared" si="1"/>
        <v>1.5431429762401003</v>
      </c>
      <c r="K35" s="193">
        <v>0.68819999999999992</v>
      </c>
      <c r="L35" s="116">
        <f t="shared" si="2"/>
        <v>0.12801180134404189</v>
      </c>
      <c r="M35" s="193">
        <v>0.67500000000000004</v>
      </c>
      <c r="N35" s="116">
        <v>-1.9180470793373816E-2</v>
      </c>
      <c r="O35" s="116">
        <v>4.8625135932887975E-2</v>
      </c>
    </row>
    <row r="36" spans="2:17" x14ac:dyDescent="0.25">
      <c r="B36" s="114" t="s">
        <v>81</v>
      </c>
      <c r="C36" s="193">
        <v>0.74430000000000007</v>
      </c>
      <c r="D36" s="116"/>
      <c r="E36" s="193">
        <v>0</v>
      </c>
      <c r="F36" s="116">
        <f t="shared" si="1"/>
        <v>-1</v>
      </c>
      <c r="G36" s="193">
        <v>0.20010000000000003</v>
      </c>
      <c r="H36" s="116" t="str">
        <f t="shared" si="1"/>
        <v>-</v>
      </c>
      <c r="I36" s="193">
        <v>0.63009999999999999</v>
      </c>
      <c r="J36" s="116">
        <f t="shared" si="1"/>
        <v>2.148925537231384</v>
      </c>
      <c r="K36" s="193">
        <v>0.7591</v>
      </c>
      <c r="L36" s="116">
        <f t="shared" si="2"/>
        <v>0.20472940803047135</v>
      </c>
      <c r="M36" s="193">
        <v>0.74480000000000002</v>
      </c>
      <c r="N36" s="116">
        <v>-1.8838097747332361E-2</v>
      </c>
      <c r="O36" s="116">
        <v>6.7177213489166832E-4</v>
      </c>
    </row>
    <row r="37" spans="2:17" x14ac:dyDescent="0.25">
      <c r="B37" s="114" t="s">
        <v>83</v>
      </c>
      <c r="C37" s="193">
        <v>0.79430000000000012</v>
      </c>
      <c r="D37" s="116"/>
      <c r="E37" s="193">
        <v>0</v>
      </c>
      <c r="F37" s="116">
        <f t="shared" si="1"/>
        <v>-1</v>
      </c>
      <c r="G37" s="193">
        <v>0.2979</v>
      </c>
      <c r="H37" s="116" t="str">
        <f t="shared" si="1"/>
        <v>-</v>
      </c>
      <c r="I37" s="193">
        <v>0.73349999999999993</v>
      </c>
      <c r="J37" s="116">
        <f t="shared" si="1"/>
        <v>1.4622356495468276</v>
      </c>
      <c r="K37" s="193">
        <v>0.82590000000000008</v>
      </c>
      <c r="L37" s="116">
        <f t="shared" si="2"/>
        <v>0.12597137014314952</v>
      </c>
      <c r="M37" s="193">
        <v>0.78220000000000001</v>
      </c>
      <c r="N37" s="116">
        <v>-5.2911974815353036E-2</v>
      </c>
      <c r="O37" s="116">
        <v>-1.5233538965126692E-2</v>
      </c>
    </row>
    <row r="38" spans="2:17" x14ac:dyDescent="0.25">
      <c r="B38" s="114" t="s">
        <v>85</v>
      </c>
      <c r="C38" s="193">
        <v>0.76659999999999995</v>
      </c>
      <c r="D38" s="116"/>
      <c r="E38" s="193">
        <v>0.39679999999999999</v>
      </c>
      <c r="F38" s="116">
        <f t="shared" si="1"/>
        <v>-0.4823897730237412</v>
      </c>
      <c r="G38" s="193">
        <v>0.48670000000000002</v>
      </c>
      <c r="H38" s="116">
        <f t="shared" si="1"/>
        <v>0.2265625</v>
      </c>
      <c r="I38" s="193">
        <v>0.79159999999999997</v>
      </c>
      <c r="J38" s="116">
        <f t="shared" si="1"/>
        <v>0.62646394082597068</v>
      </c>
      <c r="K38" s="193">
        <v>0.92049999999999998</v>
      </c>
      <c r="L38" s="116">
        <f t="shared" si="2"/>
        <v>0.162834765032845</v>
      </c>
      <c r="M38" s="193">
        <v>0.81459999999999999</v>
      </c>
      <c r="N38" s="116">
        <v>-0.11504617055947852</v>
      </c>
      <c r="O38" s="116">
        <v>6.2614140360031323E-2</v>
      </c>
    </row>
    <row r="39" spans="2:17" x14ac:dyDescent="0.25">
      <c r="B39" s="114" t="s">
        <v>87</v>
      </c>
      <c r="C39" s="193">
        <v>0.72840000000000005</v>
      </c>
      <c r="D39" s="116"/>
      <c r="E39" s="193">
        <v>0.24129999999999999</v>
      </c>
      <c r="F39" s="116">
        <f t="shared" si="1"/>
        <v>-0.66872597473915429</v>
      </c>
      <c r="G39" s="193">
        <v>0.43729999999999997</v>
      </c>
      <c r="H39" s="116">
        <f t="shared" si="1"/>
        <v>0.8122668876916701</v>
      </c>
      <c r="I39" s="193">
        <v>0.71860000000000002</v>
      </c>
      <c r="J39" s="116">
        <f t="shared" si="1"/>
        <v>0.64326549279670719</v>
      </c>
      <c r="K39" s="193">
        <v>0.77829999999999999</v>
      </c>
      <c r="L39" s="116">
        <f t="shared" si="2"/>
        <v>8.3078207625939315E-2</v>
      </c>
      <c r="M39" s="193">
        <v>0.76139999999999997</v>
      </c>
      <c r="N39" s="116">
        <v>-2.1713992033920104E-2</v>
      </c>
      <c r="O39" s="116">
        <v>4.5304777594727952E-2</v>
      </c>
    </row>
    <row r="40" spans="2:17" x14ac:dyDescent="0.25">
      <c r="B40" s="114" t="s">
        <v>89</v>
      </c>
      <c r="C40" s="193">
        <v>0.71479999999999999</v>
      </c>
      <c r="D40" s="116"/>
      <c r="E40" s="193">
        <v>0.1978</v>
      </c>
      <c r="F40" s="116">
        <f t="shared" si="1"/>
        <v>-0.72327923894795743</v>
      </c>
      <c r="G40" s="193">
        <v>0.65159999999999996</v>
      </c>
      <c r="H40" s="116">
        <f t="shared" si="1"/>
        <v>2.294236602628918</v>
      </c>
      <c r="I40" s="193">
        <v>0.73419999999999996</v>
      </c>
      <c r="J40" s="116">
        <f t="shared" si="1"/>
        <v>0.12676488643339479</v>
      </c>
      <c r="K40" s="193">
        <v>0.8165</v>
      </c>
      <c r="L40" s="116">
        <f t="shared" si="2"/>
        <v>0.11209479705802239</v>
      </c>
      <c r="M40" s="193"/>
      <c r="N40" s="116" t="s">
        <v>236</v>
      </c>
      <c r="O40" s="116" t="s">
        <v>236</v>
      </c>
    </row>
    <row r="41" spans="2:17" x14ac:dyDescent="0.25">
      <c r="B41" s="114" t="s">
        <v>91</v>
      </c>
      <c r="C41" s="193">
        <v>0.72719999999999996</v>
      </c>
      <c r="D41" s="116"/>
      <c r="E41" s="193">
        <v>0.20780000000000001</v>
      </c>
      <c r="F41" s="116">
        <f t="shared" si="1"/>
        <v>-0.71424642464246424</v>
      </c>
      <c r="G41" s="193">
        <v>0.66430000000000011</v>
      </c>
      <c r="H41" s="116">
        <f t="shared" si="1"/>
        <v>2.1968238691049091</v>
      </c>
      <c r="I41" s="193">
        <v>0.72659999999999991</v>
      </c>
      <c r="J41" s="116">
        <f t="shared" si="1"/>
        <v>9.3782929399367498E-2</v>
      </c>
      <c r="K41" s="193">
        <v>0.78749999999999998</v>
      </c>
      <c r="L41" s="116">
        <f t="shared" si="2"/>
        <v>8.3815028901734312E-2</v>
      </c>
      <c r="M41" s="193"/>
      <c r="N41" s="116" t="s">
        <v>236</v>
      </c>
      <c r="O41" s="116" t="s">
        <v>236</v>
      </c>
    </row>
    <row r="42" spans="2:17" x14ac:dyDescent="0.25">
      <c r="B42" s="114" t="s">
        <v>93</v>
      </c>
      <c r="C42" s="193">
        <v>0.72709999999999997</v>
      </c>
      <c r="D42" s="116"/>
      <c r="E42" s="193">
        <v>0.19519999999999998</v>
      </c>
      <c r="F42" s="116">
        <f t="shared" si="1"/>
        <v>-0.73153623985696603</v>
      </c>
      <c r="G42" s="193">
        <v>0.54210000000000003</v>
      </c>
      <c r="H42" s="116">
        <f t="shared" si="1"/>
        <v>1.7771516393442628</v>
      </c>
      <c r="I42" s="193">
        <v>0.71829999999999994</v>
      </c>
      <c r="J42" s="116">
        <f t="shared" si="1"/>
        <v>0.3250322818668141</v>
      </c>
      <c r="K42" s="193">
        <v>0.77560000000000007</v>
      </c>
      <c r="L42" s="116">
        <f t="shared" si="2"/>
        <v>7.9771683140749117E-2</v>
      </c>
      <c r="M42" s="193"/>
      <c r="N42" s="116" t="s">
        <v>236</v>
      </c>
      <c r="O42" s="116" t="s">
        <v>236</v>
      </c>
    </row>
    <row r="43" spans="2:17" ht="15.75" x14ac:dyDescent="0.25">
      <c r="B43" s="117" t="s">
        <v>30</v>
      </c>
      <c r="C43" s="195">
        <v>0.72226642087901427</v>
      </c>
      <c r="D43" s="119"/>
      <c r="E43" s="195">
        <v>0.44629999999999997</v>
      </c>
      <c r="F43" s="119">
        <v>-0.38208396915802489</v>
      </c>
      <c r="G43" s="195">
        <v>0.46630368359626001</v>
      </c>
      <c r="H43" s="119">
        <v>4.4821159749630413E-2</v>
      </c>
      <c r="I43" s="195">
        <v>0.67828567936803452</v>
      </c>
      <c r="J43" s="119">
        <v>0.45460073173111581</v>
      </c>
      <c r="K43" s="195">
        <v>0.78253357023995396</v>
      </c>
      <c r="L43" s="119">
        <v>0.15369319159008077</v>
      </c>
      <c r="M43" s="195"/>
      <c r="N43" s="119" t="s">
        <v>236</v>
      </c>
      <c r="O43" s="119" t="s">
        <v>236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2:17" x14ac:dyDescent="0.25">
      <c r="B53" s="114" t="s">
        <v>71</v>
      </c>
      <c r="C53" s="193">
        <v>0.73290000000000011</v>
      </c>
      <c r="D53" s="116"/>
      <c r="E53" s="193">
        <v>0</v>
      </c>
      <c r="F53" s="116">
        <f t="shared" ref="F53:J64" si="3">IFERROR(E53/C53-1,"-")</f>
        <v>-1</v>
      </c>
      <c r="G53" s="193">
        <v>0</v>
      </c>
      <c r="H53" s="116" t="str">
        <f t="shared" si="3"/>
        <v>-</v>
      </c>
      <c r="I53" s="193">
        <v>0.50350000000000006</v>
      </c>
      <c r="J53" s="116" t="str">
        <f t="shared" si="3"/>
        <v>-</v>
      </c>
      <c r="K53" s="193">
        <v>0.77359999999999995</v>
      </c>
      <c r="L53" s="116">
        <f t="shared" ref="L53:L64" si="4">IFERROR(K53/I53-1,"-")</f>
        <v>0.53644488579940397</v>
      </c>
      <c r="M53" s="193">
        <v>0.8014</v>
      </c>
      <c r="N53" s="116">
        <v>3.5935884177869859E-2</v>
      </c>
      <c r="O53" s="116">
        <v>9.3464319825351083E-2</v>
      </c>
    </row>
    <row r="54" spans="2:17" x14ac:dyDescent="0.25">
      <c r="B54" s="114" t="s">
        <v>73</v>
      </c>
      <c r="C54" s="193">
        <v>0.7198</v>
      </c>
      <c r="D54" s="116"/>
      <c r="E54" s="193">
        <v>0</v>
      </c>
      <c r="F54" s="116">
        <f t="shared" si="3"/>
        <v>-1</v>
      </c>
      <c r="G54" s="193">
        <v>0</v>
      </c>
      <c r="H54" s="116" t="str">
        <f t="shared" si="3"/>
        <v>-</v>
      </c>
      <c r="I54" s="193">
        <v>0.65469999999999995</v>
      </c>
      <c r="J54" s="116" t="str">
        <f t="shared" si="3"/>
        <v>-</v>
      </c>
      <c r="K54" s="193">
        <v>0.82489999999999997</v>
      </c>
      <c r="L54" s="116">
        <f t="shared" si="4"/>
        <v>0.2599663968229724</v>
      </c>
      <c r="M54" s="193">
        <v>0.83599999999999997</v>
      </c>
      <c r="N54" s="116">
        <v>1.3456176506243089E-2</v>
      </c>
      <c r="O54" s="116">
        <v>0.16143373159210883</v>
      </c>
    </row>
    <row r="55" spans="2:17" x14ac:dyDescent="0.25">
      <c r="B55" s="114" t="s">
        <v>75</v>
      </c>
      <c r="C55" s="193">
        <v>0.71050000000000002</v>
      </c>
      <c r="D55" s="116"/>
      <c r="E55" s="193">
        <v>0</v>
      </c>
      <c r="F55" s="116">
        <f t="shared" si="3"/>
        <v>-1</v>
      </c>
      <c r="G55" s="193">
        <v>0</v>
      </c>
      <c r="H55" s="116" t="str">
        <f t="shared" si="3"/>
        <v>-</v>
      </c>
      <c r="I55" s="193">
        <v>0.74419999999999997</v>
      </c>
      <c r="J55" s="116" t="str">
        <f t="shared" si="3"/>
        <v>-</v>
      </c>
      <c r="K55" s="193">
        <v>0.7742</v>
      </c>
      <c r="L55" s="116">
        <f t="shared" si="4"/>
        <v>4.0311744154797102E-2</v>
      </c>
      <c r="M55" s="193">
        <v>0.80279999999999996</v>
      </c>
      <c r="N55" s="116">
        <v>3.6941358822009773E-2</v>
      </c>
      <c r="O55" s="116">
        <v>0.12990851513018997</v>
      </c>
    </row>
    <row r="56" spans="2:17" x14ac:dyDescent="0.25">
      <c r="B56" s="114" t="s">
        <v>77</v>
      </c>
      <c r="C56" s="193">
        <v>0.71689999999999998</v>
      </c>
      <c r="D56" s="116"/>
      <c r="E56" s="193">
        <v>0</v>
      </c>
      <c r="F56" s="116">
        <f t="shared" si="3"/>
        <v>-1</v>
      </c>
      <c r="G56" s="193">
        <v>0</v>
      </c>
      <c r="H56" s="116" t="str">
        <f t="shared" si="3"/>
        <v>-</v>
      </c>
      <c r="I56" s="193">
        <v>0.7228</v>
      </c>
      <c r="J56" s="116" t="str">
        <f t="shared" si="3"/>
        <v>-</v>
      </c>
      <c r="K56" s="193">
        <v>0.77370000000000005</v>
      </c>
      <c r="L56" s="116">
        <f t="shared" si="4"/>
        <v>7.0420586607637059E-2</v>
      </c>
      <c r="M56" s="193">
        <v>0.75859999999999994</v>
      </c>
      <c r="N56" s="116">
        <v>-1.9516608504588473E-2</v>
      </c>
      <c r="O56" s="116">
        <v>5.8167108383317068E-2</v>
      </c>
    </row>
    <row r="57" spans="2:17" x14ac:dyDescent="0.25">
      <c r="B57" s="114" t="s">
        <v>79</v>
      </c>
      <c r="C57" s="193">
        <v>0.67830000000000001</v>
      </c>
      <c r="D57" s="116"/>
      <c r="E57" s="193">
        <v>0</v>
      </c>
      <c r="F57" s="116">
        <f t="shared" si="3"/>
        <v>-1</v>
      </c>
      <c r="G57" s="193">
        <v>0</v>
      </c>
      <c r="H57" s="116" t="str">
        <f t="shared" si="3"/>
        <v>-</v>
      </c>
      <c r="I57" s="193">
        <v>0.67019999999999991</v>
      </c>
      <c r="J57" s="116" t="str">
        <f t="shared" si="3"/>
        <v>-</v>
      </c>
      <c r="K57" s="193">
        <v>0.7340000000000001</v>
      </c>
      <c r="L57" s="116">
        <f t="shared" si="4"/>
        <v>9.5195464040585209E-2</v>
      </c>
      <c r="M57" s="193">
        <v>0.73549999999999993</v>
      </c>
      <c r="N57" s="116">
        <v>2.043596730245012E-3</v>
      </c>
      <c r="O57" s="116">
        <v>8.4328468229396991E-2</v>
      </c>
    </row>
    <row r="58" spans="2:17" x14ac:dyDescent="0.25">
      <c r="B58" s="114" t="s">
        <v>81</v>
      </c>
      <c r="C58" s="193">
        <v>0.76419999999999999</v>
      </c>
      <c r="D58" s="116"/>
      <c r="E58" s="193">
        <v>0</v>
      </c>
      <c r="F58" s="116">
        <f t="shared" si="3"/>
        <v>-1</v>
      </c>
      <c r="G58" s="193">
        <v>0</v>
      </c>
      <c r="H58" s="116" t="str">
        <f t="shared" si="3"/>
        <v>-</v>
      </c>
      <c r="I58" s="193">
        <v>0.68610000000000004</v>
      </c>
      <c r="J58" s="116" t="str">
        <f t="shared" si="3"/>
        <v>-</v>
      </c>
      <c r="K58" s="193">
        <v>0.78079999999999994</v>
      </c>
      <c r="L58" s="116">
        <f t="shared" si="4"/>
        <v>0.13802652674537219</v>
      </c>
      <c r="M58" s="193">
        <v>0.78249999999999997</v>
      </c>
      <c r="N58" s="116">
        <v>2.1772540983606703E-3</v>
      </c>
      <c r="O58" s="116">
        <v>2.3946610834860049E-2</v>
      </c>
    </row>
    <row r="59" spans="2:17" x14ac:dyDescent="0.25">
      <c r="B59" s="114" t="s">
        <v>83</v>
      </c>
      <c r="C59" s="193">
        <v>0.81930000000000003</v>
      </c>
      <c r="D59" s="116"/>
      <c r="E59" s="193">
        <v>0</v>
      </c>
      <c r="F59" s="116">
        <f t="shared" si="3"/>
        <v>-1</v>
      </c>
      <c r="G59" s="193">
        <v>0</v>
      </c>
      <c r="H59" s="116" t="str">
        <f t="shared" si="3"/>
        <v>-</v>
      </c>
      <c r="I59" s="193">
        <v>0.79299999999999993</v>
      </c>
      <c r="J59" s="116" t="str">
        <f t="shared" si="3"/>
        <v>-</v>
      </c>
      <c r="K59" s="193">
        <v>0.85099999999999998</v>
      </c>
      <c r="L59" s="116">
        <f t="shared" si="4"/>
        <v>7.3139974779319106E-2</v>
      </c>
      <c r="M59" s="193">
        <v>0.80819999999999992</v>
      </c>
      <c r="N59" s="116">
        <v>-5.0293772032902528E-2</v>
      </c>
      <c r="O59" s="116">
        <v>-1.3548150860490771E-2</v>
      </c>
    </row>
    <row r="60" spans="2:17" x14ac:dyDescent="0.25">
      <c r="B60" s="114" t="s">
        <v>85</v>
      </c>
      <c r="C60" s="193">
        <v>0.82900000000000007</v>
      </c>
      <c r="D60" s="116"/>
      <c r="E60" s="193">
        <v>0</v>
      </c>
      <c r="F60" s="116">
        <f t="shared" si="3"/>
        <v>-1</v>
      </c>
      <c r="G60" s="193">
        <v>0</v>
      </c>
      <c r="H60" s="116" t="str">
        <f t="shared" si="3"/>
        <v>-</v>
      </c>
      <c r="I60" s="193">
        <v>0.85159999999999991</v>
      </c>
      <c r="J60" s="116" t="str">
        <f t="shared" si="3"/>
        <v>-</v>
      </c>
      <c r="K60" s="193">
        <v>0.88569999999999993</v>
      </c>
      <c r="L60" s="116">
        <f t="shared" si="4"/>
        <v>4.0042273367778325E-2</v>
      </c>
      <c r="M60" s="193">
        <v>0.8448</v>
      </c>
      <c r="N60" s="116">
        <v>-4.6178164163938051E-2</v>
      </c>
      <c r="O60" s="116">
        <v>1.9059107358262883E-2</v>
      </c>
    </row>
    <row r="61" spans="2:17" x14ac:dyDescent="0.25">
      <c r="B61" s="114" t="s">
        <v>87</v>
      </c>
      <c r="C61" s="193">
        <v>0.7903</v>
      </c>
      <c r="D61" s="116"/>
      <c r="E61" s="193">
        <v>0</v>
      </c>
      <c r="F61" s="116">
        <f t="shared" si="3"/>
        <v>-1</v>
      </c>
      <c r="G61" s="193">
        <v>0</v>
      </c>
      <c r="H61" s="116" t="str">
        <f t="shared" si="3"/>
        <v>-</v>
      </c>
      <c r="I61" s="193">
        <v>0.78400000000000003</v>
      </c>
      <c r="J61" s="116" t="str">
        <f t="shared" si="3"/>
        <v>-</v>
      </c>
      <c r="K61" s="193">
        <v>0.79090000000000005</v>
      </c>
      <c r="L61" s="116">
        <f t="shared" si="4"/>
        <v>8.8010204081632182E-3</v>
      </c>
      <c r="M61" s="193">
        <v>0.79409999999999992</v>
      </c>
      <c r="N61" s="116">
        <v>4.0460235175114878E-3</v>
      </c>
      <c r="O61" s="116">
        <v>4.8083006453245591E-3</v>
      </c>
    </row>
    <row r="62" spans="2:17" x14ac:dyDescent="0.25">
      <c r="B62" s="114" t="s">
        <v>89</v>
      </c>
      <c r="C62" s="193">
        <v>0.78520000000000001</v>
      </c>
      <c r="D62" s="116"/>
      <c r="E62" s="193">
        <v>0</v>
      </c>
      <c r="F62" s="116">
        <f t="shared" si="3"/>
        <v>-1</v>
      </c>
      <c r="G62" s="193">
        <v>0</v>
      </c>
      <c r="H62" s="116" t="str">
        <f t="shared" si="3"/>
        <v>-</v>
      </c>
      <c r="I62" s="193">
        <v>0.80959999999999999</v>
      </c>
      <c r="J62" s="116" t="str">
        <f t="shared" si="3"/>
        <v>-</v>
      </c>
      <c r="K62" s="193">
        <v>0.83700000000000008</v>
      </c>
      <c r="L62" s="116">
        <f t="shared" si="4"/>
        <v>3.3843873517786616E-2</v>
      </c>
      <c r="M62" s="193"/>
      <c r="N62" s="116" t="s">
        <v>236</v>
      </c>
      <c r="O62" s="116" t="s">
        <v>236</v>
      </c>
    </row>
    <row r="63" spans="2:17" x14ac:dyDescent="0.25">
      <c r="B63" s="114" t="s">
        <v>91</v>
      </c>
      <c r="C63" s="193">
        <v>0.76390000000000002</v>
      </c>
      <c r="D63" s="116"/>
      <c r="E63" s="193">
        <v>0</v>
      </c>
      <c r="F63" s="116">
        <f t="shared" si="3"/>
        <v>-1</v>
      </c>
      <c r="G63" s="193">
        <v>0</v>
      </c>
      <c r="H63" s="116" t="str">
        <f t="shared" si="3"/>
        <v>-</v>
      </c>
      <c r="I63" s="193">
        <v>0.79900000000000004</v>
      </c>
      <c r="J63" s="116" t="str">
        <f t="shared" si="3"/>
        <v>-</v>
      </c>
      <c r="K63" s="193">
        <v>0.79700000000000004</v>
      </c>
      <c r="L63" s="116">
        <f t="shared" si="4"/>
        <v>-2.5031289111389077E-3</v>
      </c>
      <c r="M63" s="193"/>
      <c r="N63" s="116" t="s">
        <v>236</v>
      </c>
      <c r="O63" s="116" t="s">
        <v>236</v>
      </c>
    </row>
    <row r="64" spans="2:17" x14ac:dyDescent="0.25">
      <c r="B64" s="114" t="s">
        <v>93</v>
      </c>
      <c r="C64" s="193">
        <v>0.75840000000000007</v>
      </c>
      <c r="D64" s="116"/>
      <c r="E64" s="193">
        <v>0</v>
      </c>
      <c r="F64" s="116">
        <f t="shared" si="3"/>
        <v>-1</v>
      </c>
      <c r="G64" s="193">
        <v>0</v>
      </c>
      <c r="H64" s="116" t="str">
        <f t="shared" si="3"/>
        <v>-</v>
      </c>
      <c r="I64" s="193">
        <v>0.78290000000000004</v>
      </c>
      <c r="J64" s="116" t="str">
        <f t="shared" si="3"/>
        <v>-</v>
      </c>
      <c r="K64" s="193">
        <v>0.77450000000000008</v>
      </c>
      <c r="L64" s="116">
        <f t="shared" si="4"/>
        <v>-1.072933963469147E-2</v>
      </c>
      <c r="M64" s="193"/>
      <c r="N64" s="116" t="s">
        <v>236</v>
      </c>
      <c r="O64" s="116" t="s">
        <v>236</v>
      </c>
    </row>
    <row r="65" spans="2:17" ht="15.75" x14ac:dyDescent="0.25">
      <c r="B65" s="117" t="s">
        <v>30</v>
      </c>
      <c r="C65" s="195">
        <v>0.75608425132318868</v>
      </c>
      <c r="D65" s="119"/>
      <c r="E65" s="195">
        <v>0.47910000000000003</v>
      </c>
      <c r="F65" s="119">
        <v>-0.36634045853812069</v>
      </c>
      <c r="G65" s="195">
        <v>0.52950161877207813</v>
      </c>
      <c r="H65" s="119">
        <v>0.10520062361110027</v>
      </c>
      <c r="I65" s="195">
        <v>0.73516921989137307</v>
      </c>
      <c r="J65" s="119">
        <v>0.38841732268211193</v>
      </c>
      <c r="K65" s="195">
        <v>0.79979831270382273</v>
      </c>
      <c r="L65" s="119">
        <v>8.7910498785571001E-2</v>
      </c>
      <c r="M65" s="200"/>
      <c r="N65" s="199" t="s">
        <v>236</v>
      </c>
      <c r="O65" s="199" t="s">
        <v>236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2:17" x14ac:dyDescent="0.25">
      <c r="B75" s="114" t="s">
        <v>71</v>
      </c>
      <c r="C75" s="193">
        <v>0.66900000000000004</v>
      </c>
      <c r="D75" s="116"/>
      <c r="E75" s="193">
        <v>0</v>
      </c>
      <c r="F75" s="116">
        <f t="shared" ref="F75:J86" si="5">IFERROR(E75/C75-1,"-")</f>
        <v>-1</v>
      </c>
      <c r="G75" s="193">
        <v>0</v>
      </c>
      <c r="H75" s="116" t="str">
        <f t="shared" si="5"/>
        <v>-</v>
      </c>
      <c r="I75" s="193">
        <v>0.4214</v>
      </c>
      <c r="J75" s="116" t="str">
        <f t="shared" si="5"/>
        <v>-</v>
      </c>
      <c r="K75" s="193">
        <v>0.61450000000000005</v>
      </c>
      <c r="L75" s="116">
        <f t="shared" ref="L75:L86" si="6">IFERROR(K75/I75-1,"-")</f>
        <v>0.45823445657332718</v>
      </c>
      <c r="M75" s="193">
        <v>0.48880000000000001</v>
      </c>
      <c r="N75" s="116">
        <v>-0.20455655004068352</v>
      </c>
      <c r="O75" s="116">
        <v>-0.26935724962630792</v>
      </c>
    </row>
    <row r="76" spans="2:17" x14ac:dyDescent="0.25">
      <c r="B76" s="114" t="s">
        <v>73</v>
      </c>
      <c r="C76" s="193">
        <v>0.72310000000000008</v>
      </c>
      <c r="D76" s="116"/>
      <c r="E76" s="193">
        <v>0</v>
      </c>
      <c r="F76" s="116">
        <f t="shared" si="5"/>
        <v>-1</v>
      </c>
      <c r="G76" s="193">
        <v>0</v>
      </c>
      <c r="H76" s="116" t="str">
        <f t="shared" si="5"/>
        <v>-</v>
      </c>
      <c r="I76" s="193">
        <v>0.50490000000000002</v>
      </c>
      <c r="J76" s="116" t="str">
        <f t="shared" si="5"/>
        <v>-</v>
      </c>
      <c r="K76" s="193">
        <v>0.73510000000000009</v>
      </c>
      <c r="L76" s="116">
        <f t="shared" si="6"/>
        <v>0.45593186769657379</v>
      </c>
      <c r="M76" s="193">
        <v>0.68310000000000004</v>
      </c>
      <c r="N76" s="116">
        <v>-7.0738675010202701E-2</v>
      </c>
      <c r="O76" s="116">
        <v>-5.5317383487761052E-2</v>
      </c>
    </row>
    <row r="77" spans="2:17" x14ac:dyDescent="0.25">
      <c r="B77" s="114" t="s">
        <v>75</v>
      </c>
      <c r="C77" s="193">
        <v>0.68169999999999997</v>
      </c>
      <c r="D77" s="116"/>
      <c r="E77" s="193">
        <v>0</v>
      </c>
      <c r="F77" s="116">
        <f t="shared" si="5"/>
        <v>-1</v>
      </c>
      <c r="G77" s="193">
        <v>0</v>
      </c>
      <c r="H77" s="116" t="str">
        <f t="shared" si="5"/>
        <v>-</v>
      </c>
      <c r="I77" s="193">
        <v>0.54780000000000006</v>
      </c>
      <c r="J77" s="116" t="str">
        <f t="shared" si="5"/>
        <v>-</v>
      </c>
      <c r="K77" s="193">
        <v>0.74170000000000003</v>
      </c>
      <c r="L77" s="116">
        <f t="shared" si="6"/>
        <v>0.35396129974443213</v>
      </c>
      <c r="M77" s="193">
        <v>0.67459999999999998</v>
      </c>
      <c r="N77" s="116">
        <v>-9.0467844141836395E-2</v>
      </c>
      <c r="O77" s="116">
        <v>-1.0415138624028208E-2</v>
      </c>
    </row>
    <row r="78" spans="2:17" x14ac:dyDescent="0.25">
      <c r="B78" s="114" t="s">
        <v>77</v>
      </c>
      <c r="C78" s="193">
        <v>0.59</v>
      </c>
      <c r="D78" s="116"/>
      <c r="E78" s="193">
        <v>0</v>
      </c>
      <c r="F78" s="116">
        <f t="shared" si="5"/>
        <v>-1</v>
      </c>
      <c r="G78" s="193">
        <v>0</v>
      </c>
      <c r="H78" s="116" t="str">
        <f t="shared" si="5"/>
        <v>-</v>
      </c>
      <c r="I78" s="193">
        <v>0.53639999999999999</v>
      </c>
      <c r="J78" s="116" t="str">
        <f t="shared" si="5"/>
        <v>-</v>
      </c>
      <c r="K78" s="193">
        <v>0.68030000000000002</v>
      </c>
      <c r="L78" s="116">
        <f t="shared" si="6"/>
        <v>0.26826994780014912</v>
      </c>
      <c r="M78" s="193">
        <v>0.60350000000000004</v>
      </c>
      <c r="N78" s="116">
        <v>-0.11289137145377037</v>
      </c>
      <c r="O78" s="116">
        <v>2.2881355932203418E-2</v>
      </c>
    </row>
    <row r="79" spans="2:17" x14ac:dyDescent="0.25">
      <c r="B79" s="114" t="s">
        <v>79</v>
      </c>
      <c r="C79" s="193">
        <v>0.55130000000000001</v>
      </c>
      <c r="D79" s="116"/>
      <c r="E79" s="193">
        <v>0</v>
      </c>
      <c r="F79" s="116">
        <f t="shared" si="5"/>
        <v>-1</v>
      </c>
      <c r="G79" s="193">
        <v>0</v>
      </c>
      <c r="H79" s="116" t="str">
        <f t="shared" si="5"/>
        <v>-</v>
      </c>
      <c r="I79" s="193">
        <v>0.43930000000000002</v>
      </c>
      <c r="J79" s="116" t="str">
        <f t="shared" si="5"/>
        <v>-</v>
      </c>
      <c r="K79" s="193">
        <v>0.54620000000000002</v>
      </c>
      <c r="L79" s="116">
        <f t="shared" si="6"/>
        <v>0.24334167994536759</v>
      </c>
      <c r="M79" s="193">
        <v>0.51469999999999994</v>
      </c>
      <c r="N79" s="116">
        <v>-5.7671182716953595E-2</v>
      </c>
      <c r="O79" s="116">
        <v>-6.6388536187194092E-2</v>
      </c>
    </row>
    <row r="80" spans="2:17" x14ac:dyDescent="0.25">
      <c r="B80" s="114" t="s">
        <v>81</v>
      </c>
      <c r="C80" s="193">
        <v>0.69110000000000005</v>
      </c>
      <c r="D80" s="116"/>
      <c r="E80" s="193">
        <v>0</v>
      </c>
      <c r="F80" s="116">
        <f t="shared" si="5"/>
        <v>-1</v>
      </c>
      <c r="G80" s="193">
        <v>0</v>
      </c>
      <c r="H80" s="116" t="str">
        <f t="shared" si="5"/>
        <v>-</v>
      </c>
      <c r="I80" s="193">
        <v>0.48880000000000001</v>
      </c>
      <c r="J80" s="116" t="str">
        <f t="shared" si="5"/>
        <v>-</v>
      </c>
      <c r="K80" s="193">
        <v>0.69129999999999991</v>
      </c>
      <c r="L80" s="116">
        <f t="shared" si="6"/>
        <v>0.41427986906710279</v>
      </c>
      <c r="M80" s="193">
        <v>0.64480000000000004</v>
      </c>
      <c r="N80" s="116">
        <v>-6.7264573991031251E-2</v>
      </c>
      <c r="O80" s="116">
        <v>-6.6994646216177123E-2</v>
      </c>
    </row>
    <row r="81" spans="2:17" x14ac:dyDescent="0.25">
      <c r="B81" s="114" t="s">
        <v>83</v>
      </c>
      <c r="C81" s="193">
        <v>0.72760000000000002</v>
      </c>
      <c r="D81" s="116"/>
      <c r="E81" s="193">
        <v>0</v>
      </c>
      <c r="F81" s="116">
        <f t="shared" si="5"/>
        <v>-1</v>
      </c>
      <c r="G81" s="193">
        <v>0</v>
      </c>
      <c r="H81" s="116" t="str">
        <f t="shared" si="5"/>
        <v>-</v>
      </c>
      <c r="I81" s="193">
        <v>0.58310000000000006</v>
      </c>
      <c r="J81" s="116" t="str">
        <f t="shared" si="5"/>
        <v>-</v>
      </c>
      <c r="K81" s="193">
        <v>0.74739999999999995</v>
      </c>
      <c r="L81" s="116">
        <f t="shared" si="6"/>
        <v>0.28176985079746153</v>
      </c>
      <c r="M81" s="193">
        <v>0.70840000000000003</v>
      </c>
      <c r="N81" s="116">
        <v>-5.2180893765052083E-2</v>
      </c>
      <c r="O81" s="116">
        <v>-2.6388125343595359E-2</v>
      </c>
    </row>
    <row r="82" spans="2:17" x14ac:dyDescent="0.25">
      <c r="B82" s="114" t="s">
        <v>85</v>
      </c>
      <c r="C82" s="193">
        <v>0.60270000000000001</v>
      </c>
      <c r="D82" s="116"/>
      <c r="E82" s="193">
        <v>0</v>
      </c>
      <c r="F82" s="116">
        <f t="shared" si="5"/>
        <v>-1</v>
      </c>
      <c r="G82" s="193">
        <v>0</v>
      </c>
      <c r="H82" s="116" t="str">
        <f t="shared" si="5"/>
        <v>-</v>
      </c>
      <c r="I82" s="193">
        <v>0.64</v>
      </c>
      <c r="J82" s="116" t="str">
        <f t="shared" si="5"/>
        <v>-</v>
      </c>
      <c r="K82" s="193">
        <v>1.0290999999999999</v>
      </c>
      <c r="L82" s="116">
        <f t="shared" si="6"/>
        <v>0.60796874999999972</v>
      </c>
      <c r="M82" s="193">
        <v>0.72909999999999997</v>
      </c>
      <c r="N82" s="116">
        <v>-0.29151685939170147</v>
      </c>
      <c r="O82" s="116">
        <v>0.20972291355566619</v>
      </c>
    </row>
    <row r="83" spans="2:17" x14ac:dyDescent="0.25">
      <c r="B83" s="114" t="s">
        <v>87</v>
      </c>
      <c r="C83" s="193">
        <v>0.56590000000000007</v>
      </c>
      <c r="D83" s="116"/>
      <c r="E83" s="193">
        <v>0</v>
      </c>
      <c r="F83" s="116">
        <f t="shared" si="5"/>
        <v>-1</v>
      </c>
      <c r="G83" s="193">
        <v>0</v>
      </c>
      <c r="H83" s="116" t="str">
        <f t="shared" si="5"/>
        <v>-</v>
      </c>
      <c r="I83" s="193">
        <v>0.5534</v>
      </c>
      <c r="J83" s="116" t="str">
        <f t="shared" si="5"/>
        <v>-</v>
      </c>
      <c r="K83" s="193">
        <v>0.73609999999999998</v>
      </c>
      <c r="L83" s="116">
        <f t="shared" si="6"/>
        <v>0.33014094687387052</v>
      </c>
      <c r="M83" s="193">
        <v>0.66900000000000004</v>
      </c>
      <c r="N83" s="116">
        <v>-9.1156092922157206E-2</v>
      </c>
      <c r="O83" s="116">
        <v>0.18218766566531186</v>
      </c>
    </row>
    <row r="84" spans="2:17" x14ac:dyDescent="0.25">
      <c r="B84" s="114" t="s">
        <v>89</v>
      </c>
      <c r="C84" s="193">
        <v>0.54289999999999994</v>
      </c>
      <c r="D84" s="116"/>
      <c r="E84" s="193">
        <v>0</v>
      </c>
      <c r="F84" s="116">
        <f t="shared" si="5"/>
        <v>-1</v>
      </c>
      <c r="G84" s="193">
        <v>0</v>
      </c>
      <c r="H84" s="116" t="str">
        <f t="shared" si="5"/>
        <v>-</v>
      </c>
      <c r="I84" s="193">
        <v>0.54390000000000005</v>
      </c>
      <c r="J84" s="116" t="str">
        <f t="shared" si="5"/>
        <v>-</v>
      </c>
      <c r="K84" s="193">
        <v>0.75290000000000001</v>
      </c>
      <c r="L84" s="116">
        <f t="shared" si="6"/>
        <v>0.38426181283324135</v>
      </c>
      <c r="M84" s="193"/>
      <c r="N84" s="116" t="s">
        <v>236</v>
      </c>
      <c r="O84" s="116" t="s">
        <v>236</v>
      </c>
    </row>
    <row r="85" spans="2:17" x14ac:dyDescent="0.25">
      <c r="B85" s="114" t="s">
        <v>91</v>
      </c>
      <c r="C85" s="193">
        <v>0.63749999999999996</v>
      </c>
      <c r="D85" s="116"/>
      <c r="E85" s="193">
        <v>0</v>
      </c>
      <c r="F85" s="116">
        <f t="shared" si="5"/>
        <v>-1</v>
      </c>
      <c r="G85" s="193">
        <v>0</v>
      </c>
      <c r="H85" s="116" t="str">
        <f t="shared" si="5"/>
        <v>-</v>
      </c>
      <c r="I85" s="193">
        <v>0.54380000000000006</v>
      </c>
      <c r="J85" s="116" t="str">
        <f t="shared" si="5"/>
        <v>-</v>
      </c>
      <c r="K85" s="193">
        <v>0.76319999999999988</v>
      </c>
      <c r="L85" s="116">
        <f t="shared" si="6"/>
        <v>0.40345715336520738</v>
      </c>
      <c r="M85" s="193"/>
      <c r="N85" s="116" t="s">
        <v>236</v>
      </c>
      <c r="O85" s="116" t="s">
        <v>236</v>
      </c>
    </row>
    <row r="86" spans="2:17" x14ac:dyDescent="0.25">
      <c r="B86" s="114" t="s">
        <v>93</v>
      </c>
      <c r="C86" s="193">
        <v>0.65069999999999995</v>
      </c>
      <c r="D86" s="116"/>
      <c r="E86" s="193">
        <v>0</v>
      </c>
      <c r="F86" s="116">
        <f t="shared" si="5"/>
        <v>-1</v>
      </c>
      <c r="G86" s="193">
        <v>0</v>
      </c>
      <c r="H86" s="116" t="str">
        <f t="shared" si="5"/>
        <v>-</v>
      </c>
      <c r="I86" s="193">
        <v>0.55500000000000005</v>
      </c>
      <c r="J86" s="116" t="str">
        <f t="shared" si="5"/>
        <v>-</v>
      </c>
      <c r="K86" s="193">
        <v>0.77870000000000006</v>
      </c>
      <c r="L86" s="116">
        <f t="shared" si="6"/>
        <v>0.40306306306306294</v>
      </c>
      <c r="M86" s="193"/>
      <c r="N86" s="116" t="s">
        <v>236</v>
      </c>
      <c r="O86" s="116" t="s">
        <v>236</v>
      </c>
    </row>
    <row r="87" spans="2:17" ht="15.75" x14ac:dyDescent="0.25">
      <c r="B87" s="117" t="s">
        <v>30</v>
      </c>
      <c r="C87" s="195">
        <v>0.63500000000000001</v>
      </c>
      <c r="D87" s="119"/>
      <c r="E87" s="195">
        <v>0.37490000000000001</v>
      </c>
      <c r="F87" s="119">
        <v>-0.40960629921259839</v>
      </c>
      <c r="G87" s="195">
        <v>0.31059999999999999</v>
      </c>
      <c r="H87" s="119">
        <v>-0.17151240330754869</v>
      </c>
      <c r="I87" s="195">
        <v>0.53259999999999996</v>
      </c>
      <c r="J87" s="119">
        <v>0.71474565357372821</v>
      </c>
      <c r="K87" s="195">
        <v>0.73240000000000005</v>
      </c>
      <c r="L87" s="119">
        <v>0.37514081862561044</v>
      </c>
      <c r="M87" s="198">
        <v>0.63511111111111107</v>
      </c>
      <c r="N87" s="199">
        <v>-0.11962839240106093</v>
      </c>
      <c r="O87" s="199">
        <v>-1.3960248651298413E-2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93">
        <v>0.6462</v>
      </c>
      <c r="D97" s="116"/>
      <c r="E97" s="193">
        <v>0.63659999999999994</v>
      </c>
      <c r="F97" s="116">
        <f t="shared" ref="F97:J109" si="7">IFERROR(E97/C97-1,"-")</f>
        <v>-1.4856081708449431E-2</v>
      </c>
      <c r="G97" s="193">
        <v>0.10619999999999999</v>
      </c>
      <c r="H97" s="116">
        <f t="shared" si="7"/>
        <v>-0.83317624882186614</v>
      </c>
      <c r="I97" s="193">
        <v>0.5212</v>
      </c>
      <c r="J97" s="116">
        <f t="shared" si="7"/>
        <v>3.9077212806026367</v>
      </c>
      <c r="K97" s="193">
        <v>0.59630000000000005</v>
      </c>
      <c r="L97" s="116">
        <f t="shared" ref="L97:L109" si="8">IFERROR(K97/I97-1,"-")</f>
        <v>0.14409056024558731</v>
      </c>
      <c r="M97" s="193">
        <v>0.69739999999999991</v>
      </c>
      <c r="N97" s="116">
        <v>0.16954553077310064</v>
      </c>
      <c r="O97" s="116">
        <v>7.923243577839667E-2</v>
      </c>
    </row>
    <row r="98" spans="2:15" x14ac:dyDescent="0.25">
      <c r="B98" s="114" t="s">
        <v>73</v>
      </c>
      <c r="C98" s="193">
        <v>0.66299999999999992</v>
      </c>
      <c r="D98" s="116"/>
      <c r="E98" s="193">
        <v>0.63249999999999995</v>
      </c>
      <c r="F98" s="116">
        <f t="shared" si="7"/>
        <v>-4.6003016591251833E-2</v>
      </c>
      <c r="G98" s="193">
        <v>0.12269999999999999</v>
      </c>
      <c r="H98" s="116">
        <f t="shared" si="7"/>
        <v>-0.80600790513833998</v>
      </c>
      <c r="I98" s="193">
        <v>0.61130000000000007</v>
      </c>
      <c r="J98" s="116">
        <f t="shared" si="7"/>
        <v>3.9820700896495529</v>
      </c>
      <c r="K98" s="193">
        <v>0.67659999999999998</v>
      </c>
      <c r="L98" s="116">
        <f t="shared" si="8"/>
        <v>0.10682152789137889</v>
      </c>
      <c r="M98" s="193">
        <v>0.74950000000000006</v>
      </c>
      <c r="N98" s="116">
        <v>0.10774460537984054</v>
      </c>
      <c r="O98" s="116">
        <v>0.13046757164404243</v>
      </c>
    </row>
    <row r="99" spans="2:15" x14ac:dyDescent="0.25">
      <c r="B99" s="114" t="s">
        <v>75</v>
      </c>
      <c r="C99" s="193">
        <v>0.63969999999999994</v>
      </c>
      <c r="D99" s="116"/>
      <c r="E99" s="193">
        <v>0.26729999999999998</v>
      </c>
      <c r="F99" s="116">
        <f t="shared" si="7"/>
        <v>-0.58214788181960286</v>
      </c>
      <c r="G99" s="193">
        <v>0.14429999999999998</v>
      </c>
      <c r="H99" s="116">
        <f t="shared" si="7"/>
        <v>-0.46015712682379351</v>
      </c>
      <c r="I99" s="193">
        <v>0.61539999999999995</v>
      </c>
      <c r="J99" s="116">
        <f t="shared" si="7"/>
        <v>3.2647262647262645</v>
      </c>
      <c r="K99" s="193">
        <v>0.64549999999999996</v>
      </c>
      <c r="L99" s="116">
        <f t="shared" si="8"/>
        <v>4.8911277218069538E-2</v>
      </c>
      <c r="M99" s="193">
        <v>0.70950000000000002</v>
      </c>
      <c r="N99" s="116">
        <v>9.9147947327653085E-2</v>
      </c>
      <c r="O99" s="116">
        <v>0.10911364702204174</v>
      </c>
    </row>
    <row r="100" spans="2:15" x14ac:dyDescent="0.25">
      <c r="B100" s="114" t="s">
        <v>77</v>
      </c>
      <c r="C100" s="193">
        <v>0.55430000000000001</v>
      </c>
      <c r="D100" s="116"/>
      <c r="E100" s="193">
        <v>0</v>
      </c>
      <c r="F100" s="116">
        <f t="shared" si="7"/>
        <v>-1</v>
      </c>
      <c r="G100" s="193">
        <v>0.14429999999999998</v>
      </c>
      <c r="H100" s="116" t="str">
        <f t="shared" si="7"/>
        <v>-</v>
      </c>
      <c r="I100" s="193">
        <v>0.59089999999999998</v>
      </c>
      <c r="J100" s="116">
        <f t="shared" si="7"/>
        <v>3.0949410949410954</v>
      </c>
      <c r="K100" s="193">
        <v>0.57799999999999996</v>
      </c>
      <c r="L100" s="116">
        <f t="shared" si="8"/>
        <v>-2.1831105093924608E-2</v>
      </c>
      <c r="M100" s="193">
        <v>0.6765000000000001</v>
      </c>
      <c r="N100" s="116">
        <v>0.17041522491349514</v>
      </c>
      <c r="O100" s="116">
        <v>0.22045823561248445</v>
      </c>
    </row>
    <row r="101" spans="2:15" x14ac:dyDescent="0.25">
      <c r="B101" s="114" t="s">
        <v>79</v>
      </c>
      <c r="C101" s="193">
        <v>0.55479999999999996</v>
      </c>
      <c r="D101" s="116"/>
      <c r="E101" s="193">
        <v>0</v>
      </c>
      <c r="F101" s="116">
        <f t="shared" si="7"/>
        <v>-1</v>
      </c>
      <c r="G101" s="193">
        <v>0.13689999999999999</v>
      </c>
      <c r="H101" s="116" t="str">
        <f t="shared" si="7"/>
        <v>-</v>
      </c>
      <c r="I101" s="193">
        <v>0.50259999999999994</v>
      </c>
      <c r="J101" s="116">
        <f t="shared" si="7"/>
        <v>2.6712929145361577</v>
      </c>
      <c r="K101" s="193">
        <v>0.47</v>
      </c>
      <c r="L101" s="116">
        <f t="shared" si="8"/>
        <v>-6.4862713887783419E-2</v>
      </c>
      <c r="M101" s="193">
        <v>0.63129999999999997</v>
      </c>
      <c r="N101" s="116">
        <v>0.34319148936170207</v>
      </c>
      <c r="O101" s="116">
        <v>0.1378875270367701</v>
      </c>
    </row>
    <row r="102" spans="2:15" x14ac:dyDescent="0.25">
      <c r="B102" s="114" t="s">
        <v>81</v>
      </c>
      <c r="C102" s="193">
        <v>0.60570000000000002</v>
      </c>
      <c r="D102" s="116"/>
      <c r="E102" s="193">
        <v>0</v>
      </c>
      <c r="F102" s="116">
        <f t="shared" si="7"/>
        <v>-1</v>
      </c>
      <c r="G102" s="193">
        <v>0.17980000000000002</v>
      </c>
      <c r="H102" s="116" t="str">
        <f t="shared" si="7"/>
        <v>-</v>
      </c>
      <c r="I102" s="193">
        <v>0.50560000000000005</v>
      </c>
      <c r="J102" s="116">
        <f t="shared" si="7"/>
        <v>1.8120133481646272</v>
      </c>
      <c r="K102" s="193">
        <v>0.59350000000000003</v>
      </c>
      <c r="L102" s="116">
        <f t="shared" si="8"/>
        <v>0.17385284810126578</v>
      </c>
      <c r="M102" s="193">
        <v>0.66439999999999999</v>
      </c>
      <c r="N102" s="116">
        <v>0.11946082561078342</v>
      </c>
      <c r="O102" s="116">
        <v>9.6912663034505409E-2</v>
      </c>
    </row>
    <row r="103" spans="2:15" x14ac:dyDescent="0.25">
      <c r="B103" s="114" t="s">
        <v>83</v>
      </c>
      <c r="C103" s="193">
        <v>0.6653</v>
      </c>
      <c r="D103" s="116"/>
      <c r="E103" s="193">
        <v>0</v>
      </c>
      <c r="F103" s="116">
        <f t="shared" si="7"/>
        <v>-1</v>
      </c>
      <c r="G103" s="193">
        <v>0.3226</v>
      </c>
      <c r="H103" s="116" t="str">
        <f t="shared" si="7"/>
        <v>-</v>
      </c>
      <c r="I103" s="193">
        <v>0.67879999999999996</v>
      </c>
      <c r="J103" s="116">
        <f t="shared" si="7"/>
        <v>1.1041537507749535</v>
      </c>
      <c r="K103" s="193">
        <v>0.67799999999999994</v>
      </c>
      <c r="L103" s="116">
        <f t="shared" si="8"/>
        <v>-1.1785503830289423E-3</v>
      </c>
      <c r="M103" s="193">
        <v>0.72719999999999996</v>
      </c>
      <c r="N103" s="116">
        <v>7.2566371681415998E-2</v>
      </c>
      <c r="O103" s="116">
        <v>9.3040733503682471E-2</v>
      </c>
    </row>
    <row r="104" spans="2:15" x14ac:dyDescent="0.25">
      <c r="B104" s="114" t="s">
        <v>85</v>
      </c>
      <c r="C104" s="193">
        <v>0.75409999999999999</v>
      </c>
      <c r="D104" s="116"/>
      <c r="E104" s="193">
        <v>0.2712</v>
      </c>
      <c r="F104" s="116">
        <f t="shared" si="7"/>
        <v>-0.64036599920434956</v>
      </c>
      <c r="G104" s="193">
        <v>0.42599999999999999</v>
      </c>
      <c r="H104" s="116">
        <f t="shared" si="7"/>
        <v>0.57079646017699104</v>
      </c>
      <c r="I104" s="193">
        <v>0.67610000000000003</v>
      </c>
      <c r="J104" s="116">
        <f t="shared" si="7"/>
        <v>0.58708920187793434</v>
      </c>
      <c r="K104" s="193">
        <v>0.70940000000000003</v>
      </c>
      <c r="L104" s="116">
        <f t="shared" si="8"/>
        <v>4.925306907262228E-2</v>
      </c>
      <c r="M104" s="193">
        <v>0.76439999999999997</v>
      </c>
      <c r="N104" s="116">
        <v>7.7530307301945323E-2</v>
      </c>
      <c r="O104" s="116">
        <v>1.3658665959421779E-2</v>
      </c>
    </row>
    <row r="105" spans="2:15" x14ac:dyDescent="0.25">
      <c r="B105" s="114" t="s">
        <v>87</v>
      </c>
      <c r="C105" s="193">
        <v>0.56679999999999997</v>
      </c>
      <c r="D105" s="116"/>
      <c r="E105" s="193">
        <v>0.1331</v>
      </c>
      <c r="F105" s="116">
        <f t="shared" si="7"/>
        <v>-0.76517290049400144</v>
      </c>
      <c r="G105" s="193">
        <v>0.38450000000000001</v>
      </c>
      <c r="H105" s="116">
        <f t="shared" si="7"/>
        <v>1.8888054094665665</v>
      </c>
      <c r="I105" s="193">
        <v>0.54090000000000005</v>
      </c>
      <c r="J105" s="116">
        <f t="shared" si="7"/>
        <v>0.40676202860858268</v>
      </c>
      <c r="K105" s="193">
        <v>0.59689999999999999</v>
      </c>
      <c r="L105" s="116">
        <f t="shared" si="8"/>
        <v>0.10353115178406358</v>
      </c>
      <c r="M105" s="193">
        <v>0.63200000000000001</v>
      </c>
      <c r="N105" s="116">
        <v>5.8803819735299134E-2</v>
      </c>
      <c r="O105" s="116">
        <v>0.11503175723359216</v>
      </c>
    </row>
    <row r="106" spans="2:15" x14ac:dyDescent="0.25">
      <c r="B106" s="114" t="s">
        <v>89</v>
      </c>
      <c r="C106" s="193">
        <v>0.57930000000000004</v>
      </c>
      <c r="D106" s="116"/>
      <c r="E106" s="193">
        <v>0.13819999999999999</v>
      </c>
      <c r="F106" s="116">
        <f t="shared" si="7"/>
        <v>-0.76143621612290702</v>
      </c>
      <c r="G106" s="193">
        <v>0.48170000000000002</v>
      </c>
      <c r="H106" s="116">
        <f t="shared" si="7"/>
        <v>2.4855282199710569</v>
      </c>
      <c r="I106" s="193">
        <v>0.57399999999999995</v>
      </c>
      <c r="J106" s="116">
        <f t="shared" si="7"/>
        <v>0.19161303716005795</v>
      </c>
      <c r="K106" s="193">
        <v>0.67</v>
      </c>
      <c r="L106" s="116">
        <f t="shared" si="8"/>
        <v>0.16724738675958206</v>
      </c>
      <c r="M106" s="193"/>
      <c r="N106" s="116" t="s">
        <v>236</v>
      </c>
      <c r="O106" s="116" t="s">
        <v>236</v>
      </c>
    </row>
    <row r="107" spans="2:15" x14ac:dyDescent="0.25">
      <c r="B107" s="114" t="s">
        <v>91</v>
      </c>
      <c r="C107" s="193">
        <v>0.60049999999999992</v>
      </c>
      <c r="D107" s="116"/>
      <c r="E107" s="193">
        <v>0.16600000000000001</v>
      </c>
      <c r="F107" s="116">
        <f t="shared" si="7"/>
        <v>-0.72356369691923395</v>
      </c>
      <c r="G107" s="193">
        <v>0.55799999999999994</v>
      </c>
      <c r="H107" s="116">
        <f t="shared" si="7"/>
        <v>2.3614457831325297</v>
      </c>
      <c r="I107" s="193">
        <v>0.59920000000000007</v>
      </c>
      <c r="J107" s="116">
        <f t="shared" si="7"/>
        <v>7.3835125448028949E-2</v>
      </c>
      <c r="K107" s="193">
        <v>0.68140000000000001</v>
      </c>
      <c r="L107" s="116">
        <f t="shared" si="8"/>
        <v>0.13718291054739651</v>
      </c>
      <c r="M107" s="193"/>
      <c r="N107" s="116" t="s">
        <v>236</v>
      </c>
      <c r="O107" s="116" t="s">
        <v>236</v>
      </c>
    </row>
    <row r="108" spans="2:15" x14ac:dyDescent="0.25">
      <c r="B108" s="114" t="s">
        <v>93</v>
      </c>
      <c r="C108" s="193">
        <v>0.61199999999999999</v>
      </c>
      <c r="D108" s="116"/>
      <c r="E108" s="193">
        <v>0.17100000000000001</v>
      </c>
      <c r="F108" s="116">
        <f t="shared" si="7"/>
        <v>-0.72058823529411764</v>
      </c>
      <c r="G108" s="193">
        <v>0.49049999999999999</v>
      </c>
      <c r="H108" s="116">
        <f t="shared" si="7"/>
        <v>1.8684210526315788</v>
      </c>
      <c r="I108" s="193">
        <v>0.56940000000000002</v>
      </c>
      <c r="J108" s="116">
        <f t="shared" si="7"/>
        <v>0.16085626911314987</v>
      </c>
      <c r="K108" s="193">
        <v>0.6583</v>
      </c>
      <c r="L108" s="116">
        <f t="shared" si="8"/>
        <v>0.15612925886898488</v>
      </c>
      <c r="M108" s="193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201">
        <f>IFERROR(AVERAGE(C97:C108),"-")</f>
        <v>0.6201416666666667</v>
      </c>
      <c r="D109" s="119"/>
      <c r="E109" s="201">
        <f>IFERROR(AVERAGE(E97:E108),"-")</f>
        <v>0.20132499999999998</v>
      </c>
      <c r="F109" s="119">
        <f t="shared" si="7"/>
        <v>-0.67535643737318085</v>
      </c>
      <c r="G109" s="201">
        <f>IFERROR(AVERAGE(G97:G108),"-")</f>
        <v>0.29145833333333332</v>
      </c>
      <c r="H109" s="119">
        <f t="shared" si="7"/>
        <v>0.4477006498613354</v>
      </c>
      <c r="I109" s="201">
        <f>IFERROR(AVERAGE(I97:I108),"-")</f>
        <v>0.58211666666666662</v>
      </c>
      <c r="J109" s="119">
        <f t="shared" si="7"/>
        <v>0.99725518227305221</v>
      </c>
      <c r="K109" s="201">
        <f>IFERROR(AVERAGE(K97:K108),"-")</f>
        <v>0.62949166666666667</v>
      </c>
      <c r="L109" s="119">
        <f t="shared" si="8"/>
        <v>8.1384029547341807E-2</v>
      </c>
      <c r="M109" s="201">
        <v>0.6946888888888888</v>
      </c>
      <c r="N109" s="119">
        <v>0.12807034747961876</v>
      </c>
      <c r="O109" s="119">
        <v>0.10570790561881216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2B745-CD2B-4607-A0DB-8FACD6686207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887DA-BDCC-4F47-87B9-ECEC2F3752CE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86.837280333461948</v>
      </c>
      <c r="D8" s="209">
        <v>91.069380211097865</v>
      </c>
      <c r="E8" s="209">
        <v>103.29823765091633</v>
      </c>
      <c r="F8" s="210">
        <v>109.9946319260003</v>
      </c>
      <c r="G8" s="209">
        <v>121.66499039316359</v>
      </c>
      <c r="H8" s="132">
        <f>G8/F8-1</f>
        <v>0.1060993456027437</v>
      </c>
      <c r="I8" s="132">
        <f t="shared" ref="I8:I18" si="0">G8/C8-1</f>
        <v>0.40106864155533795</v>
      </c>
      <c r="J8" s="208">
        <v>83.06</v>
      </c>
      <c r="K8" s="211">
        <v>90.79</v>
      </c>
      <c r="L8" s="211">
        <v>95.91</v>
      </c>
      <c r="M8" s="211">
        <v>2490.0100000000002</v>
      </c>
      <c r="N8" s="211">
        <v>114.99</v>
      </c>
      <c r="O8" s="132">
        <f t="shared" ref="O8:O18" si="1">N8/M8-1</f>
        <v>-0.95381946257243944</v>
      </c>
      <c r="P8" s="212">
        <f t="shared" ref="P8:P18" si="2">N8/J8-1</f>
        <v>0.38442090055381639</v>
      </c>
      <c r="R8" s="207" t="s">
        <v>43</v>
      </c>
      <c r="S8" s="208">
        <v>69.440209401728779</v>
      </c>
      <c r="T8" s="210">
        <v>39.070215757544972</v>
      </c>
      <c r="U8" s="210">
        <v>76.933465226428424</v>
      </c>
      <c r="V8" s="210">
        <v>89.062594194965328</v>
      </c>
      <c r="W8" s="210">
        <v>100.79709840889498</v>
      </c>
      <c r="X8" s="132">
        <f t="shared" ref="X8:X18" si="3">W8/V8-1</f>
        <v>0.13175569743950932</v>
      </c>
      <c r="Y8" s="132">
        <f t="shared" ref="Y8:Y18" si="4">W8/S8-1</f>
        <v>0.45156674032704669</v>
      </c>
      <c r="Z8" s="208">
        <v>25.3</v>
      </c>
      <c r="AA8" s="211">
        <v>58.86</v>
      </c>
      <c r="AB8" s="211">
        <v>76.260000000000005</v>
      </c>
      <c r="AC8" s="211">
        <v>2028.6000000000001</v>
      </c>
      <c r="AD8" s="211">
        <v>96.18</v>
      </c>
      <c r="AE8" s="132">
        <f t="shared" ref="AE8:AE18" si="5">AD8/AC8-1</f>
        <v>-0.95258799171842645</v>
      </c>
      <c r="AF8" s="132">
        <f t="shared" ref="AF8:AF18" si="6">AD8/Z8-1</f>
        <v>2.8015810276679844</v>
      </c>
      <c r="AH8" s="63" t="s">
        <v>43</v>
      </c>
      <c r="AI8" s="213">
        <v>1045543907.38</v>
      </c>
      <c r="AJ8" s="131">
        <v>306312245.67000002</v>
      </c>
      <c r="AK8" s="131">
        <v>1085607020.7099998</v>
      </c>
      <c r="AL8" s="131">
        <v>1282076798.0699999</v>
      </c>
      <c r="AM8" s="131">
        <v>1472254155.6700001</v>
      </c>
      <c r="AN8" s="132">
        <f t="shared" ref="AN8:AN18" si="7">AM8/AL8-1</f>
        <v>0.14833538668376756</v>
      </c>
      <c r="AO8" s="131">
        <f t="shared" ref="AO8:AO18" si="8">AM8-AL8</f>
        <v>190177357.60000014</v>
      </c>
      <c r="AP8" s="132">
        <f t="shared" ref="AP8:AP18" si="9">AM8/AI8-1</f>
        <v>0.40812274384466707</v>
      </c>
      <c r="AQ8" s="131">
        <f t="shared" ref="AQ8:AQ18" si="10">AM8-AI8</f>
        <v>426710248.29000008</v>
      </c>
      <c r="AR8" s="133">
        <f t="shared" ref="AR8:AR18" si="11">AM8/AM$8</f>
        <v>1</v>
      </c>
      <c r="AS8" s="214">
        <v>20716474.809999999</v>
      </c>
      <c r="AT8" s="215">
        <v>79488939.680000007</v>
      </c>
      <c r="AU8" s="215">
        <v>119657578.95999999</v>
      </c>
      <c r="AV8" s="215">
        <v>409596343.76000005</v>
      </c>
      <c r="AW8" s="215">
        <v>154898697.19999999</v>
      </c>
      <c r="AX8" s="132">
        <f t="shared" ref="AX8:AX18" si="12">AW8/AV8-1</f>
        <v>-0.62182597681887086</v>
      </c>
      <c r="AY8" s="131">
        <f t="shared" ref="AY8:AY18" si="13">AW8-AV8</f>
        <v>-254697646.56000006</v>
      </c>
      <c r="AZ8" s="132">
        <f t="shared" ref="AZ8:AZ18" si="14">AW8/AS8-1</f>
        <v>6.4770779594812735</v>
      </c>
      <c r="BA8" s="131">
        <f t="shared" ref="BA8:BA18" si="15">AW8-AS8</f>
        <v>134182222.38999999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105.83803653049004</v>
      </c>
      <c r="D9" s="217">
        <v>116.11456663753094</v>
      </c>
      <c r="E9" s="217">
        <v>127.56544838319554</v>
      </c>
      <c r="F9" s="217">
        <v>133.71815371019682</v>
      </c>
      <c r="G9" s="217">
        <v>146.60236764592418</v>
      </c>
      <c r="H9" s="74">
        <f>G9/F9-1</f>
        <v>9.6353513552474901E-2</v>
      </c>
      <c r="I9" s="74">
        <f t="shared" si="0"/>
        <v>0.385157665918062</v>
      </c>
      <c r="J9" s="216">
        <v>96.03</v>
      </c>
      <c r="K9" s="217">
        <v>110.59</v>
      </c>
      <c r="L9" s="217">
        <v>113.51</v>
      </c>
      <c r="M9" s="217">
        <v>121.09</v>
      </c>
      <c r="N9" s="217">
        <v>133.80000000000001</v>
      </c>
      <c r="O9" s="74">
        <f t="shared" si="1"/>
        <v>0.10496325047485344</v>
      </c>
      <c r="P9" s="74">
        <f t="shared" si="2"/>
        <v>0.39331458919087803</v>
      </c>
      <c r="R9" s="15" t="s">
        <v>44</v>
      </c>
      <c r="S9" s="216">
        <v>88.85877070875992</v>
      </c>
      <c r="T9" s="217">
        <v>54.260030644457672</v>
      </c>
      <c r="U9" s="217">
        <v>103.08931734441472</v>
      </c>
      <c r="V9" s="217">
        <v>114.07144773444791</v>
      </c>
      <c r="W9" s="217">
        <v>125.80164989616743</v>
      </c>
      <c r="X9" s="74">
        <f t="shared" si="3"/>
        <v>0.10283206178838711</v>
      </c>
      <c r="Y9" s="74">
        <f t="shared" si="4"/>
        <v>0.41574825864393361</v>
      </c>
      <c r="Z9" s="216">
        <v>28.74</v>
      </c>
      <c r="AA9" s="217">
        <v>81.239999999999995</v>
      </c>
      <c r="AB9" s="217">
        <v>96.8</v>
      </c>
      <c r="AC9" s="217">
        <v>104.87</v>
      </c>
      <c r="AD9" s="217">
        <v>116.86</v>
      </c>
      <c r="AE9" s="74">
        <f t="shared" si="5"/>
        <v>0.114332030132545</v>
      </c>
      <c r="AF9" s="74">
        <f t="shared" si="6"/>
        <v>3.0661099512874044</v>
      </c>
      <c r="AH9" s="15" t="s">
        <v>44</v>
      </c>
      <c r="AI9" s="218">
        <v>468431127.44</v>
      </c>
      <c r="AJ9" s="52">
        <v>159592697.41000003</v>
      </c>
      <c r="AK9" s="52">
        <v>529239752.11999995</v>
      </c>
      <c r="AL9" s="52">
        <v>610441225.04999995</v>
      </c>
      <c r="AM9" s="52">
        <v>682827011.81999993</v>
      </c>
      <c r="AN9" s="74">
        <f t="shared" si="7"/>
        <v>0.11857945335207498</v>
      </c>
      <c r="AO9" s="52">
        <f t="shared" si="8"/>
        <v>72385786.769999981</v>
      </c>
      <c r="AP9" s="74">
        <f t="shared" si="9"/>
        <v>0.45768923502518799</v>
      </c>
      <c r="AQ9" s="52">
        <f t="shared" si="10"/>
        <v>214395884.37999994</v>
      </c>
      <c r="AR9" s="98">
        <f t="shared" si="11"/>
        <v>0.46379696684181265</v>
      </c>
      <c r="AS9" s="219">
        <v>8536263.7100000009</v>
      </c>
      <c r="AT9" s="220">
        <v>40620231.170000002</v>
      </c>
      <c r="AU9" s="220">
        <v>54807801.740000002</v>
      </c>
      <c r="AV9" s="220">
        <v>62550119.329999998</v>
      </c>
      <c r="AW9" s="220">
        <v>69335684.719999999</v>
      </c>
      <c r="AX9" s="74">
        <f t="shared" si="12"/>
        <v>0.10848205347460538</v>
      </c>
      <c r="AY9" s="52">
        <f t="shared" si="13"/>
        <v>6785565.3900000006</v>
      </c>
      <c r="AZ9" s="74">
        <f t="shared" si="14"/>
        <v>7.122486262786742</v>
      </c>
      <c r="BA9" s="52">
        <f t="shared" si="15"/>
        <v>60799421.009999998</v>
      </c>
      <c r="BB9" s="98">
        <f t="shared" si="16"/>
        <v>0.44761954731275821</v>
      </c>
    </row>
    <row r="10" spans="2:54" x14ac:dyDescent="0.25">
      <c r="B10" s="19" t="s">
        <v>45</v>
      </c>
      <c r="C10" s="216">
        <v>83.94854979315879</v>
      </c>
      <c r="D10" s="217">
        <v>77.447569223898185</v>
      </c>
      <c r="E10" s="217">
        <v>91.156906794478274</v>
      </c>
      <c r="F10" s="217">
        <v>98.386754095227644</v>
      </c>
      <c r="G10" s="217">
        <v>112.4581434025299</v>
      </c>
      <c r="H10" s="74">
        <f>G10/F10-1</f>
        <v>0.14302117634333866</v>
      </c>
      <c r="I10" s="74">
        <f t="shared" si="0"/>
        <v>0.33960793461728667</v>
      </c>
      <c r="J10" s="216">
        <v>75.73</v>
      </c>
      <c r="K10" s="217">
        <v>83.36</v>
      </c>
      <c r="L10" s="217">
        <v>92.01</v>
      </c>
      <c r="M10" s="217">
        <v>95.26</v>
      </c>
      <c r="N10" s="217">
        <v>109.97</v>
      </c>
      <c r="O10" s="74">
        <f t="shared" si="1"/>
        <v>0.15441948351879065</v>
      </c>
      <c r="P10" s="74">
        <f t="shared" si="2"/>
        <v>0.45213257625775771</v>
      </c>
      <c r="R10" s="19" t="s">
        <v>45</v>
      </c>
      <c r="S10" s="216">
        <v>67.350854140699994</v>
      </c>
      <c r="T10" s="217">
        <v>28.096422265804478</v>
      </c>
      <c r="U10" s="217">
        <v>67.596043762907556</v>
      </c>
      <c r="V10" s="217">
        <v>80.07520949776405</v>
      </c>
      <c r="W10" s="217">
        <v>93.934784079687773</v>
      </c>
      <c r="X10" s="74">
        <f t="shared" si="3"/>
        <v>0.17308196467860282</v>
      </c>
      <c r="Y10" s="74">
        <f t="shared" si="4"/>
        <v>0.39470813367047053</v>
      </c>
      <c r="Z10" s="216">
        <v>19.190000000000001</v>
      </c>
      <c r="AA10" s="217">
        <v>45.21</v>
      </c>
      <c r="AB10" s="217">
        <v>73.95</v>
      </c>
      <c r="AC10" s="217">
        <v>79.42</v>
      </c>
      <c r="AD10" s="217">
        <v>92.31</v>
      </c>
      <c r="AE10" s="74">
        <f t="shared" si="5"/>
        <v>0.16230168723243521</v>
      </c>
      <c r="AF10" s="74">
        <f t="shared" si="6"/>
        <v>3.810317873892652</v>
      </c>
      <c r="AH10" s="19" t="s">
        <v>45</v>
      </c>
      <c r="AI10" s="218">
        <v>289056270.31999999</v>
      </c>
      <c r="AJ10" s="52">
        <v>54643721.259999998</v>
      </c>
      <c r="AK10" s="52">
        <v>268240407.28</v>
      </c>
      <c r="AL10" s="52">
        <v>313022583.24000001</v>
      </c>
      <c r="AM10" s="52">
        <v>371808488.12</v>
      </c>
      <c r="AN10" s="74">
        <f t="shared" si="7"/>
        <v>0.18780084258306617</v>
      </c>
      <c r="AO10" s="52">
        <f t="shared" si="8"/>
        <v>58785904.879999995</v>
      </c>
      <c r="AP10" s="74">
        <f t="shared" si="9"/>
        <v>0.28628411246152563</v>
      </c>
      <c r="AQ10" s="52">
        <f t="shared" si="10"/>
        <v>82752217.800000012</v>
      </c>
      <c r="AR10" s="98">
        <f t="shared" si="11"/>
        <v>0.25254368390680187</v>
      </c>
      <c r="AS10" s="219">
        <v>4075824.7</v>
      </c>
      <c r="AT10" s="220">
        <v>17332275.870000001</v>
      </c>
      <c r="AU10" s="220">
        <v>33224281.379999999</v>
      </c>
      <c r="AV10" s="220">
        <v>35088456.539999999</v>
      </c>
      <c r="AW10" s="220">
        <v>40692426.149999999</v>
      </c>
      <c r="AX10" s="74">
        <f t="shared" si="12"/>
        <v>0.15970977816056431</v>
      </c>
      <c r="AY10" s="52">
        <f t="shared" si="13"/>
        <v>5603969.6099999994</v>
      </c>
      <c r="AZ10" s="74">
        <f t="shared" si="14"/>
        <v>8.9838509124300643</v>
      </c>
      <c r="BA10" s="52">
        <f t="shared" si="15"/>
        <v>36616601.449999996</v>
      </c>
      <c r="BB10" s="98">
        <f t="shared" si="16"/>
        <v>0.26270347579140257</v>
      </c>
    </row>
    <row r="11" spans="2:54" x14ac:dyDescent="0.25">
      <c r="B11" s="19" t="s">
        <v>46</v>
      </c>
      <c r="C11" s="216">
        <v>67.176998090791216</v>
      </c>
      <c r="D11" s="217">
        <v>62.252206793155345</v>
      </c>
      <c r="E11" s="217">
        <v>73.115820519666087</v>
      </c>
      <c r="F11" s="217">
        <v>77.188792727031</v>
      </c>
      <c r="G11" s="217">
        <v>85.301941675456575</v>
      </c>
      <c r="H11" s="74">
        <f>G11/F11-1</f>
        <v>0.10510786166998054</v>
      </c>
      <c r="I11" s="74">
        <f t="shared" si="0"/>
        <v>0.26980877532171199</v>
      </c>
      <c r="J11" s="216">
        <v>53.28</v>
      </c>
      <c r="K11" s="217">
        <v>66.47</v>
      </c>
      <c r="L11" s="217">
        <v>78.08</v>
      </c>
      <c r="M11" s="217">
        <v>78.900000000000006</v>
      </c>
      <c r="N11" s="217">
        <v>82.41</v>
      </c>
      <c r="O11" s="74">
        <f t="shared" si="1"/>
        <v>4.448669201520894E-2</v>
      </c>
      <c r="P11" s="74">
        <f t="shared" si="2"/>
        <v>0.54673423423423406</v>
      </c>
      <c r="R11" s="19" t="s">
        <v>46</v>
      </c>
      <c r="S11" s="216">
        <v>45.864424342831967</v>
      </c>
      <c r="T11" s="217">
        <v>27.88787801648812</v>
      </c>
      <c r="U11" s="217">
        <v>49.359293251360633</v>
      </c>
      <c r="V11" s="217">
        <v>48.672757237708105</v>
      </c>
      <c r="W11" s="217">
        <v>59.208941638137979</v>
      </c>
      <c r="X11" s="74">
        <f t="shared" si="3"/>
        <v>0.21646984881035691</v>
      </c>
      <c r="Y11" s="74">
        <f t="shared" si="4"/>
        <v>0.29095573500622374</v>
      </c>
      <c r="Z11" s="216">
        <v>9.67</v>
      </c>
      <c r="AA11" s="217">
        <v>41.39</v>
      </c>
      <c r="AB11" s="217">
        <v>52.42</v>
      </c>
      <c r="AC11" s="217">
        <v>46.32</v>
      </c>
      <c r="AD11" s="217">
        <v>56.32</v>
      </c>
      <c r="AE11" s="74">
        <f t="shared" si="5"/>
        <v>0.21588946459412783</v>
      </c>
      <c r="AF11" s="74">
        <f t="shared" si="6"/>
        <v>4.824198552223371</v>
      </c>
      <c r="AH11" s="19" t="s">
        <v>46</v>
      </c>
      <c r="AI11" s="218">
        <v>6473308.3900000006</v>
      </c>
      <c r="AJ11" s="52">
        <v>2313894.2200000002</v>
      </c>
      <c r="AK11" s="52">
        <v>5496393.5700000003</v>
      </c>
      <c r="AL11" s="52">
        <v>5867835.2400000002</v>
      </c>
      <c r="AM11" s="52">
        <v>7172406.2599999998</v>
      </c>
      <c r="AN11" s="74">
        <f t="shared" si="7"/>
        <v>0.22232577545923049</v>
      </c>
      <c r="AO11" s="52">
        <f t="shared" si="8"/>
        <v>1304571.0199999996</v>
      </c>
      <c r="AP11" s="74">
        <f t="shared" si="9"/>
        <v>0.10799699749821423</v>
      </c>
      <c r="AQ11" s="52">
        <f t="shared" si="10"/>
        <v>699097.86999999918</v>
      </c>
      <c r="AR11" s="98">
        <f t="shared" si="11"/>
        <v>4.8717174493122413E-3</v>
      </c>
      <c r="AS11" s="219">
        <v>41779.67</v>
      </c>
      <c r="AT11" s="220">
        <v>481806.9</v>
      </c>
      <c r="AU11" s="220">
        <v>682570.84</v>
      </c>
      <c r="AV11" s="220">
        <v>625306.80000000005</v>
      </c>
      <c r="AW11" s="220">
        <v>763726.75</v>
      </c>
      <c r="AX11" s="74">
        <f t="shared" si="12"/>
        <v>0.22136325720430339</v>
      </c>
      <c r="AY11" s="52">
        <f t="shared" si="13"/>
        <v>138419.94999999995</v>
      </c>
      <c r="AZ11" s="74">
        <f t="shared" si="14"/>
        <v>17.279865542260147</v>
      </c>
      <c r="BA11" s="52">
        <f t="shared" si="15"/>
        <v>721947.08</v>
      </c>
      <c r="BB11" s="98">
        <f t="shared" si="16"/>
        <v>4.9304917588422429E-3</v>
      </c>
    </row>
    <row r="12" spans="2:54" x14ac:dyDescent="0.25">
      <c r="B12" s="19" t="s">
        <v>47</v>
      </c>
      <c r="C12" s="216">
        <v>137.80014866794448</v>
      </c>
      <c r="D12" s="217">
        <v>145.02541470990838</v>
      </c>
      <c r="E12" s="217">
        <v>197.70591627292606</v>
      </c>
      <c r="F12" s="217">
        <v>190.78024471132977</v>
      </c>
      <c r="G12" s="217">
        <v>196.95834405586862</v>
      </c>
      <c r="H12" s="74">
        <f t="shared" ref="H12:H18" si="17">G12/F12-1</f>
        <v>3.238332854581949E-2</v>
      </c>
      <c r="I12" s="74">
        <f t="shared" si="0"/>
        <v>0.42930429291826822</v>
      </c>
      <c r="J12" s="216">
        <v>137.37</v>
      </c>
      <c r="K12" s="217">
        <v>145.12</v>
      </c>
      <c r="L12" s="217">
        <v>117.11</v>
      </c>
      <c r="M12" s="217">
        <v>206.94</v>
      </c>
      <c r="N12" s="217">
        <v>201.77</v>
      </c>
      <c r="O12" s="74">
        <f t="shared" si="1"/>
        <v>-2.4983086885087435E-2</v>
      </c>
      <c r="P12" s="74">
        <f t="shared" si="2"/>
        <v>0.46880687195166337</v>
      </c>
      <c r="R12" s="19" t="s">
        <v>47</v>
      </c>
      <c r="S12" s="216">
        <v>101.6440287574876</v>
      </c>
      <c r="T12" s="217">
        <v>32.24572252464683</v>
      </c>
      <c r="U12" s="217">
        <v>98.304300114448282</v>
      </c>
      <c r="V12" s="217">
        <v>102.10838505580971</v>
      </c>
      <c r="W12" s="217">
        <v>116.31423703748221</v>
      </c>
      <c r="X12" s="74">
        <f t="shared" si="3"/>
        <v>0.13912522437709662</v>
      </c>
      <c r="Y12" s="74">
        <f t="shared" si="4"/>
        <v>0.1443292681264754</v>
      </c>
      <c r="Z12" s="216">
        <v>31.88</v>
      </c>
      <c r="AA12" s="217">
        <v>71.989999999999995</v>
      </c>
      <c r="AB12" s="217">
        <v>61.82</v>
      </c>
      <c r="AC12" s="217">
        <v>97.35</v>
      </c>
      <c r="AD12" s="217">
        <v>109.32</v>
      </c>
      <c r="AE12" s="74">
        <f t="shared" si="5"/>
        <v>0.12295839753466864</v>
      </c>
      <c r="AF12" s="74">
        <f t="shared" si="6"/>
        <v>2.4291091593475533</v>
      </c>
      <c r="AH12" s="19" t="s">
        <v>47</v>
      </c>
      <c r="AI12" s="218">
        <v>43399086.400000006</v>
      </c>
      <c r="AJ12" s="52">
        <v>11528851.700000001</v>
      </c>
      <c r="AK12" s="52">
        <v>43858486.32</v>
      </c>
      <c r="AL12" s="52">
        <v>42685134.180000007</v>
      </c>
      <c r="AM12" s="52">
        <v>41549701.189999998</v>
      </c>
      <c r="AN12" s="74">
        <f t="shared" si="7"/>
        <v>-2.6600197277393378E-2</v>
      </c>
      <c r="AO12" s="52">
        <f t="shared" si="8"/>
        <v>-1135432.9900000095</v>
      </c>
      <c r="AP12" s="74">
        <f t="shared" si="9"/>
        <v>-4.261345948517492E-2</v>
      </c>
      <c r="AQ12" s="52">
        <f t="shared" si="10"/>
        <v>-1849385.2100000083</v>
      </c>
      <c r="AR12" s="98">
        <f t="shared" si="11"/>
        <v>2.8221826394567977E-2</v>
      </c>
      <c r="AS12" s="219">
        <v>1591276.45</v>
      </c>
      <c r="AT12" s="220">
        <v>2984832.55</v>
      </c>
      <c r="AU12" s="220">
        <v>3062020.17</v>
      </c>
      <c r="AV12" s="220">
        <v>4468236.7300000004</v>
      </c>
      <c r="AW12" s="220">
        <v>5073498.01</v>
      </c>
      <c r="AX12" s="74">
        <f t="shared" si="12"/>
        <v>0.13545864209392477</v>
      </c>
      <c r="AY12" s="52">
        <f t="shared" si="13"/>
        <v>605261.27999999933</v>
      </c>
      <c r="AZ12" s="74">
        <f t="shared" si="14"/>
        <v>2.1883196725496692</v>
      </c>
      <c r="BA12" s="52">
        <f t="shared" si="15"/>
        <v>3482221.5599999996</v>
      </c>
      <c r="BB12" s="98">
        <f t="shared" si="16"/>
        <v>3.2753651913865159E-2</v>
      </c>
    </row>
    <row r="13" spans="2:54" x14ac:dyDescent="0.25">
      <c r="B13" s="19" t="s">
        <v>48</v>
      </c>
      <c r="C13" s="216">
        <v>52.345899812926</v>
      </c>
      <c r="D13" s="217">
        <v>45.431996001572195</v>
      </c>
      <c r="E13" s="217">
        <v>57.011049776373788</v>
      </c>
      <c r="F13" s="217">
        <v>64.242639587111185</v>
      </c>
      <c r="G13" s="217">
        <v>72.971924235634589</v>
      </c>
      <c r="H13" s="74">
        <f t="shared" si="17"/>
        <v>0.13587991876776395</v>
      </c>
      <c r="I13" s="74">
        <f t="shared" si="0"/>
        <v>0.39403323844698379</v>
      </c>
      <c r="J13" s="216">
        <v>43.02</v>
      </c>
      <c r="K13" s="217">
        <v>49.5</v>
      </c>
      <c r="L13" s="217">
        <v>56.54</v>
      </c>
      <c r="M13" s="217">
        <v>63.46</v>
      </c>
      <c r="N13" s="217">
        <v>71.25</v>
      </c>
      <c r="O13" s="74">
        <f t="shared" si="1"/>
        <v>0.1227544910179641</v>
      </c>
      <c r="P13" s="74">
        <f t="shared" si="2"/>
        <v>0.65620641562064153</v>
      </c>
      <c r="R13" s="19" t="s">
        <v>48</v>
      </c>
      <c r="S13" s="216">
        <v>41.055269642731616</v>
      </c>
      <c r="T13" s="217">
        <v>22.074445220351141</v>
      </c>
      <c r="U13" s="217">
        <v>39.178031482317891</v>
      </c>
      <c r="V13" s="217">
        <v>50.356831767424417</v>
      </c>
      <c r="W13" s="217">
        <v>59.253101479720442</v>
      </c>
      <c r="X13" s="74">
        <f t="shared" si="3"/>
        <v>0.17666460339252277</v>
      </c>
      <c r="Y13" s="74">
        <f t="shared" si="4"/>
        <v>0.44325203549626546</v>
      </c>
      <c r="Z13" s="216">
        <v>14.52</v>
      </c>
      <c r="AA13" s="217">
        <v>32.75</v>
      </c>
      <c r="AB13" s="217">
        <v>43.87</v>
      </c>
      <c r="AC13" s="217">
        <v>51.13</v>
      </c>
      <c r="AD13" s="217">
        <v>59.56</v>
      </c>
      <c r="AE13" s="74">
        <f t="shared" si="5"/>
        <v>0.16487385096812046</v>
      </c>
      <c r="AF13" s="74">
        <f t="shared" si="6"/>
        <v>3.1019283746556479</v>
      </c>
      <c r="AH13" s="19" t="s">
        <v>48</v>
      </c>
      <c r="AI13" s="218">
        <v>115136718.49000001</v>
      </c>
      <c r="AJ13" s="52">
        <v>26544946.129999999</v>
      </c>
      <c r="AK13" s="52">
        <v>95422144.319999993</v>
      </c>
      <c r="AL13" s="52">
        <v>128217417.26000001</v>
      </c>
      <c r="AM13" s="52">
        <v>158145908.91000003</v>
      </c>
      <c r="AN13" s="74">
        <f t="shared" si="7"/>
        <v>0.23341986049610441</v>
      </c>
      <c r="AO13" s="52">
        <f t="shared" si="8"/>
        <v>29928491.650000021</v>
      </c>
      <c r="AP13" s="74">
        <f t="shared" si="9"/>
        <v>0.3735488642029996</v>
      </c>
      <c r="AQ13" s="52">
        <f t="shared" si="10"/>
        <v>43009190.420000017</v>
      </c>
      <c r="AR13" s="98">
        <f t="shared" si="11"/>
        <v>0.10741753270041222</v>
      </c>
      <c r="AS13" s="219">
        <v>1919548.67</v>
      </c>
      <c r="AT13" s="220">
        <v>7411200.8499999996</v>
      </c>
      <c r="AU13" s="220">
        <v>11547651.800000001</v>
      </c>
      <c r="AV13" s="220">
        <v>14509974.98</v>
      </c>
      <c r="AW13" s="220">
        <v>17443566.960000001</v>
      </c>
      <c r="AX13" s="74">
        <f t="shared" si="12"/>
        <v>0.2021776043062482</v>
      </c>
      <c r="AY13" s="52">
        <f t="shared" si="13"/>
        <v>2933591.9800000004</v>
      </c>
      <c r="AZ13" s="74">
        <f t="shared" si="14"/>
        <v>8.0873272621943997</v>
      </c>
      <c r="BA13" s="52">
        <f t="shared" si="15"/>
        <v>15524018.290000001</v>
      </c>
      <c r="BB13" s="98">
        <f t="shared" si="16"/>
        <v>0.11261274158734501</v>
      </c>
    </row>
    <row r="14" spans="2:54" x14ac:dyDescent="0.25">
      <c r="B14" s="19" t="s">
        <v>49</v>
      </c>
      <c r="C14" s="216">
        <v>80.429611760688061</v>
      </c>
      <c r="D14" s="217">
        <v>78.991272382036271</v>
      </c>
      <c r="E14" s="217">
        <v>85.661357201086574</v>
      </c>
      <c r="F14" s="217">
        <v>93.622227435458925</v>
      </c>
      <c r="G14" s="217">
        <v>105.5707711259422</v>
      </c>
      <c r="H14" s="74">
        <f t="shared" si="17"/>
        <v>0.12762507385033461</v>
      </c>
      <c r="I14" s="74">
        <f t="shared" si="0"/>
        <v>0.31258586004442823</v>
      </c>
      <c r="J14" s="216">
        <v>74.3</v>
      </c>
      <c r="K14" s="217">
        <v>77.52</v>
      </c>
      <c r="L14" s="217">
        <v>83.08</v>
      </c>
      <c r="M14" s="217">
        <v>86.77</v>
      </c>
      <c r="N14" s="217">
        <v>96.5</v>
      </c>
      <c r="O14" s="74">
        <f t="shared" si="1"/>
        <v>0.11213553071338023</v>
      </c>
      <c r="P14" s="74">
        <f t="shared" si="2"/>
        <v>0.29878869448183054</v>
      </c>
      <c r="R14" s="19" t="s">
        <v>49</v>
      </c>
      <c r="S14" s="216">
        <v>50.336852935250718</v>
      </c>
      <c r="T14" s="217">
        <v>36.686693882791289</v>
      </c>
      <c r="U14" s="217">
        <v>61.442744882519797</v>
      </c>
      <c r="V14" s="217">
        <v>68.753626238540946</v>
      </c>
      <c r="W14" s="217">
        <v>77.062558176548762</v>
      </c>
      <c r="X14" s="74">
        <f t="shared" si="3"/>
        <v>0.1208508175144094</v>
      </c>
      <c r="Y14" s="74">
        <f t="shared" si="4"/>
        <v>0.53093715007721776</v>
      </c>
      <c r="Z14" s="216">
        <v>41.37</v>
      </c>
      <c r="AA14" s="217">
        <v>45.93</v>
      </c>
      <c r="AB14" s="217">
        <v>57.49</v>
      </c>
      <c r="AC14" s="217">
        <v>58.36</v>
      </c>
      <c r="AD14" s="217">
        <v>62.89</v>
      </c>
      <c r="AE14" s="74">
        <f t="shared" si="5"/>
        <v>7.7621658670322224E-2</v>
      </c>
      <c r="AF14" s="74">
        <f t="shared" si="6"/>
        <v>0.52018370800096703</v>
      </c>
      <c r="AH14" s="19" t="s">
        <v>49</v>
      </c>
      <c r="AI14" s="218">
        <v>4864541.8199999994</v>
      </c>
      <c r="AJ14" s="52">
        <v>2550448.44</v>
      </c>
      <c r="AK14" s="52">
        <v>5559044.9500000002</v>
      </c>
      <c r="AL14" s="52">
        <v>6320545.1600000001</v>
      </c>
      <c r="AM14" s="52">
        <v>7263595.96</v>
      </c>
      <c r="AN14" s="74">
        <f t="shared" si="7"/>
        <v>0.14920402847022762</v>
      </c>
      <c r="AO14" s="52">
        <f t="shared" si="8"/>
        <v>943050.79999999981</v>
      </c>
      <c r="AP14" s="74">
        <f t="shared" si="9"/>
        <v>0.49317165496174131</v>
      </c>
      <c r="AQ14" s="52">
        <f t="shared" si="10"/>
        <v>2399054.1400000006</v>
      </c>
      <c r="AR14" s="98">
        <f t="shared" si="11"/>
        <v>4.9336562794040474E-3</v>
      </c>
      <c r="AS14" s="219">
        <v>182424.42</v>
      </c>
      <c r="AT14" s="220">
        <v>435462.52</v>
      </c>
      <c r="AU14" s="220">
        <v>584682.71</v>
      </c>
      <c r="AV14" s="220">
        <v>593567.82999999996</v>
      </c>
      <c r="AW14" s="220">
        <v>648994.98</v>
      </c>
      <c r="AX14" s="74">
        <f t="shared" si="12"/>
        <v>9.3379639526623315E-2</v>
      </c>
      <c r="AY14" s="52">
        <f t="shared" si="13"/>
        <v>55427.150000000023</v>
      </c>
      <c r="AZ14" s="74">
        <f t="shared" si="14"/>
        <v>2.5576102146850732</v>
      </c>
      <c r="BA14" s="52">
        <f t="shared" si="15"/>
        <v>466570.55999999994</v>
      </c>
      <c r="BB14" s="98">
        <f t="shared" si="16"/>
        <v>4.1898027015814052E-3</v>
      </c>
    </row>
    <row r="15" spans="2:54" x14ac:dyDescent="0.25">
      <c r="B15" s="19" t="s">
        <v>50</v>
      </c>
      <c r="C15" s="216">
        <v>84.913085272508027</v>
      </c>
      <c r="D15" s="217">
        <v>128.89620347432535</v>
      </c>
      <c r="E15" s="217">
        <v>122.8160418558389</v>
      </c>
      <c r="F15" s="217">
        <v>142.94760608122846</v>
      </c>
      <c r="G15" s="217">
        <v>161.79594661580293</v>
      </c>
      <c r="H15" s="74">
        <f t="shared" si="17"/>
        <v>0.13185488761430619</v>
      </c>
      <c r="I15" s="74">
        <f t="shared" si="0"/>
        <v>0.90543007707890877</v>
      </c>
      <c r="J15" s="216">
        <v>134.34</v>
      </c>
      <c r="K15" s="217">
        <v>125.98</v>
      </c>
      <c r="L15" s="217">
        <v>139.87</v>
      </c>
      <c r="M15" s="217">
        <v>139.94</v>
      </c>
      <c r="N15" s="217">
        <v>154.79</v>
      </c>
      <c r="O15" s="74">
        <f t="shared" si="1"/>
        <v>0.10611690724596246</v>
      </c>
      <c r="P15" s="74">
        <f t="shared" si="2"/>
        <v>0.15222569599523594</v>
      </c>
      <c r="R15" s="19" t="s">
        <v>50</v>
      </c>
      <c r="S15" s="216">
        <v>67.273663638327747</v>
      </c>
      <c r="T15" s="217">
        <v>76.200138860540562</v>
      </c>
      <c r="U15" s="217">
        <v>91.107067991600289</v>
      </c>
      <c r="V15" s="217">
        <v>116.21249856704911</v>
      </c>
      <c r="W15" s="217">
        <v>138.79785121848454</v>
      </c>
      <c r="X15" s="74">
        <f t="shared" si="3"/>
        <v>0.19434529788037169</v>
      </c>
      <c r="Y15" s="74">
        <f t="shared" si="4"/>
        <v>1.0631825845650451</v>
      </c>
      <c r="Z15" s="216">
        <v>89.19</v>
      </c>
      <c r="AA15" s="217">
        <v>99.24</v>
      </c>
      <c r="AB15" s="217">
        <v>105.09</v>
      </c>
      <c r="AC15" s="217">
        <v>121.4</v>
      </c>
      <c r="AD15" s="217">
        <v>137.01</v>
      </c>
      <c r="AE15" s="74">
        <f t="shared" si="5"/>
        <v>0.12858319604612833</v>
      </c>
      <c r="AF15" s="74">
        <f t="shared" si="6"/>
        <v>0.53615876219307101</v>
      </c>
      <c r="AH15" s="19" t="s">
        <v>50</v>
      </c>
      <c r="AI15" s="218">
        <v>31460592.870000001</v>
      </c>
      <c r="AJ15" s="52">
        <v>17746584.68</v>
      </c>
      <c r="AK15" s="52">
        <v>40132076.579999998</v>
      </c>
      <c r="AL15" s="52">
        <v>56631055.870000005</v>
      </c>
      <c r="AM15" s="52">
        <v>67997947.560000002</v>
      </c>
      <c r="AN15" s="74">
        <f t="shared" si="7"/>
        <v>0.200718342884042</v>
      </c>
      <c r="AO15" s="52">
        <f t="shared" si="8"/>
        <v>11366891.689999998</v>
      </c>
      <c r="AP15" s="74">
        <f t="shared" si="9"/>
        <v>1.1613689176481179</v>
      </c>
      <c r="AQ15" s="52">
        <f t="shared" si="10"/>
        <v>36537354.689999998</v>
      </c>
      <c r="AR15" s="98">
        <f t="shared" si="11"/>
        <v>4.618628332487551E-2</v>
      </c>
      <c r="AS15" s="219">
        <v>1795414.56</v>
      </c>
      <c r="AT15" s="220">
        <v>3751303.38</v>
      </c>
      <c r="AU15" s="220">
        <v>5627386.9400000004</v>
      </c>
      <c r="AV15" s="220">
        <v>6501029.0499999998</v>
      </c>
      <c r="AW15" s="220">
        <v>7349095.2000000002</v>
      </c>
      <c r="AX15" s="74">
        <f t="shared" si="12"/>
        <v>0.13045106297440712</v>
      </c>
      <c r="AY15" s="52">
        <f t="shared" si="13"/>
        <v>848066.15000000037</v>
      </c>
      <c r="AZ15" s="74">
        <f t="shared" si="14"/>
        <v>3.0932581052478483</v>
      </c>
      <c r="BA15" s="52">
        <f t="shared" si="15"/>
        <v>5553680.6400000006</v>
      </c>
      <c r="BB15" s="98">
        <f t="shared" si="16"/>
        <v>4.7444525569579808E-2</v>
      </c>
    </row>
    <row r="16" spans="2:54" x14ac:dyDescent="0.25">
      <c r="B16" s="19" t="s">
        <v>51</v>
      </c>
      <c r="C16" s="216">
        <v>63.29684259747895</v>
      </c>
      <c r="D16" s="217">
        <v>64.909324555774006</v>
      </c>
      <c r="E16" s="217">
        <v>75.108727733898903</v>
      </c>
      <c r="F16" s="217">
        <v>84.656473184680365</v>
      </c>
      <c r="G16" s="217">
        <v>93.883759765557116</v>
      </c>
      <c r="H16" s="74">
        <f t="shared" si="17"/>
        <v>0.1089968224963398</v>
      </c>
      <c r="I16" s="74">
        <f t="shared" si="0"/>
        <v>0.48322974595412771</v>
      </c>
      <c r="J16" s="216">
        <v>61.97</v>
      </c>
      <c r="K16" s="217">
        <v>68.05</v>
      </c>
      <c r="L16" s="217">
        <v>72.56</v>
      </c>
      <c r="M16" s="217">
        <v>82.4</v>
      </c>
      <c r="N16" s="217">
        <v>91.02</v>
      </c>
      <c r="O16" s="74">
        <f t="shared" si="1"/>
        <v>0.10461165048543686</v>
      </c>
      <c r="P16" s="74">
        <f t="shared" si="2"/>
        <v>0.46877521381313536</v>
      </c>
      <c r="R16" s="19" t="s">
        <v>51</v>
      </c>
      <c r="S16" s="216">
        <v>42.153454960155749</v>
      </c>
      <c r="T16" s="217">
        <v>30.775807978887137</v>
      </c>
      <c r="U16" s="217">
        <v>51.325970929787438</v>
      </c>
      <c r="V16" s="217">
        <v>58.967543053684317</v>
      </c>
      <c r="W16" s="217">
        <v>65.698341490115709</v>
      </c>
      <c r="X16" s="74">
        <f t="shared" si="3"/>
        <v>0.11414412213687863</v>
      </c>
      <c r="Y16" s="74">
        <f t="shared" si="4"/>
        <v>0.55855176170529885</v>
      </c>
      <c r="Z16" s="216">
        <v>26.13</v>
      </c>
      <c r="AA16" s="217">
        <v>40.89</v>
      </c>
      <c r="AB16" s="217">
        <v>44.25</v>
      </c>
      <c r="AC16" s="217">
        <v>56.46</v>
      </c>
      <c r="AD16" s="217">
        <v>59.57</v>
      </c>
      <c r="AE16" s="74">
        <f t="shared" si="5"/>
        <v>5.508324477506199E-2</v>
      </c>
      <c r="AF16" s="74">
        <f t="shared" si="6"/>
        <v>1.2797550707998471</v>
      </c>
      <c r="AH16" s="19" t="s">
        <v>51</v>
      </c>
      <c r="AI16" s="218">
        <v>16850122.48</v>
      </c>
      <c r="AJ16" s="52">
        <v>9798679.8099999968</v>
      </c>
      <c r="AK16" s="52">
        <v>19595798.870000001</v>
      </c>
      <c r="AL16" s="52">
        <v>23892952.149999995</v>
      </c>
      <c r="AM16" s="52">
        <v>26020653.029999997</v>
      </c>
      <c r="AN16" s="74">
        <f t="shared" si="7"/>
        <v>8.9051401712199274E-2</v>
      </c>
      <c r="AO16" s="52">
        <f t="shared" si="8"/>
        <v>2127700.8800000027</v>
      </c>
      <c r="AP16" s="74">
        <f t="shared" si="9"/>
        <v>0.54424118049496784</v>
      </c>
      <c r="AQ16" s="52">
        <f t="shared" si="10"/>
        <v>9170530.549999997</v>
      </c>
      <c r="AR16" s="98">
        <f t="shared" si="11"/>
        <v>1.7674022470772651E-2</v>
      </c>
      <c r="AS16" s="219">
        <v>710880.42</v>
      </c>
      <c r="AT16" s="220">
        <v>1605890.04</v>
      </c>
      <c r="AU16" s="220">
        <v>2019161.55</v>
      </c>
      <c r="AV16" s="220">
        <v>2477918.77</v>
      </c>
      <c r="AW16" s="220">
        <v>2358907.9</v>
      </c>
      <c r="AX16" s="74">
        <f t="shared" si="12"/>
        <v>-4.8028559870830656E-2</v>
      </c>
      <c r="AY16" s="52">
        <f t="shared" si="13"/>
        <v>-119010.87000000011</v>
      </c>
      <c r="AZ16" s="74">
        <f t="shared" si="14"/>
        <v>2.3182907189932167</v>
      </c>
      <c r="BA16" s="52">
        <f t="shared" si="15"/>
        <v>1648027.48</v>
      </c>
      <c r="BB16" s="98">
        <f t="shared" si="16"/>
        <v>1.5228713621485514E-2</v>
      </c>
    </row>
    <row r="17" spans="2:54" x14ac:dyDescent="0.25">
      <c r="B17" s="19" t="s">
        <v>52</v>
      </c>
      <c r="C17" s="216">
        <v>93.724877655279869</v>
      </c>
      <c r="D17" s="217">
        <v>87.976173759410173</v>
      </c>
      <c r="E17" s="217">
        <v>113.54222224282209</v>
      </c>
      <c r="F17" s="217">
        <v>127.20271219527278</v>
      </c>
      <c r="G17" s="217">
        <v>141.34515008100104</v>
      </c>
      <c r="H17" s="74">
        <f t="shared" si="17"/>
        <v>0.111180317161931</v>
      </c>
      <c r="I17" s="74">
        <f t="shared" si="0"/>
        <v>0.50808572512485473</v>
      </c>
      <c r="J17" s="216">
        <v>97.71</v>
      </c>
      <c r="K17" s="217">
        <v>81.89</v>
      </c>
      <c r="L17" s="217">
        <v>100.88</v>
      </c>
      <c r="M17" s="217">
        <v>114.9</v>
      </c>
      <c r="N17" s="217">
        <v>133.37</v>
      </c>
      <c r="O17" s="74">
        <f t="shared" si="1"/>
        <v>0.16074847693646643</v>
      </c>
      <c r="P17" s="74">
        <f t="shared" si="2"/>
        <v>0.36495752737693188</v>
      </c>
      <c r="R17" s="19" t="s">
        <v>52</v>
      </c>
      <c r="S17" s="216">
        <v>70.808517443568078</v>
      </c>
      <c r="T17" s="217">
        <v>38.30690146288255</v>
      </c>
      <c r="U17" s="217">
        <v>85.768592345001522</v>
      </c>
      <c r="V17" s="217">
        <v>106.23360360033993</v>
      </c>
      <c r="W17" s="217">
        <v>121.4923751774291</v>
      </c>
      <c r="X17" s="74">
        <f t="shared" si="3"/>
        <v>0.14363413326816987</v>
      </c>
      <c r="Y17" s="74">
        <f t="shared" si="4"/>
        <v>0.7157875855013387</v>
      </c>
      <c r="Z17" s="216">
        <v>35.96</v>
      </c>
      <c r="AA17" s="217">
        <v>55.6</v>
      </c>
      <c r="AB17" s="217">
        <v>83.34</v>
      </c>
      <c r="AC17" s="217">
        <v>97.6</v>
      </c>
      <c r="AD17" s="217">
        <v>115.05</v>
      </c>
      <c r="AE17" s="74">
        <f t="shared" si="5"/>
        <v>0.17879098360655732</v>
      </c>
      <c r="AF17" s="74">
        <f t="shared" si="6"/>
        <v>2.1993882091212456</v>
      </c>
      <c r="AH17" s="19" t="s">
        <v>52</v>
      </c>
      <c r="AI17" s="218">
        <v>54725159.789999992</v>
      </c>
      <c r="AJ17" s="52">
        <v>14746931.270000001</v>
      </c>
      <c r="AK17" s="52">
        <v>63716539.430000007</v>
      </c>
      <c r="AL17" s="52">
        <v>77821341.640000015</v>
      </c>
      <c r="AM17" s="52">
        <v>90611134.789999992</v>
      </c>
      <c r="AN17" s="74">
        <f t="shared" si="7"/>
        <v>0.16434814512920259</v>
      </c>
      <c r="AO17" s="52">
        <f t="shared" si="8"/>
        <v>12789793.149999976</v>
      </c>
      <c r="AP17" s="74">
        <f t="shared" si="9"/>
        <v>0.65574911316307372</v>
      </c>
      <c r="AQ17" s="52">
        <f t="shared" si="10"/>
        <v>35885975</v>
      </c>
      <c r="AR17" s="98">
        <f t="shared" si="11"/>
        <v>6.154585092596615E-2</v>
      </c>
      <c r="AS17" s="219">
        <v>1579390.75</v>
      </c>
      <c r="AT17" s="220">
        <v>3674888.49</v>
      </c>
      <c r="AU17" s="220">
        <v>6805555.3399999999</v>
      </c>
      <c r="AV17" s="220">
        <v>7969784.6900000004</v>
      </c>
      <c r="AW17" s="220">
        <v>9394902.0399999991</v>
      </c>
      <c r="AX17" s="74">
        <f t="shared" si="12"/>
        <v>0.17881503772468887</v>
      </c>
      <c r="AY17" s="52">
        <f t="shared" si="13"/>
        <v>1425117.3499999987</v>
      </c>
      <c r="AZ17" s="74">
        <f t="shared" si="14"/>
        <v>4.9484342554241243</v>
      </c>
      <c r="BA17" s="52">
        <f t="shared" si="15"/>
        <v>7815511.2899999991</v>
      </c>
      <c r="BB17" s="98">
        <f t="shared" si="16"/>
        <v>6.065191128024542E-2</v>
      </c>
    </row>
    <row r="18" spans="2:54" x14ac:dyDescent="0.25">
      <c r="B18" s="23" t="s">
        <v>53</v>
      </c>
      <c r="C18" s="216">
        <v>54.255392349063989</v>
      </c>
      <c r="D18" s="217">
        <v>72.80868191370773</v>
      </c>
      <c r="E18" s="217">
        <v>61.43364458127553</v>
      </c>
      <c r="F18" s="217">
        <v>67.118639328002203</v>
      </c>
      <c r="G18" s="217">
        <v>70.510168822446659</v>
      </c>
      <c r="H18" s="74">
        <f t="shared" si="17"/>
        <v>5.0530367248215358E-2</v>
      </c>
      <c r="I18" s="74">
        <f t="shared" si="0"/>
        <v>0.29959743667143712</v>
      </c>
      <c r="J18" s="216">
        <v>45.21</v>
      </c>
      <c r="K18" s="217">
        <v>62.96</v>
      </c>
      <c r="L18" s="217">
        <v>58.98</v>
      </c>
      <c r="M18" s="217">
        <v>64.19</v>
      </c>
      <c r="N18" s="217">
        <v>63.32</v>
      </c>
      <c r="O18" s="74">
        <f t="shared" si="1"/>
        <v>-1.355351300825669E-2</v>
      </c>
      <c r="P18" s="74">
        <f t="shared" si="2"/>
        <v>0.40057509400575086</v>
      </c>
      <c r="R18" s="23" t="s">
        <v>53</v>
      </c>
      <c r="S18" s="216">
        <v>39.460924753672209</v>
      </c>
      <c r="T18" s="217">
        <v>22.424748770603909</v>
      </c>
      <c r="U18" s="217">
        <v>39.849310605114908</v>
      </c>
      <c r="V18" s="217">
        <v>51.606305178527741</v>
      </c>
      <c r="W18" s="217">
        <v>54.367415463873591</v>
      </c>
      <c r="X18" s="74">
        <f t="shared" si="3"/>
        <v>5.3503351495403972E-2</v>
      </c>
      <c r="Y18" s="74">
        <f t="shared" si="4"/>
        <v>0.3777532027759738</v>
      </c>
      <c r="Z18" s="216">
        <v>10.38</v>
      </c>
      <c r="AA18" s="217">
        <v>33.9</v>
      </c>
      <c r="AB18" s="217">
        <v>35.25</v>
      </c>
      <c r="AC18" s="217">
        <v>47.95</v>
      </c>
      <c r="AD18" s="217">
        <v>47.97</v>
      </c>
      <c r="AE18" s="74">
        <f t="shared" si="5"/>
        <v>4.1710114702797618E-4</v>
      </c>
      <c r="AF18" s="74">
        <f t="shared" si="6"/>
        <v>3.6213872832369933</v>
      </c>
      <c r="AH18" s="23" t="s">
        <v>53</v>
      </c>
      <c r="AI18" s="218">
        <v>15146979.370000001</v>
      </c>
      <c r="AJ18" s="52">
        <v>6845490.75</v>
      </c>
      <c r="AK18" s="52">
        <v>14346377.300000001</v>
      </c>
      <c r="AL18" s="52">
        <v>17176708.300000001</v>
      </c>
      <c r="AM18" s="52">
        <v>18857308.010000002</v>
      </c>
      <c r="AN18" s="74">
        <f t="shared" si="7"/>
        <v>9.7841779731451917E-2</v>
      </c>
      <c r="AO18" s="52">
        <f t="shared" si="8"/>
        <v>1680599.7100000009</v>
      </c>
      <c r="AP18" s="74">
        <f t="shared" si="9"/>
        <v>0.2449550203619244</v>
      </c>
      <c r="AQ18" s="52">
        <f t="shared" si="10"/>
        <v>3710328.6400000006</v>
      </c>
      <c r="AR18" s="98">
        <f t="shared" si="11"/>
        <v>1.2808459692489938E-2</v>
      </c>
      <c r="AS18" s="219">
        <v>283671.45</v>
      </c>
      <c r="AT18" s="220">
        <v>1191047.9099999999</v>
      </c>
      <c r="AU18" s="220">
        <v>1296466.51</v>
      </c>
      <c r="AV18" s="220">
        <v>1747719.86</v>
      </c>
      <c r="AW18" s="220">
        <v>1837894.48</v>
      </c>
      <c r="AX18" s="74">
        <f t="shared" si="12"/>
        <v>5.1595580083412251E-2</v>
      </c>
      <c r="AY18" s="52">
        <f t="shared" si="13"/>
        <v>90174.619999999879</v>
      </c>
      <c r="AZ18" s="74">
        <f t="shared" si="14"/>
        <v>5.4789547203287459</v>
      </c>
      <c r="BA18" s="52">
        <f t="shared" si="15"/>
        <v>1554223.03</v>
      </c>
      <c r="BB18" s="98">
        <f t="shared" si="16"/>
        <v>1.1865138398336382E-2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9267.4038344861056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E854B-0820-4803-8DEB-8BD32016913A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04699-9AF8-4A9B-8E58-E8DB63D317C4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972864</v>
      </c>
      <c r="D6" s="225">
        <v>298260</v>
      </c>
      <c r="E6" s="225">
        <v>235520</v>
      </c>
      <c r="F6" s="225">
        <v>914043</v>
      </c>
      <c r="G6" s="226">
        <f t="shared" ref="G6:G11" si="0">F6/E6-1</f>
        <v>2.8809570312499999</v>
      </c>
      <c r="H6" s="225">
        <f t="shared" ref="H6:H11" si="1">F6-E6</f>
        <v>678523</v>
      </c>
      <c r="I6" s="226"/>
      <c r="J6" s="225">
        <v>974839</v>
      </c>
      <c r="K6" s="226">
        <f t="shared" ref="K6:K11" si="2">J6/F6-1</f>
        <v>6.651328219788355E-2</v>
      </c>
      <c r="L6" s="225">
        <f t="shared" ref="L6:L11" si="3">J6-F6</f>
        <v>60796</v>
      </c>
      <c r="M6" s="226"/>
      <c r="N6" s="225">
        <v>1033377</v>
      </c>
      <c r="O6" s="226">
        <f t="shared" ref="O6:O11" si="4">N6/J6-1</f>
        <v>6.0048890124420495E-2</v>
      </c>
      <c r="P6" s="225">
        <f t="shared" ref="P6:P11" si="5">N6-J6</f>
        <v>58538</v>
      </c>
      <c r="Q6" s="226">
        <f>N6/C6-1</f>
        <v>6.2200883165581144E-2</v>
      </c>
      <c r="R6" s="225">
        <f>N6-C6</f>
        <v>60513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101088</v>
      </c>
      <c r="D7" s="225">
        <v>34195</v>
      </c>
      <c r="E7" s="225">
        <v>62289</v>
      </c>
      <c r="F7" s="225">
        <v>100475</v>
      </c>
      <c r="G7" s="226">
        <f t="shared" si="0"/>
        <v>0.61304564208768797</v>
      </c>
      <c r="H7" s="225">
        <f t="shared" si="1"/>
        <v>38186</v>
      </c>
      <c r="I7" s="226">
        <f>F7/$F$7</f>
        <v>1</v>
      </c>
      <c r="J7" s="225">
        <v>94395</v>
      </c>
      <c r="K7" s="226">
        <f t="shared" si="2"/>
        <v>-6.0512565314754907E-2</v>
      </c>
      <c r="L7" s="225">
        <f t="shared" si="3"/>
        <v>-6080</v>
      </c>
      <c r="M7" s="226">
        <f>J7/$J$7</f>
        <v>1</v>
      </c>
      <c r="N7" s="225">
        <v>91109</v>
      </c>
      <c r="O7" s="226">
        <f t="shared" si="4"/>
        <v>-3.4811165845648584E-2</v>
      </c>
      <c r="P7" s="225">
        <f t="shared" si="5"/>
        <v>-3286</v>
      </c>
      <c r="Q7" s="226">
        <f t="shared" ref="Q7:Q11" si="6">N7/C7-1</f>
        <v>-9.8715970243748008E-2</v>
      </c>
      <c r="R7" s="225">
        <f t="shared" ref="R7:R11" si="7">N7-C7</f>
        <v>-9979</v>
      </c>
      <c r="S7" s="226">
        <f>N7/$N$7</f>
        <v>1</v>
      </c>
      <c r="T7" s="226">
        <f>N7/$N$6</f>
        <v>8.8166274263894007E-2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60203</v>
      </c>
      <c r="D8" s="228">
        <v>18052</v>
      </c>
      <c r="E8" s="228">
        <v>26434</v>
      </c>
      <c r="F8" s="228">
        <v>59034</v>
      </c>
      <c r="G8" s="229">
        <f t="shared" si="0"/>
        <v>1.2332601952031474</v>
      </c>
      <c r="H8" s="228">
        <f t="shared" si="1"/>
        <v>32600</v>
      </c>
      <c r="I8" s="229">
        <f>F8/$F$7</f>
        <v>0.58754914157750682</v>
      </c>
      <c r="J8" s="228">
        <v>52383</v>
      </c>
      <c r="K8" s="229">
        <f t="shared" si="2"/>
        <v>-0.11266388860656573</v>
      </c>
      <c r="L8" s="228">
        <f t="shared" si="3"/>
        <v>-6651</v>
      </c>
      <c r="M8" s="229">
        <f>J8/$J$7</f>
        <v>0.554934053710472</v>
      </c>
      <c r="N8" s="228">
        <v>49661</v>
      </c>
      <c r="O8" s="229">
        <f t="shared" si="4"/>
        <v>-5.1963423248000296E-2</v>
      </c>
      <c r="P8" s="228">
        <f t="shared" si="5"/>
        <v>-2722</v>
      </c>
      <c r="Q8" s="229">
        <f t="shared" si="6"/>
        <v>-0.17510755277976175</v>
      </c>
      <c r="R8" s="228">
        <f t="shared" si="7"/>
        <v>-10542</v>
      </c>
      <c r="S8" s="229">
        <f>N8/$N$7</f>
        <v>0.54507238582357398</v>
      </c>
      <c r="T8" s="229">
        <f>N8/$N$6</f>
        <v>4.8057001462196276E-2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40885</v>
      </c>
      <c r="D9" s="231">
        <v>16143</v>
      </c>
      <c r="E9" s="231">
        <v>35855</v>
      </c>
      <c r="F9" s="231">
        <v>41441</v>
      </c>
      <c r="G9" s="232">
        <f t="shared" si="0"/>
        <v>0.15579417096639236</v>
      </c>
      <c r="H9" s="233">
        <f t="shared" si="1"/>
        <v>5586</v>
      </c>
      <c r="I9" s="234">
        <f>F9/$F$7</f>
        <v>0.41245085842249318</v>
      </c>
      <c r="J9" s="231">
        <v>42012</v>
      </c>
      <c r="K9" s="232">
        <f t="shared" si="2"/>
        <v>1.3778625033179726E-2</v>
      </c>
      <c r="L9" s="233">
        <f t="shared" si="3"/>
        <v>571</v>
      </c>
      <c r="M9" s="234">
        <f>J9/$J$7</f>
        <v>0.44506594628952806</v>
      </c>
      <c r="N9" s="231">
        <v>41448</v>
      </c>
      <c r="O9" s="232">
        <f t="shared" si="4"/>
        <v>-1.3424735789774322E-2</v>
      </c>
      <c r="P9" s="233">
        <f t="shared" si="5"/>
        <v>-564</v>
      </c>
      <c r="Q9" s="232">
        <f t="shared" si="6"/>
        <v>1.3770331417390258E-2</v>
      </c>
      <c r="R9" s="233">
        <f t="shared" si="7"/>
        <v>563</v>
      </c>
      <c r="S9" s="234">
        <f>N9/$N$7</f>
        <v>0.45492761417642602</v>
      </c>
      <c r="T9" s="234">
        <f>N9/$N$6</f>
        <v>4.0109272801697737E-2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32126</v>
      </c>
      <c r="D10" s="29">
        <v>13175</v>
      </c>
      <c r="E10" s="29">
        <v>32159</v>
      </c>
      <c r="F10" s="29">
        <v>33105</v>
      </c>
      <c r="G10" s="22">
        <f t="shared" si="0"/>
        <v>2.9416337572685691E-2</v>
      </c>
      <c r="H10" s="20">
        <f t="shared" si="1"/>
        <v>946</v>
      </c>
      <c r="I10" s="31">
        <f>F10/$F$7</f>
        <v>0.32948494650410548</v>
      </c>
      <c r="J10" s="29">
        <v>32704</v>
      </c>
      <c r="K10" s="22">
        <f t="shared" si="2"/>
        <v>-1.2112973871016508E-2</v>
      </c>
      <c r="L10" s="20">
        <f t="shared" si="3"/>
        <v>-401</v>
      </c>
      <c r="M10" s="31">
        <f>J10/$J$7</f>
        <v>0.34645902855024102</v>
      </c>
      <c r="N10" s="29">
        <v>28838</v>
      </c>
      <c r="O10" s="22">
        <f t="shared" si="4"/>
        <v>-0.11821183953033265</v>
      </c>
      <c r="P10" s="20">
        <f t="shared" si="5"/>
        <v>-3866</v>
      </c>
      <c r="Q10" s="22">
        <f t="shared" si="6"/>
        <v>-0.10234700865342716</v>
      </c>
      <c r="R10" s="20">
        <f t="shared" si="7"/>
        <v>-3288</v>
      </c>
      <c r="S10" s="31">
        <f>N10/$N$7</f>
        <v>0.31652196819194589</v>
      </c>
      <c r="T10" s="31">
        <f>N10/$N$6</f>
        <v>2.7906562658158638E-2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8759</v>
      </c>
      <c r="D11" s="29">
        <f>D9-D10</f>
        <v>2968</v>
      </c>
      <c r="E11" s="29">
        <f>E9-E10</f>
        <v>3696</v>
      </c>
      <c r="F11" s="29">
        <f>F9-F10</f>
        <v>8336</v>
      </c>
      <c r="G11" s="22">
        <f t="shared" si="0"/>
        <v>1.2554112554112553</v>
      </c>
      <c r="H11" s="20">
        <f t="shared" si="1"/>
        <v>4640</v>
      </c>
      <c r="I11" s="31">
        <f>F11/$F$7</f>
        <v>8.2965911918387661E-2</v>
      </c>
      <c r="J11" s="29">
        <f>J9-J10</f>
        <v>9308</v>
      </c>
      <c r="K11" s="22">
        <f t="shared" si="2"/>
        <v>0.11660268714011512</v>
      </c>
      <c r="L11" s="20">
        <f t="shared" si="3"/>
        <v>972</v>
      </c>
      <c r="M11" s="31">
        <f>J11/$J$7</f>
        <v>9.8606917739287037E-2</v>
      </c>
      <c r="N11" s="29">
        <f>N9-N10</f>
        <v>12610</v>
      </c>
      <c r="O11" s="22">
        <f t="shared" si="4"/>
        <v>0.35474860335195535</v>
      </c>
      <c r="P11" s="20">
        <f t="shared" si="5"/>
        <v>3302</v>
      </c>
      <c r="Q11" s="22">
        <f t="shared" si="6"/>
        <v>0.43966206187920998</v>
      </c>
      <c r="R11" s="20">
        <f t="shared" si="7"/>
        <v>3851</v>
      </c>
      <c r="S11" s="31">
        <f>N11/$N$7</f>
        <v>0.13840564598448013</v>
      </c>
      <c r="T11" s="31">
        <f>N11/$N$6</f>
        <v>1.2202710143539096E-2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1299411</v>
      </c>
      <c r="D124" s="225">
        <v>375345</v>
      </c>
      <c r="E124" s="225">
        <v>492258</v>
      </c>
      <c r="F124" s="225">
        <v>1243535</v>
      </c>
      <c r="G124" s="226">
        <f t="shared" ref="G124:G129" si="8">F124/E124-1</f>
        <v>1.5261854555944239</v>
      </c>
      <c r="H124" s="225">
        <f t="shared" ref="H124:H129" si="9">F124-E124</f>
        <v>751277</v>
      </c>
      <c r="I124" s="226"/>
      <c r="J124" s="225">
        <v>1319978</v>
      </c>
      <c r="K124" s="226"/>
      <c r="L124" s="226">
        <f t="shared" ref="L124:L129" si="10">J124/F124-1</f>
        <v>6.1472334916186533E-2</v>
      </c>
      <c r="M124" s="225">
        <f t="shared" ref="M124:M129" si="11">J124-F124</f>
        <v>76443</v>
      </c>
      <c r="N124" s="226">
        <f t="shared" ref="N124:N129" si="12">J124/D124-1</f>
        <v>2.5167059638465945</v>
      </c>
      <c r="O124" s="225">
        <f t="shared" ref="O124:O129" si="13">J124-D124</f>
        <v>944633</v>
      </c>
      <c r="Z124" s="1"/>
      <c r="AE124"/>
    </row>
    <row r="125" spans="2:31" ht="18.75" x14ac:dyDescent="0.3">
      <c r="B125" s="224" t="s">
        <v>174</v>
      </c>
      <c r="C125" s="225">
        <v>127819</v>
      </c>
      <c r="D125" s="225">
        <v>51760</v>
      </c>
      <c r="E125" s="225">
        <v>83468</v>
      </c>
      <c r="F125" s="225">
        <v>123951</v>
      </c>
      <c r="G125" s="226">
        <f t="shared" si="8"/>
        <v>0.48501222025207258</v>
      </c>
      <c r="H125" s="225">
        <f t="shared" si="9"/>
        <v>40483</v>
      </c>
      <c r="I125" s="226">
        <f>F125/$F$7</f>
        <v>1.2336501617317741</v>
      </c>
      <c r="J125" s="225">
        <v>118966</v>
      </c>
      <c r="K125" s="226">
        <f>J125/$J$125</f>
        <v>1</v>
      </c>
      <c r="L125" s="226">
        <f t="shared" si="10"/>
        <v>-4.0217505304515511E-2</v>
      </c>
      <c r="M125" s="225">
        <f t="shared" si="11"/>
        <v>-4985</v>
      </c>
      <c r="N125" s="226">
        <f t="shared" si="12"/>
        <v>1.2984157650695516</v>
      </c>
      <c r="O125" s="225">
        <f t="shared" si="13"/>
        <v>67206</v>
      </c>
      <c r="Z125" s="1"/>
      <c r="AE125"/>
    </row>
    <row r="126" spans="2:31" ht="15.75" x14ac:dyDescent="0.25">
      <c r="B126" s="227" t="s">
        <v>100</v>
      </c>
      <c r="C126" s="228">
        <v>76491</v>
      </c>
      <c r="D126" s="228">
        <v>26848</v>
      </c>
      <c r="E126" s="228">
        <v>39986</v>
      </c>
      <c r="F126" s="228">
        <v>75857</v>
      </c>
      <c r="G126" s="229">
        <f t="shared" si="8"/>
        <v>0.89708898114340019</v>
      </c>
      <c r="H126" s="228">
        <f t="shared" si="9"/>
        <v>35871</v>
      </c>
      <c r="I126" s="229">
        <f>F126/$F$7</f>
        <v>0.75498382682259269</v>
      </c>
      <c r="J126" s="228">
        <v>67064</v>
      </c>
      <c r="K126" s="229">
        <f>J126/$J$125</f>
        <v>0.56372408923557993</v>
      </c>
      <c r="L126" s="229">
        <f t="shared" si="10"/>
        <v>-0.1159154725338466</v>
      </c>
      <c r="M126" s="228">
        <f t="shared" si="11"/>
        <v>-8793</v>
      </c>
      <c r="N126" s="229">
        <f t="shared" si="12"/>
        <v>1.4979141835518472</v>
      </c>
      <c r="O126" s="228">
        <f t="shared" si="13"/>
        <v>40216</v>
      </c>
      <c r="Z126" s="1"/>
      <c r="AE126"/>
    </row>
    <row r="127" spans="2:31" x14ac:dyDescent="0.25">
      <c r="B127" s="230" t="s">
        <v>103</v>
      </c>
      <c r="C127" s="231">
        <v>51328</v>
      </c>
      <c r="D127" s="231">
        <v>24912</v>
      </c>
      <c r="E127" s="231">
        <v>43482</v>
      </c>
      <c r="F127" s="231">
        <v>48094</v>
      </c>
      <c r="G127" s="232">
        <f t="shared" si="8"/>
        <v>0.10606687824847061</v>
      </c>
      <c r="H127" s="233">
        <f t="shared" si="9"/>
        <v>4612</v>
      </c>
      <c r="I127" s="234">
        <f>F127/$F$7</f>
        <v>0.47866633490918137</v>
      </c>
      <c r="J127" s="231">
        <v>51902</v>
      </c>
      <c r="K127" s="234">
        <f>J127/$J$125</f>
        <v>0.43627591076442007</v>
      </c>
      <c r="L127" s="232">
        <f t="shared" si="10"/>
        <v>7.9178275876408799E-2</v>
      </c>
      <c r="M127" s="233">
        <f t="shared" si="11"/>
        <v>3808</v>
      </c>
      <c r="N127" s="232">
        <f t="shared" si="12"/>
        <v>1.083413615928067</v>
      </c>
      <c r="O127" s="233">
        <f t="shared" si="13"/>
        <v>26990</v>
      </c>
      <c r="Z127" s="1"/>
      <c r="AE127"/>
    </row>
    <row r="128" spans="2:31" x14ac:dyDescent="0.25">
      <c r="B128" s="235" t="s">
        <v>178</v>
      </c>
      <c r="C128" s="29">
        <v>40601</v>
      </c>
      <c r="D128" s="29">
        <v>21584</v>
      </c>
      <c r="E128" s="29">
        <v>38551</v>
      </c>
      <c r="F128" s="29">
        <v>38088</v>
      </c>
      <c r="G128" s="22">
        <f t="shared" si="8"/>
        <v>-1.2010064589764169E-2</v>
      </c>
      <c r="H128" s="20">
        <f t="shared" si="9"/>
        <v>-463</v>
      </c>
      <c r="I128" s="31">
        <f>F128/$F$7</f>
        <v>0.37907937297835281</v>
      </c>
      <c r="J128" s="29">
        <v>39043</v>
      </c>
      <c r="K128" s="31">
        <f>J128/$J$125</f>
        <v>0.32818620446177899</v>
      </c>
      <c r="L128" s="22">
        <f t="shared" si="10"/>
        <v>2.5073513967653893E-2</v>
      </c>
      <c r="M128" s="20">
        <f t="shared" si="11"/>
        <v>955</v>
      </c>
      <c r="N128" s="22">
        <f t="shared" si="12"/>
        <v>0.80888621200889554</v>
      </c>
      <c r="O128" s="20">
        <f t="shared" si="13"/>
        <v>17459</v>
      </c>
      <c r="Z128" s="1"/>
      <c r="AE128"/>
    </row>
    <row r="129" spans="2:31" x14ac:dyDescent="0.25">
      <c r="B129" s="235" t="s">
        <v>180</v>
      </c>
      <c r="C129" s="29">
        <f>C127-C128</f>
        <v>10727</v>
      </c>
      <c r="D129" s="29">
        <f>D127-D128</f>
        <v>3328</v>
      </c>
      <c r="E129" s="29">
        <f>E127-E128</f>
        <v>4931</v>
      </c>
      <c r="F129" s="29">
        <f>F127-F128</f>
        <v>10006</v>
      </c>
      <c r="G129" s="22">
        <f t="shared" si="8"/>
        <v>1.0292030014195905</v>
      </c>
      <c r="H129" s="20">
        <f t="shared" si="9"/>
        <v>5075</v>
      </c>
      <c r="I129" s="31">
        <f>F129/$F$7</f>
        <v>9.9586961930828569E-2</v>
      </c>
      <c r="J129" s="29">
        <f>J127-J128</f>
        <v>12859</v>
      </c>
      <c r="K129" s="31">
        <f>J129/$J$125</f>
        <v>0.10808970630264109</v>
      </c>
      <c r="L129" s="22">
        <f t="shared" si="10"/>
        <v>0.28512892264641221</v>
      </c>
      <c r="M129" s="20">
        <f t="shared" si="11"/>
        <v>2853</v>
      </c>
      <c r="N129" s="22">
        <f t="shared" si="12"/>
        <v>2.8638822115384617</v>
      </c>
      <c r="O129" s="20">
        <f t="shared" si="13"/>
        <v>9531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D321B-BD72-45E0-B605-D90FEFCAB2C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101088</v>
      </c>
      <c r="D6" s="243">
        <v>34195</v>
      </c>
      <c r="E6" s="243">
        <v>62289</v>
      </c>
      <c r="F6" s="244">
        <f>E6/$E$6</f>
        <v>1</v>
      </c>
      <c r="G6" s="243">
        <v>100475</v>
      </c>
      <c r="H6" s="244">
        <f>G6/E6-1</f>
        <v>0.61304564208768797</v>
      </c>
      <c r="I6" s="243">
        <f>G6-E6</f>
        <v>38186</v>
      </c>
      <c r="J6" s="244">
        <f>G6/$G$6</f>
        <v>1</v>
      </c>
      <c r="K6" s="243">
        <v>94395</v>
      </c>
      <c r="L6" s="244">
        <f t="shared" ref="L6:L12" si="0">K6/G6-1</f>
        <v>-6.0512565314754907E-2</v>
      </c>
      <c r="M6" s="243">
        <f t="shared" ref="M6:M12" si="1">K6-G6</f>
        <v>-6080</v>
      </c>
      <c r="N6" s="244">
        <f>K6/$K$6</f>
        <v>1</v>
      </c>
      <c r="O6" s="243">
        <v>91109</v>
      </c>
      <c r="P6" s="244">
        <f t="shared" ref="P6:P11" si="2">O6/K6-1</f>
        <v>-3.4811165845648584E-2</v>
      </c>
      <c r="Q6" s="243">
        <f t="shared" ref="Q6:Q12" si="3">O6-K6</f>
        <v>-3286</v>
      </c>
      <c r="R6" s="244">
        <f>O6/C6-1</f>
        <v>-9.8715970243748008E-2</v>
      </c>
      <c r="S6" s="243">
        <f>O6-C6</f>
        <v>-9979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62628</v>
      </c>
      <c r="D7" s="246">
        <v>17227</v>
      </c>
      <c r="E7" s="246">
        <v>25291</v>
      </c>
      <c r="F7" s="247">
        <f t="shared" ref="F7:F12" si="4">E7/$E$6</f>
        <v>0.40602674629549357</v>
      </c>
      <c r="G7" s="246">
        <v>65724</v>
      </c>
      <c r="H7" s="248">
        <f>G7/E7-1</f>
        <v>1.5987110039144361</v>
      </c>
      <c r="I7" s="249">
        <f>G7-E7</f>
        <v>40433</v>
      </c>
      <c r="J7" s="247">
        <f>G7/$G$6</f>
        <v>0.65413286887285393</v>
      </c>
      <c r="K7" s="246">
        <v>63307</v>
      </c>
      <c r="L7" s="250">
        <f t="shared" si="0"/>
        <v>-3.6774998478485754E-2</v>
      </c>
      <c r="M7" s="251">
        <f t="shared" si="1"/>
        <v>-2417</v>
      </c>
      <c r="N7" s="247">
        <f>K7/$K$6</f>
        <v>0.67066052227342554</v>
      </c>
      <c r="O7" s="246">
        <v>63481</v>
      </c>
      <c r="P7" s="248">
        <f t="shared" si="2"/>
        <v>2.7485112230873909E-3</v>
      </c>
      <c r="Q7" s="249">
        <f t="shared" si="3"/>
        <v>174</v>
      </c>
      <c r="R7" s="248">
        <f t="shared" ref="R7:R10" si="5">O7/C7-1</f>
        <v>1.3620106022865119E-2</v>
      </c>
      <c r="S7" s="249">
        <f t="shared" ref="S7:S10" si="6">O7-C7</f>
        <v>853</v>
      </c>
      <c r="T7" s="247">
        <f>O7/$O$6</f>
        <v>0.69675882733868222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11223</v>
      </c>
      <c r="D8" s="252">
        <v>4405</v>
      </c>
      <c r="E8" s="252">
        <v>3602</v>
      </c>
      <c r="F8" s="253">
        <f t="shared" si="4"/>
        <v>5.7827224710623064E-2</v>
      </c>
      <c r="G8" s="252">
        <v>17997</v>
      </c>
      <c r="H8" s="254">
        <f>IFERROR(G8/E8-1,"-")</f>
        <v>3.9963908939478063</v>
      </c>
      <c r="I8" s="255">
        <f t="shared" ref="I8:I12" si="7">G8-E8</f>
        <v>14395</v>
      </c>
      <c r="J8" s="253">
        <f t="shared" ref="J8:J12" si="8">G8/$G$6</f>
        <v>0.17911918387658621</v>
      </c>
      <c r="K8" s="252">
        <v>22186</v>
      </c>
      <c r="L8" s="256">
        <f>IFERROR(K8/G8-1,"-")</f>
        <v>0.23276101572484298</v>
      </c>
      <c r="M8" s="257">
        <f>IF(G8=0,"nd",K8-G8)</f>
        <v>4189</v>
      </c>
      <c r="N8" s="258">
        <f t="shared" ref="N8:N12" si="9">K8/$K$6</f>
        <v>0.23503363525610466</v>
      </c>
      <c r="O8" s="252">
        <v>25399</v>
      </c>
      <c r="P8" s="256">
        <f>IFERROR(O8/K8-1,"-")</f>
        <v>0.14482105832506997</v>
      </c>
      <c r="Q8" s="259">
        <f t="shared" si="3"/>
        <v>3213</v>
      </c>
      <c r="R8" s="256">
        <f>IFERROR(O8/C8-1,"-")</f>
        <v>1.2631203777955982</v>
      </c>
      <c r="S8" s="259">
        <f t="shared" si="6"/>
        <v>14176</v>
      </c>
      <c r="T8" s="258">
        <f t="shared" ref="T8:T12" si="10">O8/$O$6</f>
        <v>0.2787759716383672</v>
      </c>
      <c r="V8" s="29"/>
      <c r="W8" s="79"/>
      <c r="AE8" s="1"/>
    </row>
    <row r="9" spans="1:31" s="4" customFormat="1" x14ac:dyDescent="0.25">
      <c r="B9" s="97" t="s">
        <v>61</v>
      </c>
      <c r="C9" s="252">
        <v>51405</v>
      </c>
      <c r="D9" s="252">
        <v>12822</v>
      </c>
      <c r="E9" s="252">
        <v>21689</v>
      </c>
      <c r="F9" s="258">
        <f t="shared" si="4"/>
        <v>0.3481995215848705</v>
      </c>
      <c r="G9" s="252">
        <v>47727</v>
      </c>
      <c r="H9" s="254">
        <f>IFERROR(G9/E9-1,"-")</f>
        <v>1.2005163907971781</v>
      </c>
      <c r="I9" s="259">
        <f t="shared" si="7"/>
        <v>26038</v>
      </c>
      <c r="J9" s="258">
        <f t="shared" si="8"/>
        <v>0.47501368499626773</v>
      </c>
      <c r="K9" s="252">
        <v>41121</v>
      </c>
      <c r="L9" s="256">
        <f>IFERROR(K9/G9-1,"-")</f>
        <v>-0.1384122194983971</v>
      </c>
      <c r="M9" s="257">
        <f>IF(G9=0,"nd",K9-G9)</f>
        <v>-6606</v>
      </c>
      <c r="N9" s="258">
        <f t="shared" si="9"/>
        <v>0.43562688701732083</v>
      </c>
      <c r="O9" s="252">
        <v>38082</v>
      </c>
      <c r="P9" s="256">
        <f t="shared" si="2"/>
        <v>-7.3903844750857206E-2</v>
      </c>
      <c r="Q9" s="259">
        <f t="shared" si="3"/>
        <v>-3039</v>
      </c>
      <c r="R9" s="260">
        <f t="shared" si="5"/>
        <v>-0.25917712284797201</v>
      </c>
      <c r="S9" s="259">
        <f t="shared" si="6"/>
        <v>-13323</v>
      </c>
      <c r="T9" s="258">
        <f t="shared" si="10"/>
        <v>0.41798285570031501</v>
      </c>
      <c r="V9" s="29"/>
      <c r="W9" s="79"/>
      <c r="AE9" s="1"/>
    </row>
    <row r="10" spans="1:31" s="4" customFormat="1" x14ac:dyDescent="0.25">
      <c r="B10" s="245" t="s">
        <v>193</v>
      </c>
      <c r="C10" s="261">
        <v>38460</v>
      </c>
      <c r="D10" s="261">
        <v>16968</v>
      </c>
      <c r="E10" s="261">
        <v>36998</v>
      </c>
      <c r="F10" s="262">
        <f>IFERROR(E10/$E$6,"-")</f>
        <v>0.59397325370450638</v>
      </c>
      <c r="G10" s="261">
        <v>34751</v>
      </c>
      <c r="H10" s="250">
        <f>IFERROR(G10/E10-1,"-")</f>
        <v>-6.0733012595275415E-2</v>
      </c>
      <c r="I10" s="251">
        <f>IFERROR(G10-E10,"-")</f>
        <v>-2247</v>
      </c>
      <c r="J10" s="262">
        <f>IFERROR(G10/$G$6,"-")</f>
        <v>0.34586713112714607</v>
      </c>
      <c r="K10" s="261">
        <v>31088</v>
      </c>
      <c r="L10" s="250">
        <f>IFERROR(K10/G10-1,"-")</f>
        <v>-0.10540703864636991</v>
      </c>
      <c r="M10" s="251">
        <f>IFERROR(K10-G10,"-")</f>
        <v>-3663</v>
      </c>
      <c r="N10" s="262">
        <f>IFERROR(K10/$K$6,"-")</f>
        <v>0.32933947772657451</v>
      </c>
      <c r="O10" s="261">
        <v>27628</v>
      </c>
      <c r="P10" s="250">
        <f>IFERROR(O10/K10-1,"-")</f>
        <v>-0.11129696345856921</v>
      </c>
      <c r="Q10" s="251">
        <f>IFERROR(O10-K10,"-")</f>
        <v>-3460</v>
      </c>
      <c r="R10" s="250">
        <f t="shared" si="5"/>
        <v>-0.28164326573062926</v>
      </c>
      <c r="S10" s="251">
        <f t="shared" si="6"/>
        <v>-10832</v>
      </c>
      <c r="T10" s="262">
        <f>IFERROR(O10/$O$6,"-")</f>
        <v>0.30324117266131778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11188</v>
      </c>
      <c r="D11" s="252">
        <v>3570</v>
      </c>
      <c r="E11" s="252">
        <v>5184</v>
      </c>
      <c r="F11" s="258">
        <f t="shared" si="4"/>
        <v>8.3224967490247076E-2</v>
      </c>
      <c r="G11" s="252">
        <v>7893</v>
      </c>
      <c r="H11" s="260">
        <f t="shared" ref="H11:H12" si="11">G11/E11-1</f>
        <v>0.52256944444444442</v>
      </c>
      <c r="I11" s="259">
        <f t="shared" si="7"/>
        <v>2709</v>
      </c>
      <c r="J11" s="258">
        <f t="shared" si="8"/>
        <v>7.8556854939039564E-2</v>
      </c>
      <c r="K11" s="252">
        <v>11359</v>
      </c>
      <c r="L11" s="256">
        <f>K11/G11-1</f>
        <v>0.43912327378689975</v>
      </c>
      <c r="M11" s="259">
        <f t="shared" si="1"/>
        <v>3466</v>
      </c>
      <c r="N11" s="258">
        <f t="shared" si="9"/>
        <v>0.12033476349382913</v>
      </c>
      <c r="O11" s="252">
        <v>11359</v>
      </c>
      <c r="P11" s="260">
        <f t="shared" si="2"/>
        <v>0</v>
      </c>
      <c r="Q11" s="259">
        <f t="shared" si="3"/>
        <v>0</v>
      </c>
      <c r="R11" s="260">
        <f t="shared" ref="R11:R12" si="12">O11/D11-1</f>
        <v>2.1817927170868345</v>
      </c>
      <c r="S11" s="259">
        <f t="shared" ref="S11:S12" si="13">O11-D11</f>
        <v>7789</v>
      </c>
      <c r="T11" s="258">
        <f t="shared" si="10"/>
        <v>0.12467484002678111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123</v>
      </c>
      <c r="D12" s="252">
        <v>466</v>
      </c>
      <c r="E12" s="252">
        <v>646</v>
      </c>
      <c r="F12" s="258">
        <f t="shared" si="4"/>
        <v>1.0371012538329401E-2</v>
      </c>
      <c r="G12" s="252">
        <v>668</v>
      </c>
      <c r="H12" s="260">
        <f t="shared" si="11"/>
        <v>3.4055727554179516E-2</v>
      </c>
      <c r="I12" s="259">
        <f t="shared" si="7"/>
        <v>22</v>
      </c>
      <c r="J12" s="258">
        <f t="shared" si="8"/>
        <v>6.6484200049763626E-3</v>
      </c>
      <c r="K12" s="252">
        <v>453</v>
      </c>
      <c r="L12" s="256">
        <f t="shared" si="0"/>
        <v>-0.32185628742514971</v>
      </c>
      <c r="M12" s="259">
        <f t="shared" si="1"/>
        <v>-215</v>
      </c>
      <c r="N12" s="258">
        <f t="shared" si="9"/>
        <v>4.7989829969807725E-3</v>
      </c>
      <c r="O12" s="252">
        <v>533</v>
      </c>
      <c r="P12" s="260">
        <f>O12/K12-1</f>
        <v>0.17660044150110377</v>
      </c>
      <c r="Q12" s="259">
        <f t="shared" si="3"/>
        <v>80</v>
      </c>
      <c r="R12" s="260">
        <f t="shared" si="12"/>
        <v>0.14377682403433467</v>
      </c>
      <c r="S12" s="259">
        <f t="shared" si="13"/>
        <v>67</v>
      </c>
      <c r="T12" s="258">
        <f t="shared" si="10"/>
        <v>5.8501355519213248E-3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63.481 viajeros 
cuota: 69,7%</v>
      </c>
    </row>
    <row r="20" spans="1:27" x14ac:dyDescent="0.25">
      <c r="AA20" t="str">
        <f>CONCATENATE("Apartamentos: 
",FIXED(O10,0)," viajeros
cuota: ",FIXED(T10*100,1),"%")</f>
        <v>Apartamentos: 
27.628 viajeros
cuota: 30,3%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101088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62628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11223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9942F-3D83-4A5C-8D9B-8138320A5DD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60203</v>
      </c>
      <c r="D6" s="243">
        <v>18052</v>
      </c>
      <c r="E6" s="243">
        <v>26434</v>
      </c>
      <c r="F6" s="244">
        <f>E6/$E$6</f>
        <v>1</v>
      </c>
      <c r="G6" s="243">
        <v>59034</v>
      </c>
      <c r="H6" s="244">
        <f>G6/E6-1</f>
        <v>1.2332601952031474</v>
      </c>
      <c r="I6" s="243">
        <f>G6-E6</f>
        <v>32600</v>
      </c>
      <c r="J6" s="244">
        <f>G6/$G$6</f>
        <v>1</v>
      </c>
      <c r="K6" s="243">
        <v>52383</v>
      </c>
      <c r="L6" s="244">
        <f t="shared" ref="L6:L12" si="0">K6/G6-1</f>
        <v>-0.11266388860656573</v>
      </c>
      <c r="M6" s="243">
        <f t="shared" ref="M6:M12" si="1">K6-G6</f>
        <v>-6651</v>
      </c>
      <c r="N6" s="244">
        <f>K6/$K$6</f>
        <v>1</v>
      </c>
      <c r="O6" s="243">
        <v>49661</v>
      </c>
      <c r="P6" s="244">
        <f t="shared" ref="P6:P11" si="2">O6/K6-1</f>
        <v>-5.1963423248000296E-2</v>
      </c>
      <c r="Q6" s="243">
        <f t="shared" ref="Q6:Q12" si="3">O6-K6</f>
        <v>-2722</v>
      </c>
      <c r="R6" s="244">
        <f>O6/C6-1</f>
        <v>-0.17510755277976175</v>
      </c>
      <c r="S6" s="243">
        <f>O6-C6</f>
        <v>-10542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48892</v>
      </c>
      <c r="D7" s="246">
        <v>14016</v>
      </c>
      <c r="E7" s="246">
        <v>19214</v>
      </c>
      <c r="F7" s="247">
        <f t="shared" ref="F7:F12" si="4">E7/$E$6</f>
        <v>0.72686691382310664</v>
      </c>
      <c r="G7" s="246">
        <v>50473</v>
      </c>
      <c r="H7" s="248">
        <f>G7/E7-1</f>
        <v>1.6268866451545749</v>
      </c>
      <c r="I7" s="249">
        <f>G7-E7</f>
        <v>31259</v>
      </c>
      <c r="J7" s="247">
        <f>G7/$G$6</f>
        <v>0.85498187485178034</v>
      </c>
      <c r="K7" s="246">
        <v>40571</v>
      </c>
      <c r="L7" s="250">
        <f t="shared" si="0"/>
        <v>-0.19618409842886297</v>
      </c>
      <c r="M7" s="251">
        <f t="shared" si="1"/>
        <v>-9902</v>
      </c>
      <c r="N7" s="247">
        <f>K7/$K$6</f>
        <v>0.77450699654468058</v>
      </c>
      <c r="O7" s="246">
        <v>37769</v>
      </c>
      <c r="P7" s="248">
        <f t="shared" si="2"/>
        <v>-6.9064109832146059E-2</v>
      </c>
      <c r="Q7" s="249">
        <f t="shared" si="3"/>
        <v>-2802</v>
      </c>
      <c r="R7" s="248">
        <f t="shared" ref="R7:R10" si="5">O7/C7-1</f>
        <v>-0.22750143172707193</v>
      </c>
      <c r="S7" s="249">
        <f t="shared" ref="S7:S10" si="6">O7-C7</f>
        <v>-11123</v>
      </c>
      <c r="T7" s="247">
        <f>O7/$O$6</f>
        <v>0.76053643704315255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4126</v>
      </c>
      <c r="D8" s="252">
        <v>2660</v>
      </c>
      <c r="E8" s="252">
        <v>908</v>
      </c>
      <c r="F8" s="253">
        <f t="shared" si="4"/>
        <v>3.4349701142468034E-2</v>
      </c>
      <c r="G8" s="252">
        <v>9882</v>
      </c>
      <c r="H8" s="254">
        <f>IFERROR(G8/E8-1,"-")</f>
        <v>9.8832599118942728</v>
      </c>
      <c r="I8" s="255">
        <f t="shared" ref="I8:I12" si="7">G8-E8</f>
        <v>8974</v>
      </c>
      <c r="J8" s="253">
        <f t="shared" ref="J8:J12" si="8">G8/$G$6</f>
        <v>0.16739506047362537</v>
      </c>
      <c r="K8" s="252">
        <v>9889</v>
      </c>
      <c r="L8" s="256">
        <f>IFERROR(K8/G8-1,"-")</f>
        <v>7.0835863185592096E-4</v>
      </c>
      <c r="M8" s="257">
        <f>IF(G8=0,"nd",K8-G8)</f>
        <v>7</v>
      </c>
      <c r="N8" s="258">
        <f t="shared" ref="N8:N12" si="9">K8/$K$6</f>
        <v>0.1887826203157513</v>
      </c>
      <c r="O8" s="252">
        <v>7707</v>
      </c>
      <c r="P8" s="256">
        <f>IFERROR(O8/K8-1,"-")</f>
        <v>-0.22064920618869455</v>
      </c>
      <c r="Q8" s="259">
        <f t="shared" si="3"/>
        <v>-2182</v>
      </c>
      <c r="R8" s="256">
        <f>IFERROR(O8/C8-1,"-")</f>
        <v>0.86791080950072708</v>
      </c>
      <c r="S8" s="259">
        <f t="shared" si="6"/>
        <v>3581</v>
      </c>
      <c r="T8" s="258">
        <f t="shared" ref="T8:T12" si="10">O8/$O$6</f>
        <v>0.1551922031372707</v>
      </c>
      <c r="V8" s="29"/>
      <c r="W8" s="79"/>
      <c r="AE8" s="1"/>
    </row>
    <row r="9" spans="1:31" s="4" customFormat="1" x14ac:dyDescent="0.25">
      <c r="B9" s="97" t="s">
        <v>61</v>
      </c>
      <c r="C9" s="252">
        <v>44766</v>
      </c>
      <c r="D9" s="252">
        <v>11356</v>
      </c>
      <c r="E9" s="252">
        <v>18306</v>
      </c>
      <c r="F9" s="258">
        <f t="shared" si="4"/>
        <v>0.69251721268063859</v>
      </c>
      <c r="G9" s="252">
        <v>40591</v>
      </c>
      <c r="H9" s="254">
        <f>IFERROR(G9/E9-1,"-")</f>
        <v>1.2173604282748824</v>
      </c>
      <c r="I9" s="259">
        <f t="shared" si="7"/>
        <v>22285</v>
      </c>
      <c r="J9" s="258">
        <f t="shared" si="8"/>
        <v>0.68758681437815494</v>
      </c>
      <c r="K9" s="252">
        <v>30682</v>
      </c>
      <c r="L9" s="256">
        <f>IFERROR(K9/G9-1,"-")</f>
        <v>-0.24411815427065109</v>
      </c>
      <c r="M9" s="257">
        <f>IF(G9=0,"nd",K9-G9)</f>
        <v>-9909</v>
      </c>
      <c r="N9" s="258">
        <f t="shared" si="9"/>
        <v>0.58572437622892926</v>
      </c>
      <c r="O9" s="252">
        <v>30062</v>
      </c>
      <c r="P9" s="256">
        <f t="shared" si="2"/>
        <v>-2.0207287660517603E-2</v>
      </c>
      <c r="Q9" s="259">
        <f t="shared" si="3"/>
        <v>-620</v>
      </c>
      <c r="R9" s="260">
        <f t="shared" si="5"/>
        <v>-0.32846356609927174</v>
      </c>
      <c r="S9" s="259">
        <f t="shared" si="6"/>
        <v>-14704</v>
      </c>
      <c r="T9" s="258">
        <f t="shared" si="10"/>
        <v>0.60534423390588188</v>
      </c>
      <c r="V9" s="29"/>
      <c r="W9" s="79"/>
      <c r="AE9" s="1"/>
    </row>
    <row r="10" spans="1:31" s="4" customFormat="1" x14ac:dyDescent="0.25">
      <c r="B10" s="245" t="s">
        <v>193</v>
      </c>
      <c r="C10" s="261">
        <v>11311</v>
      </c>
      <c r="D10" s="261">
        <v>4036</v>
      </c>
      <c r="E10" s="261">
        <v>7220</v>
      </c>
      <c r="F10" s="262">
        <f>IFERROR(E10/$E$6,"-")</f>
        <v>0.27313308617689341</v>
      </c>
      <c r="G10" s="261">
        <v>8561</v>
      </c>
      <c r="H10" s="250">
        <f>IFERROR(G10/E10-1,"-")</f>
        <v>0.18573407202216075</v>
      </c>
      <c r="I10" s="251">
        <f>IFERROR(G10-E10,"-")</f>
        <v>1341</v>
      </c>
      <c r="J10" s="262">
        <f>IFERROR(G10/$G$6,"-")</f>
        <v>0.14501812514821966</v>
      </c>
      <c r="K10" s="261">
        <v>11812</v>
      </c>
      <c r="L10" s="250">
        <f>IFERROR(K10/G10-1,"-")</f>
        <v>0.3797453568508351</v>
      </c>
      <c r="M10" s="251">
        <f>IFERROR(K10-G10,"-")</f>
        <v>3251</v>
      </c>
      <c r="N10" s="262">
        <f>IFERROR(K10/$K$6,"-")</f>
        <v>0.22549300345531947</v>
      </c>
      <c r="O10" s="261">
        <v>11892</v>
      </c>
      <c r="P10" s="250">
        <f>IFERROR(O10/K10-1,"-")</f>
        <v>6.7727734507281312E-3</v>
      </c>
      <c r="Q10" s="251">
        <f>IFERROR(O10-K10,"-")</f>
        <v>80</v>
      </c>
      <c r="R10" s="250">
        <f t="shared" si="5"/>
        <v>5.1365926973742315E-2</v>
      </c>
      <c r="S10" s="251">
        <f t="shared" si="6"/>
        <v>581</v>
      </c>
      <c r="T10" s="262">
        <f>IFERROR(O10/$O$6,"-")</f>
        <v>0.23946356295684743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11188</v>
      </c>
      <c r="D11" s="252">
        <v>3570</v>
      </c>
      <c r="E11" s="252">
        <v>5184</v>
      </c>
      <c r="F11" s="258">
        <f t="shared" si="4"/>
        <v>0.19611106907770295</v>
      </c>
      <c r="G11" s="252">
        <v>7893</v>
      </c>
      <c r="H11" s="260">
        <f t="shared" ref="H11:H12" si="11">G11/E11-1</f>
        <v>0.52256944444444442</v>
      </c>
      <c r="I11" s="259">
        <f t="shared" si="7"/>
        <v>2709</v>
      </c>
      <c r="J11" s="258">
        <f t="shared" si="8"/>
        <v>0.13370261205407052</v>
      </c>
      <c r="K11" s="252">
        <v>11359</v>
      </c>
      <c r="L11" s="256">
        <f>K11/G11-1</f>
        <v>0.43912327378689975</v>
      </c>
      <c r="M11" s="259">
        <f t="shared" si="1"/>
        <v>3466</v>
      </c>
      <c r="N11" s="258">
        <f t="shared" si="9"/>
        <v>0.21684515968921214</v>
      </c>
      <c r="O11" s="252">
        <v>11359</v>
      </c>
      <c r="P11" s="260">
        <f t="shared" si="2"/>
        <v>0</v>
      </c>
      <c r="Q11" s="259">
        <f t="shared" si="3"/>
        <v>0</v>
      </c>
      <c r="R11" s="260">
        <f t="shared" ref="R11:R12" si="12">O11/D11-1</f>
        <v>2.1817927170868345</v>
      </c>
      <c r="S11" s="259">
        <f t="shared" ref="S11:S12" si="13">O11-D11</f>
        <v>7789</v>
      </c>
      <c r="T11" s="258">
        <f t="shared" si="10"/>
        <v>0.22873079478866717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123</v>
      </c>
      <c r="D12" s="252">
        <v>466</v>
      </c>
      <c r="E12" s="252">
        <v>646</v>
      </c>
      <c r="F12" s="258">
        <f t="shared" si="4"/>
        <v>2.4438223500037829E-2</v>
      </c>
      <c r="G12" s="252">
        <v>668</v>
      </c>
      <c r="H12" s="260">
        <f t="shared" si="11"/>
        <v>3.4055727554179516E-2</v>
      </c>
      <c r="I12" s="259">
        <f t="shared" si="7"/>
        <v>22</v>
      </c>
      <c r="J12" s="258">
        <f t="shared" si="8"/>
        <v>1.1315513094149134E-2</v>
      </c>
      <c r="K12" s="252">
        <v>453</v>
      </c>
      <c r="L12" s="256">
        <f t="shared" si="0"/>
        <v>-0.32185628742514971</v>
      </c>
      <c r="M12" s="259">
        <f t="shared" si="1"/>
        <v>-215</v>
      </c>
      <c r="N12" s="258">
        <f t="shared" si="9"/>
        <v>8.6478437661073257E-3</v>
      </c>
      <c r="O12" s="252">
        <v>533</v>
      </c>
      <c r="P12" s="260">
        <f>O12/K12-1</f>
        <v>0.17660044150110377</v>
      </c>
      <c r="Q12" s="259">
        <f t="shared" si="3"/>
        <v>80</v>
      </c>
      <c r="R12" s="260">
        <f t="shared" si="12"/>
        <v>0.14377682403433467</v>
      </c>
      <c r="S12" s="259">
        <f t="shared" si="13"/>
        <v>67</v>
      </c>
      <c r="T12" s="258">
        <f t="shared" si="10"/>
        <v>1.0732768168180262E-2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37.769 viajeros 
cuota: 76,1%</v>
      </c>
    </row>
    <row r="20" spans="27:27" x14ac:dyDescent="0.25">
      <c r="AA20" t="str">
        <f>CONCATENATE("Apartamentos: 
",FIXED(O10,0)," viajeros
cuota: ",FIXED(T10*100,1),"%")</f>
        <v>Apartamentos: 
11.892 viajeros
cuota: 23,9%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76491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62773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6912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7B894-EAB2-41A7-9E51-FA6C161BEC7A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D06C3-8422-45DB-903A-1D6E7C86492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40885</v>
      </c>
      <c r="D6" s="243">
        <v>16143</v>
      </c>
      <c r="E6" s="243">
        <v>35855</v>
      </c>
      <c r="F6" s="244">
        <f>E6/$E$6</f>
        <v>1</v>
      </c>
      <c r="G6" s="243">
        <v>41441</v>
      </c>
      <c r="H6" s="244">
        <f>G6/E6-1</f>
        <v>0.15579417096639236</v>
      </c>
      <c r="I6" s="243">
        <f>G6-E6</f>
        <v>5586</v>
      </c>
      <c r="J6" s="244">
        <f>G6/$G$6</f>
        <v>1</v>
      </c>
      <c r="K6" s="243">
        <v>42012</v>
      </c>
      <c r="L6" s="244">
        <f t="shared" ref="L6:L12" si="0">K6/G6-1</f>
        <v>1.3778625033179726E-2</v>
      </c>
      <c r="M6" s="243">
        <f t="shared" ref="M6:M12" si="1">K6-G6</f>
        <v>571</v>
      </c>
      <c r="N6" s="244">
        <f>K6/$K$6</f>
        <v>1</v>
      </c>
      <c r="O6" s="243">
        <v>41448</v>
      </c>
      <c r="P6" s="244">
        <f t="shared" ref="P6:P11" si="2">O6/K6-1</f>
        <v>-1.3424735789774322E-2</v>
      </c>
      <c r="Q6" s="243">
        <f t="shared" ref="Q6:Q12" si="3">O6-K6</f>
        <v>-564</v>
      </c>
      <c r="R6" s="244">
        <f>O6/C6-1</f>
        <v>1.3770331417390258E-2</v>
      </c>
      <c r="S6" s="243">
        <f>O6-C6</f>
        <v>563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13736</v>
      </c>
      <c r="D7" s="246">
        <v>3211</v>
      </c>
      <c r="E7" s="246">
        <v>6077</v>
      </c>
      <c r="F7" s="247">
        <f t="shared" ref="F7:F12" si="4">E7/$E$6</f>
        <v>0.16948821642727652</v>
      </c>
      <c r="G7" s="246">
        <v>15251</v>
      </c>
      <c r="H7" s="248">
        <f>G7/E7-1</f>
        <v>1.5096264604245517</v>
      </c>
      <c r="I7" s="249">
        <f>G7-E7</f>
        <v>9174</v>
      </c>
      <c r="J7" s="247">
        <f>G7/$G$6</f>
        <v>0.3680171810525808</v>
      </c>
      <c r="K7" s="246">
        <v>22736</v>
      </c>
      <c r="L7" s="250">
        <f t="shared" si="0"/>
        <v>0.49078748934496108</v>
      </c>
      <c r="M7" s="251">
        <f t="shared" si="1"/>
        <v>7485</v>
      </c>
      <c r="N7" s="247">
        <f>K7/$K$6</f>
        <v>0.54117871084452063</v>
      </c>
      <c r="O7" s="246">
        <v>25712</v>
      </c>
      <c r="P7" s="248">
        <f t="shared" si="2"/>
        <v>0.13089373680506688</v>
      </c>
      <c r="Q7" s="249">
        <f t="shared" si="3"/>
        <v>2976</v>
      </c>
      <c r="R7" s="248">
        <f t="shared" ref="R7:R10" si="5">O7/C7-1</f>
        <v>0.87186953989516591</v>
      </c>
      <c r="S7" s="249">
        <f t="shared" ref="S7:S10" si="6">O7-C7</f>
        <v>11976</v>
      </c>
      <c r="T7" s="247">
        <f>O7/$O$6</f>
        <v>0.62034356301872229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7097</v>
      </c>
      <c r="D8" s="252">
        <v>1745</v>
      </c>
      <c r="E8" s="252">
        <v>2694</v>
      </c>
      <c r="F8" s="253">
        <f t="shared" si="4"/>
        <v>7.5135964300655417E-2</v>
      </c>
      <c r="G8" s="252">
        <v>8115</v>
      </c>
      <c r="H8" s="254">
        <f>IFERROR(G8/E8-1,"-")</f>
        <v>2.0122494432071267</v>
      </c>
      <c r="I8" s="255">
        <f t="shared" ref="I8:I12" si="7">G8-E8</f>
        <v>5421</v>
      </c>
      <c r="J8" s="253">
        <f t="shared" ref="J8:J12" si="8">G8/$G$6</f>
        <v>0.19582056417557492</v>
      </c>
      <c r="K8" s="252">
        <v>12297</v>
      </c>
      <c r="L8" s="256">
        <f>IFERROR(K8/G8-1,"-")</f>
        <v>0.51534195933456561</v>
      </c>
      <c r="M8" s="257">
        <f>IF(G8=0,"nd",K8-G8)</f>
        <v>4182</v>
      </c>
      <c r="N8" s="258">
        <f t="shared" ref="N8:N12" si="9">K8/$K$6</f>
        <v>0.29270208511853757</v>
      </c>
      <c r="O8" s="252">
        <v>17692</v>
      </c>
      <c r="P8" s="256">
        <f>IFERROR(O8/K8-1,"-")</f>
        <v>0.43872489225014233</v>
      </c>
      <c r="Q8" s="259">
        <f t="shared" si="3"/>
        <v>5395</v>
      </c>
      <c r="R8" s="256">
        <f>IFERROR(O8/C8-1,"-")</f>
        <v>1.4928843173171762</v>
      </c>
      <c r="S8" s="259">
        <f t="shared" si="6"/>
        <v>10595</v>
      </c>
      <c r="T8" s="258">
        <f t="shared" ref="T8:T12" si="10">O8/$O$6</f>
        <v>0.42684809882262109</v>
      </c>
      <c r="V8" s="29"/>
      <c r="W8" s="79"/>
      <c r="AE8" s="1"/>
    </row>
    <row r="9" spans="1:31" s="4" customFormat="1" x14ac:dyDescent="0.25">
      <c r="B9" s="97" t="s">
        <v>61</v>
      </c>
      <c r="C9" s="252">
        <v>6639</v>
      </c>
      <c r="D9" s="252">
        <v>1466</v>
      </c>
      <c r="E9" s="252">
        <v>3383</v>
      </c>
      <c r="F9" s="258">
        <f t="shared" si="4"/>
        <v>9.4352252126621114E-2</v>
      </c>
      <c r="G9" s="252">
        <v>7136</v>
      </c>
      <c r="H9" s="254">
        <f>IFERROR(G9/E9-1,"-")</f>
        <v>1.1093703813183566</v>
      </c>
      <c r="I9" s="259">
        <f t="shared" si="7"/>
        <v>3753</v>
      </c>
      <c r="J9" s="258">
        <f t="shared" si="8"/>
        <v>0.17219661687700585</v>
      </c>
      <c r="K9" s="252">
        <v>10439</v>
      </c>
      <c r="L9" s="256">
        <f>IFERROR(K9/G9-1,"-")</f>
        <v>0.46286434977578472</v>
      </c>
      <c r="M9" s="257">
        <f>IF(G9=0,"nd",K9-G9)</f>
        <v>3303</v>
      </c>
      <c r="N9" s="258">
        <f t="shared" si="9"/>
        <v>0.24847662572598306</v>
      </c>
      <c r="O9" s="252">
        <v>8020</v>
      </c>
      <c r="P9" s="256">
        <f t="shared" si="2"/>
        <v>-0.23172717693265643</v>
      </c>
      <c r="Q9" s="259">
        <f t="shared" si="3"/>
        <v>-2419</v>
      </c>
      <c r="R9" s="260">
        <f t="shared" si="5"/>
        <v>0.20801325500828427</v>
      </c>
      <c r="S9" s="259">
        <f t="shared" si="6"/>
        <v>1381</v>
      </c>
      <c r="T9" s="258">
        <f t="shared" si="10"/>
        <v>0.19349546419610114</v>
      </c>
      <c r="V9" s="29"/>
      <c r="W9" s="79"/>
      <c r="AE9" s="1"/>
    </row>
    <row r="10" spans="1:31" s="4" customFormat="1" x14ac:dyDescent="0.25">
      <c r="B10" s="245" t="s">
        <v>193</v>
      </c>
      <c r="C10" s="261">
        <v>27149</v>
      </c>
      <c r="D10" s="261">
        <v>12932</v>
      </c>
      <c r="E10" s="261">
        <v>29778</v>
      </c>
      <c r="F10" s="262">
        <f>IFERROR(E10/$E$6,"-")</f>
        <v>0.83051178357272348</v>
      </c>
      <c r="G10" s="261">
        <v>26190</v>
      </c>
      <c r="H10" s="250">
        <f>IFERROR(G10/E10-1,"-")</f>
        <v>-0.12049163812210362</v>
      </c>
      <c r="I10" s="251">
        <f>IFERROR(G10-E10,"-")</f>
        <v>-3588</v>
      </c>
      <c r="J10" s="262">
        <f>IFERROR(G10/$G$6,"-")</f>
        <v>0.63198281894741926</v>
      </c>
      <c r="K10" s="261">
        <v>19276</v>
      </c>
      <c r="L10" s="250">
        <f>IFERROR(K10/G10-1,"-")</f>
        <v>-0.2639938907980145</v>
      </c>
      <c r="M10" s="251">
        <f>IFERROR(K10-G10,"-")</f>
        <v>-6914</v>
      </c>
      <c r="N10" s="262">
        <f>IFERROR(K10/$K$6,"-")</f>
        <v>0.45882128915547937</v>
      </c>
      <c r="O10" s="261">
        <v>15736</v>
      </c>
      <c r="P10" s="250">
        <f>IFERROR(O10/K10-1,"-")</f>
        <v>-0.18364805976343634</v>
      </c>
      <c r="Q10" s="251">
        <f>IFERROR(O10-K10,"-")</f>
        <v>-3540</v>
      </c>
      <c r="R10" s="250">
        <f t="shared" si="5"/>
        <v>-0.4203838078750598</v>
      </c>
      <c r="S10" s="251">
        <f t="shared" si="6"/>
        <v>-11413</v>
      </c>
      <c r="T10" s="262">
        <f>IFERROR(O10/$O$6,"-")</f>
        <v>0.37965643698127777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25007</v>
      </c>
      <c r="D11" s="252">
        <v>8323</v>
      </c>
      <c r="E11" s="252">
        <v>12367</v>
      </c>
      <c r="F11" s="258">
        <f t="shared" si="4"/>
        <v>0.34491702691395898</v>
      </c>
      <c r="G11" s="252">
        <v>21781</v>
      </c>
      <c r="H11" s="260">
        <f t="shared" ref="H11:H12" si="11">G11/E11-1</f>
        <v>0.76121937414085883</v>
      </c>
      <c r="I11" s="259">
        <f t="shared" si="7"/>
        <v>9414</v>
      </c>
      <c r="J11" s="258">
        <f t="shared" si="8"/>
        <v>0.52559059868246427</v>
      </c>
      <c r="K11" s="252">
        <v>16940</v>
      </c>
      <c r="L11" s="256">
        <f>K11/G11-1</f>
        <v>-0.22225793122446169</v>
      </c>
      <c r="M11" s="259">
        <f t="shared" si="1"/>
        <v>-4841</v>
      </c>
      <c r="N11" s="258">
        <f t="shared" si="9"/>
        <v>0.40321812815386082</v>
      </c>
      <c r="O11" s="252">
        <v>13674</v>
      </c>
      <c r="P11" s="260">
        <f t="shared" si="2"/>
        <v>-0.19279811097992916</v>
      </c>
      <c r="Q11" s="259">
        <f t="shared" si="3"/>
        <v>-3266</v>
      </c>
      <c r="R11" s="260">
        <f t="shared" ref="R11:R12" si="12">O11/D11-1</f>
        <v>0.64291721734951346</v>
      </c>
      <c r="S11" s="259">
        <f t="shared" ref="S11:S12" si="13">O11-D11</f>
        <v>5351</v>
      </c>
      <c r="T11" s="258">
        <f t="shared" si="10"/>
        <v>0.32990735379270414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2142</v>
      </c>
      <c r="D12" s="252">
        <v>4609</v>
      </c>
      <c r="E12" s="252">
        <v>4711</v>
      </c>
      <c r="F12" s="258">
        <f t="shared" si="4"/>
        <v>0.13139032213080462</v>
      </c>
      <c r="G12" s="252">
        <v>4409</v>
      </c>
      <c r="H12" s="260">
        <f t="shared" si="11"/>
        <v>-6.4105285502016551E-2</v>
      </c>
      <c r="I12" s="259">
        <f t="shared" si="7"/>
        <v>-302</v>
      </c>
      <c r="J12" s="258">
        <f t="shared" si="8"/>
        <v>0.106392220264955</v>
      </c>
      <c r="K12" s="252">
        <v>2336</v>
      </c>
      <c r="L12" s="256">
        <f t="shared" si="0"/>
        <v>-0.47017464277613974</v>
      </c>
      <c r="M12" s="259">
        <f t="shared" si="1"/>
        <v>-2073</v>
      </c>
      <c r="N12" s="258">
        <f t="shared" si="9"/>
        <v>5.5603161001618585E-2</v>
      </c>
      <c r="O12" s="252">
        <v>2062</v>
      </c>
      <c r="P12" s="260">
        <f>O12/K12-1</f>
        <v>-0.1172945205479452</v>
      </c>
      <c r="Q12" s="259">
        <f t="shared" si="3"/>
        <v>-274</v>
      </c>
      <c r="R12" s="260">
        <f t="shared" si="12"/>
        <v>-0.55261444998915166</v>
      </c>
      <c r="S12" s="259">
        <f t="shared" si="13"/>
        <v>-2547</v>
      </c>
      <c r="T12" s="258">
        <f t="shared" si="10"/>
        <v>4.9749083188573635E-2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25.712 viajeros 
cuota: 62,0%</v>
      </c>
    </row>
    <row r="20" spans="27:27" x14ac:dyDescent="0.25">
      <c r="AA20" t="str">
        <f>CONCATENATE("Apartamentos: 
",FIXED(O10,0)," viajeros
cuota: ",FIXED(T10*100,1),"%")</f>
        <v>Apartamentos: 
15.736 viajeros
cuota: 38,0%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51328</v>
      </c>
      <c r="D134" s="228">
        <v>24912</v>
      </c>
      <c r="E134" s="228">
        <v>43482</v>
      </c>
      <c r="F134" s="228">
        <v>48094</v>
      </c>
      <c r="G134" s="229">
        <f>F134/E134-1</f>
        <v>0.10606687824847061</v>
      </c>
      <c r="H134" s="228">
        <f>F134-E134</f>
        <v>4612</v>
      </c>
      <c r="I134" s="229">
        <f>F134/F$134</f>
        <v>1</v>
      </c>
      <c r="J134" s="228">
        <v>51902</v>
      </c>
      <c r="K134" s="229">
        <f>J134/J$134</f>
        <v>1</v>
      </c>
      <c r="L134" s="229">
        <f>J134/F134-1</f>
        <v>7.9178275876408799E-2</v>
      </c>
      <c r="M134" s="228">
        <f>J134-F134</f>
        <v>3808</v>
      </c>
      <c r="N134" s="229">
        <f>J134/D134-1</f>
        <v>1.083413615928067</v>
      </c>
      <c r="O134" s="228">
        <f>J134-D134</f>
        <v>26990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18179</v>
      </c>
      <c r="D135" s="246">
        <v>3947</v>
      </c>
      <c r="E135" s="246">
        <v>9077</v>
      </c>
      <c r="F135" s="246">
        <v>18678</v>
      </c>
      <c r="G135" s="250">
        <f>IFERROR(F135/E135-1,"-")</f>
        <v>1.0577283243362343</v>
      </c>
      <c r="H135" s="246">
        <f t="shared" ref="H135:H138" si="14">F135-E135</f>
        <v>9601</v>
      </c>
      <c r="I135" s="248">
        <f>F135/F$134</f>
        <v>0.38836445294631344</v>
      </c>
      <c r="J135" s="246">
        <v>28925</v>
      </c>
      <c r="K135" s="247">
        <f t="shared" ref="K135:K138" si="15">J135/J$134</f>
        <v>0.55730029671303616</v>
      </c>
      <c r="L135" s="248">
        <f t="shared" ref="L135:L138" si="16">J135/F135-1</f>
        <v>0.5486133418995609</v>
      </c>
      <c r="M135" s="249">
        <f t="shared" ref="M135:M138" si="17">J135-F135</f>
        <v>10247</v>
      </c>
      <c r="N135" s="247">
        <f t="shared" ref="N135:N138" si="18">J135/D135-1</f>
        <v>6.328350646060299</v>
      </c>
      <c r="O135" s="246">
        <f t="shared" ref="O135:O138" si="19">J135-D135</f>
        <v>24978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9694</v>
      </c>
      <c r="D136" s="252">
        <v>2180</v>
      </c>
      <c r="E136" s="252">
        <v>4351</v>
      </c>
      <c r="F136" s="252">
        <v>9363</v>
      </c>
      <c r="G136" s="256">
        <f t="shared" ref="G136:G138" si="20">IFERROR(F136/E136-1,"-")</f>
        <v>1.1519190990576877</v>
      </c>
      <c r="H136" s="252">
        <f t="shared" si="14"/>
        <v>5012</v>
      </c>
      <c r="I136" s="260">
        <f t="shared" ref="I136:I138" si="21">F136/F$134</f>
        <v>0.19468124922027696</v>
      </c>
      <c r="J136" s="252">
        <v>15562</v>
      </c>
      <c r="K136" s="258">
        <f t="shared" si="15"/>
        <v>0.29983430310970677</v>
      </c>
      <c r="L136" s="260">
        <f t="shared" si="16"/>
        <v>0.66207412154224077</v>
      </c>
      <c r="M136" s="259">
        <f t="shared" si="17"/>
        <v>6199</v>
      </c>
      <c r="N136" s="258">
        <f t="shared" si="18"/>
        <v>6.1385321100917434</v>
      </c>
      <c r="O136" s="252">
        <f t="shared" si="19"/>
        <v>13382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8485</v>
      </c>
      <c r="D137" s="252">
        <v>1767</v>
      </c>
      <c r="E137" s="252">
        <v>4726</v>
      </c>
      <c r="F137" s="252">
        <v>9315</v>
      </c>
      <c r="G137" s="254">
        <f t="shared" si="20"/>
        <v>0.97101142615319502</v>
      </c>
      <c r="H137" s="252">
        <f t="shared" si="14"/>
        <v>4589</v>
      </c>
      <c r="I137" s="264">
        <f t="shared" si="21"/>
        <v>0.19368320372603651</v>
      </c>
      <c r="J137" s="252">
        <v>13363</v>
      </c>
      <c r="K137" s="258">
        <f t="shared" si="15"/>
        <v>0.25746599360332934</v>
      </c>
      <c r="L137" s="260">
        <f t="shared" si="16"/>
        <v>0.43456790123456801</v>
      </c>
      <c r="M137" s="259">
        <f t="shared" si="17"/>
        <v>4048</v>
      </c>
      <c r="N137" s="258">
        <f t="shared" si="18"/>
        <v>6.5625353706847767</v>
      </c>
      <c r="O137" s="252">
        <f t="shared" si="19"/>
        <v>11596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33149</v>
      </c>
      <c r="D138" s="246">
        <v>20965</v>
      </c>
      <c r="E138" s="246">
        <v>34405</v>
      </c>
      <c r="F138" s="246">
        <v>29416</v>
      </c>
      <c r="G138" s="250">
        <f t="shared" si="20"/>
        <v>-0.1450079930242697</v>
      </c>
      <c r="H138" s="246">
        <f t="shared" si="14"/>
        <v>-4989</v>
      </c>
      <c r="I138" s="248">
        <f t="shared" si="21"/>
        <v>0.6116355470536865</v>
      </c>
      <c r="J138" s="246">
        <v>22977</v>
      </c>
      <c r="K138" s="247">
        <f t="shared" si="15"/>
        <v>0.4426997032869639</v>
      </c>
      <c r="L138" s="248">
        <f t="shared" si="16"/>
        <v>-0.21889447919499594</v>
      </c>
      <c r="M138" s="249">
        <f t="shared" si="17"/>
        <v>-6439</v>
      </c>
      <c r="N138" s="247">
        <f t="shared" si="18"/>
        <v>9.5969472931075606E-2</v>
      </c>
      <c r="O138" s="246">
        <f t="shared" si="19"/>
        <v>2012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970B3-2B4C-4CC8-8294-442C5ED3DF8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824041</v>
      </c>
      <c r="D6" s="243">
        <v>355635</v>
      </c>
      <c r="E6" s="243">
        <v>606515</v>
      </c>
      <c r="F6" s="244">
        <f>E6/$E$6</f>
        <v>1</v>
      </c>
      <c r="G6" s="243">
        <v>802083</v>
      </c>
      <c r="H6" s="244">
        <f>G6/E6-1</f>
        <v>0.32244544652646678</v>
      </c>
      <c r="I6" s="243">
        <f>G6-E6</f>
        <v>195568</v>
      </c>
      <c r="J6" s="244">
        <f>G6/$G$6</f>
        <v>1</v>
      </c>
      <c r="K6" s="243">
        <v>830806</v>
      </c>
      <c r="L6" s="244">
        <f>K6/G6-1</f>
        <v>3.5810508388782747E-2</v>
      </c>
      <c r="M6" s="243">
        <f>K6-G6</f>
        <v>28723</v>
      </c>
      <c r="N6" s="244">
        <f>K6/$K$6</f>
        <v>1</v>
      </c>
      <c r="O6" s="243">
        <v>834904</v>
      </c>
      <c r="P6" s="244">
        <f>O6/K6-1</f>
        <v>4.9325594663496286E-3</v>
      </c>
      <c r="Q6" s="243">
        <f>O6-K6</f>
        <v>4098</v>
      </c>
      <c r="R6" s="244">
        <f>IFERROR(O6/C6-1,"-")</f>
        <v>1.3182596497018917E-2</v>
      </c>
      <c r="S6" s="243">
        <f>O6-C6</f>
        <v>10863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183116</v>
      </c>
      <c r="D7" s="252">
        <v>76613</v>
      </c>
      <c r="E7" s="252">
        <v>207995</v>
      </c>
      <c r="F7" s="258">
        <f t="shared" ref="F7:F16" si="0">E7/$E$6</f>
        <v>0.34293463475759051</v>
      </c>
      <c r="G7" s="252">
        <v>171971</v>
      </c>
      <c r="H7" s="260">
        <f>G7/E7-1</f>
        <v>-0.17319647106901603</v>
      </c>
      <c r="I7" s="259">
        <f>G7-E7</f>
        <v>-36024</v>
      </c>
      <c r="J7" s="258">
        <f>G7/$G$6</f>
        <v>0.21440549170098355</v>
      </c>
      <c r="K7" s="252">
        <v>148781</v>
      </c>
      <c r="L7" s="260">
        <f>K7/G7-1</f>
        <v>-0.13484831744887216</v>
      </c>
      <c r="M7" s="259">
        <f>K7-G7</f>
        <v>-23190</v>
      </c>
      <c r="N7" s="258">
        <f>K7/$K$6</f>
        <v>0.17908031477866071</v>
      </c>
      <c r="O7" s="252">
        <v>132009</v>
      </c>
      <c r="P7" s="260">
        <f>O7/K7-1</f>
        <v>-0.11272944798058893</v>
      </c>
      <c r="Q7" s="259">
        <f>O7-K7</f>
        <v>-16772</v>
      </c>
      <c r="R7" s="260">
        <f t="shared" ref="R7:R16" si="1">IFERROR(O7/C7-1,"-")</f>
        <v>-0.2790963105353983</v>
      </c>
      <c r="S7" s="259">
        <f t="shared" ref="S7:S16" si="2">O7-C7</f>
        <v>-51107</v>
      </c>
      <c r="T7" s="258">
        <f>O7/$O$6</f>
        <v>0.15811278901526404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101088</v>
      </c>
      <c r="D8" s="252">
        <v>34195</v>
      </c>
      <c r="E8" s="252">
        <v>62289</v>
      </c>
      <c r="F8" s="258">
        <f t="shared" si="0"/>
        <v>0.10269985078687255</v>
      </c>
      <c r="G8" s="252">
        <v>100475</v>
      </c>
      <c r="H8" s="260">
        <f t="shared" ref="H8:H16" si="3">G8/E8-1</f>
        <v>0.61304564208768797</v>
      </c>
      <c r="I8" s="259">
        <f t="shared" ref="I8:I16" si="4">G8-E8</f>
        <v>38186</v>
      </c>
      <c r="J8" s="258">
        <f t="shared" ref="J8:J16" si="5">G8/$G$6</f>
        <v>0.12526758452678838</v>
      </c>
      <c r="K8" s="252">
        <v>94395</v>
      </c>
      <c r="L8" s="260">
        <f t="shared" ref="L8:L16" si="6">K8/G8-1</f>
        <v>-6.0512565314754907E-2</v>
      </c>
      <c r="M8" s="259">
        <f t="shared" ref="M8:M16" si="7">K8-G8</f>
        <v>-6080</v>
      </c>
      <c r="N8" s="258">
        <f t="shared" ref="N8:N16" si="8">K8/$K$6</f>
        <v>0.11361858243681437</v>
      </c>
      <c r="O8" s="252">
        <v>91109</v>
      </c>
      <c r="P8" s="260">
        <f t="shared" ref="P8:P16" si="9">O8/K8-1</f>
        <v>-3.4811165845648584E-2</v>
      </c>
      <c r="Q8" s="259">
        <f t="shared" ref="Q8:Q16" si="10">O8-K8</f>
        <v>-3286</v>
      </c>
      <c r="R8" s="260">
        <f t="shared" si="1"/>
        <v>-9.8715970243748008E-2</v>
      </c>
      <c r="S8" s="259">
        <f t="shared" si="2"/>
        <v>-9979</v>
      </c>
      <c r="T8" s="258">
        <f t="shared" ref="T8:T16" si="11">O8/$O$6</f>
        <v>0.10912512097199199</v>
      </c>
      <c r="V8" s="29"/>
      <c r="W8" s="79"/>
      <c r="AE8" s="1"/>
    </row>
    <row r="9" spans="1:31" s="4" customFormat="1" x14ac:dyDescent="0.25">
      <c r="B9" s="235" t="s">
        <v>46</v>
      </c>
      <c r="C9" s="252">
        <v>8490</v>
      </c>
      <c r="D9" s="252">
        <v>2129</v>
      </c>
      <c r="E9" s="252">
        <v>3943</v>
      </c>
      <c r="F9" s="253">
        <f t="shared" si="0"/>
        <v>6.5010758184051503E-3</v>
      </c>
      <c r="G9" s="252">
        <v>4228</v>
      </c>
      <c r="H9" s="264">
        <f t="shared" si="3"/>
        <v>7.2279989855440041E-2</v>
      </c>
      <c r="I9" s="255">
        <f t="shared" si="4"/>
        <v>285</v>
      </c>
      <c r="J9" s="253">
        <f t="shared" si="5"/>
        <v>5.2712749179324335E-3</v>
      </c>
      <c r="K9" s="252">
        <v>16405</v>
      </c>
      <c r="L9" s="260">
        <f t="shared" si="6"/>
        <v>2.8800851466414379</v>
      </c>
      <c r="M9" s="259">
        <f t="shared" si="7"/>
        <v>12177</v>
      </c>
      <c r="N9" s="258">
        <f t="shared" si="8"/>
        <v>1.9745885321001532E-2</v>
      </c>
      <c r="O9" s="252">
        <v>8742</v>
      </c>
      <c r="P9" s="260">
        <f t="shared" si="9"/>
        <v>-0.46711368485217919</v>
      </c>
      <c r="Q9" s="259">
        <f t="shared" si="10"/>
        <v>-7663</v>
      </c>
      <c r="R9" s="260">
        <f t="shared" si="1"/>
        <v>2.9681978798586472E-2</v>
      </c>
      <c r="S9" s="259">
        <f t="shared" si="2"/>
        <v>252</v>
      </c>
      <c r="T9" s="258">
        <f t="shared" si="11"/>
        <v>1.0470664890813794E-2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280056</v>
      </c>
      <c r="D10" s="252">
        <v>75068</v>
      </c>
      <c r="E10" s="252">
        <v>127023</v>
      </c>
      <c r="F10" s="258">
        <f t="shared" si="0"/>
        <v>0.20943092916086165</v>
      </c>
      <c r="G10" s="252">
        <v>267342</v>
      </c>
      <c r="H10" s="260">
        <f t="shared" si="3"/>
        <v>1.1046739566850099</v>
      </c>
      <c r="I10" s="259">
        <f t="shared" si="4"/>
        <v>140319</v>
      </c>
      <c r="J10" s="258">
        <f t="shared" si="5"/>
        <v>0.33330964501180055</v>
      </c>
      <c r="K10" s="252">
        <v>277292</v>
      </c>
      <c r="L10" s="260">
        <f t="shared" si="6"/>
        <v>3.7218244795056421E-2</v>
      </c>
      <c r="M10" s="259">
        <f t="shared" si="7"/>
        <v>9950</v>
      </c>
      <c r="N10" s="258">
        <f t="shared" si="8"/>
        <v>0.33376263532039968</v>
      </c>
      <c r="O10" s="252">
        <v>305825</v>
      </c>
      <c r="P10" s="260">
        <f t="shared" si="9"/>
        <v>0.10289874933283327</v>
      </c>
      <c r="Q10" s="259">
        <f t="shared" si="10"/>
        <v>28533</v>
      </c>
      <c r="R10" s="260">
        <f t="shared" si="1"/>
        <v>9.2013740109121001E-2</v>
      </c>
      <c r="S10" s="259">
        <f t="shared" si="2"/>
        <v>25769</v>
      </c>
      <c r="T10" s="258">
        <f>O10/$O$6</f>
        <v>0.36629959851671567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23748</v>
      </c>
      <c r="D11" s="252">
        <v>24373</v>
      </c>
      <c r="E11" s="252">
        <v>37856</v>
      </c>
      <c r="F11" s="253">
        <f t="shared" si="0"/>
        <v>6.2415603900975246E-2</v>
      </c>
      <c r="G11" s="252">
        <v>37846</v>
      </c>
      <c r="H11" s="264">
        <f t="shared" si="3"/>
        <v>-2.6415891800501967E-4</v>
      </c>
      <c r="I11" s="255">
        <f t="shared" si="4"/>
        <v>-10</v>
      </c>
      <c r="J11" s="253">
        <f t="shared" si="5"/>
        <v>4.7184642985825656E-2</v>
      </c>
      <c r="K11" s="252">
        <v>43389</v>
      </c>
      <c r="L11" s="260">
        <f t="shared" si="6"/>
        <v>0.14646197748771339</v>
      </c>
      <c r="M11" s="259">
        <f t="shared" si="7"/>
        <v>5543</v>
      </c>
      <c r="N11" s="258">
        <f t="shared" si="8"/>
        <v>5.2225188551840024E-2</v>
      </c>
      <c r="O11" s="252">
        <v>40492</v>
      </c>
      <c r="P11" s="260">
        <f t="shared" si="9"/>
        <v>-6.6768074857682769E-2</v>
      </c>
      <c r="Q11" s="259">
        <f t="shared" si="10"/>
        <v>-2897</v>
      </c>
      <c r="R11" s="260">
        <f t="shared" si="1"/>
        <v>0.7050699006232104</v>
      </c>
      <c r="S11" s="259">
        <f t="shared" si="2"/>
        <v>16744</v>
      </c>
      <c r="T11" s="258">
        <f t="shared" si="11"/>
        <v>4.8498989105334268E-2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87514</v>
      </c>
      <c r="D12" s="252">
        <v>36330</v>
      </c>
      <c r="E12" s="252">
        <v>68840</v>
      </c>
      <c r="F12" s="258">
        <f t="shared" si="0"/>
        <v>0.11350090269820202</v>
      </c>
      <c r="G12" s="252">
        <v>97242</v>
      </c>
      <c r="H12" s="260">
        <f t="shared" si="3"/>
        <v>0.41257989540964557</v>
      </c>
      <c r="I12" s="259">
        <f t="shared" si="4"/>
        <v>28402</v>
      </c>
      <c r="J12" s="258">
        <f t="shared" si="5"/>
        <v>0.1212368296049162</v>
      </c>
      <c r="K12" s="252">
        <v>108324</v>
      </c>
      <c r="L12" s="260">
        <f t="shared" si="6"/>
        <v>0.11396310236317642</v>
      </c>
      <c r="M12" s="259">
        <f t="shared" si="7"/>
        <v>11082</v>
      </c>
      <c r="N12" s="258">
        <f t="shared" si="8"/>
        <v>0.13038422929059251</v>
      </c>
      <c r="O12" s="252">
        <v>115851</v>
      </c>
      <c r="P12" s="260">
        <f t="shared" si="9"/>
        <v>6.9485986484989493E-2</v>
      </c>
      <c r="Q12" s="259">
        <f t="shared" si="10"/>
        <v>7527</v>
      </c>
      <c r="R12" s="260">
        <f t="shared" si="1"/>
        <v>0.32379962063212742</v>
      </c>
      <c r="S12" s="259">
        <f t="shared" si="2"/>
        <v>28337</v>
      </c>
      <c r="T12" s="258">
        <f t="shared" si="11"/>
        <v>0.13875966578193422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26258</v>
      </c>
      <c r="D13" s="252">
        <v>11031</v>
      </c>
      <c r="E13" s="252">
        <v>13958</v>
      </c>
      <c r="F13" s="253">
        <f t="shared" si="0"/>
        <v>2.3013445669109584E-2</v>
      </c>
      <c r="G13" s="252">
        <v>24786</v>
      </c>
      <c r="H13" s="264">
        <f t="shared" si="3"/>
        <v>0.77575583894540756</v>
      </c>
      <c r="I13" s="255">
        <f t="shared" si="4"/>
        <v>10828</v>
      </c>
      <c r="J13" s="253">
        <f t="shared" si="5"/>
        <v>3.0902038816431717E-2</v>
      </c>
      <c r="K13" s="252">
        <v>29860</v>
      </c>
      <c r="L13" s="260">
        <f t="shared" si="6"/>
        <v>0.20471233760994112</v>
      </c>
      <c r="M13" s="259">
        <f t="shared" si="7"/>
        <v>5074</v>
      </c>
      <c r="N13" s="258">
        <f t="shared" si="8"/>
        <v>3.594100187047277E-2</v>
      </c>
      <c r="O13" s="252">
        <v>26153</v>
      </c>
      <c r="P13" s="260">
        <f t="shared" si="9"/>
        <v>-0.12414601473543196</v>
      </c>
      <c r="Q13" s="259">
        <f t="shared" si="10"/>
        <v>-3707</v>
      </c>
      <c r="R13" s="260">
        <f t="shared" si="1"/>
        <v>-3.9987813237870595E-3</v>
      </c>
      <c r="S13" s="259">
        <f t="shared" si="2"/>
        <v>-105</v>
      </c>
      <c r="T13" s="258">
        <f t="shared" si="11"/>
        <v>3.1324559470310362E-2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37574</v>
      </c>
      <c r="D14" s="252">
        <v>14652</v>
      </c>
      <c r="E14" s="252">
        <v>37616</v>
      </c>
      <c r="F14" s="258">
        <f t="shared" si="0"/>
        <v>6.2019900579540488E-2</v>
      </c>
      <c r="G14" s="252">
        <v>24500</v>
      </c>
      <c r="H14" s="260">
        <f t="shared" si="3"/>
        <v>-0.34868141216503612</v>
      </c>
      <c r="I14" s="259">
        <f t="shared" si="4"/>
        <v>-13116</v>
      </c>
      <c r="J14" s="258">
        <f t="shared" si="5"/>
        <v>3.0545467239674697E-2</v>
      </c>
      <c r="K14" s="252">
        <v>26474</v>
      </c>
      <c r="L14" s="260">
        <f t="shared" si="6"/>
        <v>8.0571428571428516E-2</v>
      </c>
      <c r="M14" s="259">
        <f t="shared" si="7"/>
        <v>1974</v>
      </c>
      <c r="N14" s="258">
        <f t="shared" si="8"/>
        <v>3.1865441511014607E-2</v>
      </c>
      <c r="O14" s="252">
        <v>22996</v>
      </c>
      <c r="P14" s="260">
        <f t="shared" si="9"/>
        <v>-0.13137417843922339</v>
      </c>
      <c r="Q14" s="259">
        <f t="shared" si="10"/>
        <v>-3478</v>
      </c>
      <c r="R14" s="260">
        <f t="shared" si="1"/>
        <v>-0.38798105072656619</v>
      </c>
      <c r="S14" s="259">
        <f t="shared" si="2"/>
        <v>-14578</v>
      </c>
      <c r="T14" s="258">
        <f t="shared" si="11"/>
        <v>2.7543286413767333E-2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33892</v>
      </c>
      <c r="D15" s="252">
        <v>16922</v>
      </c>
      <c r="E15" s="252">
        <v>19322</v>
      </c>
      <c r="F15" s="253">
        <f t="shared" si="0"/>
        <v>3.1857414903176347E-2</v>
      </c>
      <c r="G15" s="252">
        <v>29432</v>
      </c>
      <c r="H15" s="264">
        <f t="shared" si="3"/>
        <v>0.52323776006624567</v>
      </c>
      <c r="I15" s="255">
        <f t="shared" si="4"/>
        <v>10110</v>
      </c>
      <c r="J15" s="253">
        <f t="shared" si="5"/>
        <v>3.6694456808085946E-2</v>
      </c>
      <c r="K15" s="252">
        <v>39183</v>
      </c>
      <c r="L15" s="260">
        <f t="shared" si="6"/>
        <v>0.33130606142973629</v>
      </c>
      <c r="M15" s="259">
        <f t="shared" si="7"/>
        <v>9751</v>
      </c>
      <c r="N15" s="258">
        <f t="shared" si="8"/>
        <v>4.7162634838939538E-2</v>
      </c>
      <c r="O15" s="252">
        <v>48762</v>
      </c>
      <c r="P15" s="260">
        <f t="shared" si="9"/>
        <v>0.24446826429829271</v>
      </c>
      <c r="Q15" s="259">
        <f t="shared" si="10"/>
        <v>9579</v>
      </c>
      <c r="R15" s="260">
        <f t="shared" si="1"/>
        <v>0.43874660686887768</v>
      </c>
      <c r="S15" s="259">
        <f t="shared" si="2"/>
        <v>14870</v>
      </c>
      <c r="T15" s="258">
        <f t="shared" si="11"/>
        <v>5.8404319538533769E-2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42305</v>
      </c>
      <c r="D16" s="252">
        <f>D6-SUM(D7:D15)</f>
        <v>64322</v>
      </c>
      <c r="E16" s="252">
        <f>E6-SUM(E7:E15)</f>
        <v>27673</v>
      </c>
      <c r="F16" s="258">
        <f t="shared" si="0"/>
        <v>4.5626241725266484E-2</v>
      </c>
      <c r="G16" s="252">
        <f>G6-SUM(G7:G15)</f>
        <v>44261</v>
      </c>
      <c r="H16" s="260">
        <f t="shared" si="3"/>
        <v>0.59942904636288086</v>
      </c>
      <c r="I16" s="259">
        <f t="shared" si="4"/>
        <v>16588</v>
      </c>
      <c r="J16" s="258">
        <f t="shared" si="5"/>
        <v>5.5182568387560887E-2</v>
      </c>
      <c r="K16" s="252">
        <f>K6-SUM(K7:K15)</f>
        <v>46703</v>
      </c>
      <c r="L16" s="260">
        <f t="shared" si="6"/>
        <v>5.5172725424188274E-2</v>
      </c>
      <c r="M16" s="259">
        <f t="shared" si="7"/>
        <v>2442</v>
      </c>
      <c r="N16" s="258">
        <f t="shared" si="8"/>
        <v>5.6214086080264222E-2</v>
      </c>
      <c r="O16" s="252">
        <f>O6-SUM(O7:O15)</f>
        <v>42965</v>
      </c>
      <c r="P16" s="260">
        <f t="shared" si="9"/>
        <v>-8.003768494529262E-2</v>
      </c>
      <c r="Q16" s="259">
        <f t="shared" si="10"/>
        <v>-3738</v>
      </c>
      <c r="R16" s="260">
        <f t="shared" si="1"/>
        <v>1.5600992790450352E-2</v>
      </c>
      <c r="S16" s="259">
        <f t="shared" si="2"/>
        <v>660</v>
      </c>
      <c r="T16" s="258">
        <f t="shared" si="11"/>
        <v>5.1461006295334552E-2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A43B4-0B96-473C-889A-C8FEDBA5702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495721</v>
      </c>
      <c r="D6" s="243">
        <v>204209</v>
      </c>
      <c r="E6" s="243">
        <v>281277</v>
      </c>
      <c r="F6" s="244">
        <f>E6/$E$6</f>
        <v>1</v>
      </c>
      <c r="G6" s="243">
        <v>460086</v>
      </c>
      <c r="H6" s="244">
        <f>G6/E6-1</f>
        <v>0.63570430571998426</v>
      </c>
      <c r="I6" s="243">
        <f>G6-E6</f>
        <v>178809</v>
      </c>
      <c r="J6" s="244">
        <f>G6/$G$6</f>
        <v>1</v>
      </c>
      <c r="K6" s="243">
        <v>482014</v>
      </c>
      <c r="L6" s="244">
        <f>K6/G6-1</f>
        <v>4.7660654747155862E-2</v>
      </c>
      <c r="M6" s="243">
        <f>K6-G6</f>
        <v>21928</v>
      </c>
      <c r="N6" s="244">
        <f>K6/$K$6</f>
        <v>1</v>
      </c>
      <c r="O6" s="243">
        <v>496711</v>
      </c>
      <c r="P6" s="244">
        <f>O6/K6-1</f>
        <v>3.0490815619463429E-2</v>
      </c>
      <c r="Q6" s="243">
        <f>O6-K6</f>
        <v>14697</v>
      </c>
      <c r="R6" s="244">
        <f>IFERROR(O6/C6-1,"-")</f>
        <v>1.9970911056823581E-3</v>
      </c>
      <c r="S6" s="243">
        <f>O6-C6</f>
        <v>990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88532</v>
      </c>
      <c r="D7" s="252">
        <v>33771</v>
      </c>
      <c r="E7" s="252">
        <v>97863</v>
      </c>
      <c r="F7" s="258">
        <f t="shared" ref="F7:F16" si="0">E7/$E$6</f>
        <v>0.34792393263580029</v>
      </c>
      <c r="G7" s="252">
        <v>97931</v>
      </c>
      <c r="H7" s="260">
        <f>G7/E7-1</f>
        <v>6.9484892145132982E-4</v>
      </c>
      <c r="I7" s="259">
        <f>G7-E7</f>
        <v>68</v>
      </c>
      <c r="J7" s="258">
        <f>G7/$G$6</f>
        <v>0.21285368387649264</v>
      </c>
      <c r="K7" s="252">
        <v>85390</v>
      </c>
      <c r="L7" s="260">
        <f>K7/G7-1</f>
        <v>-0.12805955213364517</v>
      </c>
      <c r="M7" s="259">
        <f>K7-G7</f>
        <v>-12541</v>
      </c>
      <c r="N7" s="258">
        <f>K7/$K$6</f>
        <v>0.1771525308393532</v>
      </c>
      <c r="O7" s="252">
        <v>81243</v>
      </c>
      <c r="P7" s="260">
        <f>O7/K7-1</f>
        <v>-4.8565405785220728E-2</v>
      </c>
      <c r="Q7" s="259">
        <f>O7-K7</f>
        <v>-4147</v>
      </c>
      <c r="R7" s="260">
        <f t="shared" ref="R7:R16" si="1">IFERROR(O7/C7-1,"-")</f>
        <v>-8.2331812226087764E-2</v>
      </c>
      <c r="S7" s="259">
        <f t="shared" ref="S7:S16" si="2">O7-C7</f>
        <v>-7289</v>
      </c>
      <c r="T7" s="258">
        <f>O7/$O$6</f>
        <v>0.16356191024559552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60203</v>
      </c>
      <c r="D8" s="252">
        <v>18052</v>
      </c>
      <c r="E8" s="252">
        <v>26434</v>
      </c>
      <c r="F8" s="258">
        <f t="shared" si="0"/>
        <v>9.3978533616328394E-2</v>
      </c>
      <c r="G8" s="252">
        <v>59034</v>
      </c>
      <c r="H8" s="260">
        <f t="shared" ref="H8:H16" si="3">G8/E8-1</f>
        <v>1.2332601952031474</v>
      </c>
      <c r="I8" s="259">
        <f t="shared" ref="I8:I16" si="4">G8-E8</f>
        <v>32600</v>
      </c>
      <c r="J8" s="258">
        <f t="shared" ref="J8:J16" si="5">G8/$G$6</f>
        <v>0.12831079406893495</v>
      </c>
      <c r="K8" s="252">
        <v>52383</v>
      </c>
      <c r="L8" s="260">
        <f t="shared" ref="L8:L16" si="6">K8/G8-1</f>
        <v>-0.11266388860656573</v>
      </c>
      <c r="M8" s="259">
        <f t="shared" ref="M8:M16" si="7">K8-G8</f>
        <v>-6651</v>
      </c>
      <c r="N8" s="258">
        <f t="shared" ref="N8:N16" si="8">K8/$K$6</f>
        <v>0.10867526669349853</v>
      </c>
      <c r="O8" s="252">
        <v>49661</v>
      </c>
      <c r="P8" s="260">
        <f t="shared" ref="P8:P16" si="9">O8/K8-1</f>
        <v>-5.1963423248000296E-2</v>
      </c>
      <c r="Q8" s="259">
        <f t="shared" ref="Q8:Q16" si="10">O8-K8</f>
        <v>-2722</v>
      </c>
      <c r="R8" s="260">
        <f t="shared" si="1"/>
        <v>-0.17510755277976175</v>
      </c>
      <c r="S8" s="259">
        <f t="shared" si="2"/>
        <v>-10542</v>
      </c>
      <c r="T8" s="258">
        <f t="shared" ref="T8:T16" si="11">O8/$O$6</f>
        <v>9.9979666244556689E-2</v>
      </c>
      <c r="V8" s="29"/>
      <c r="W8" s="79"/>
      <c r="AE8" s="1"/>
    </row>
    <row r="9" spans="1:31" s="4" customFormat="1" x14ac:dyDescent="0.25">
      <c r="B9" s="235" t="s">
        <v>46</v>
      </c>
      <c r="C9" s="252">
        <v>3531</v>
      </c>
      <c r="D9" s="252">
        <v>626</v>
      </c>
      <c r="E9" s="252">
        <v>1949</v>
      </c>
      <c r="F9" s="253">
        <f t="shared" si="0"/>
        <v>6.9291125829698125E-3</v>
      </c>
      <c r="G9" s="252">
        <v>2041</v>
      </c>
      <c r="H9" s="264">
        <f t="shared" si="3"/>
        <v>4.7203694202154978E-2</v>
      </c>
      <c r="I9" s="255">
        <f t="shared" si="4"/>
        <v>92</v>
      </c>
      <c r="J9" s="253">
        <f t="shared" si="5"/>
        <v>4.4361271588355218E-3</v>
      </c>
      <c r="K9" s="252">
        <v>4123</v>
      </c>
      <c r="L9" s="260">
        <f t="shared" si="6"/>
        <v>1.0200881920627145</v>
      </c>
      <c r="M9" s="259">
        <f t="shared" si="7"/>
        <v>2082</v>
      </c>
      <c r="N9" s="258">
        <f t="shared" si="8"/>
        <v>8.5536934611857747E-3</v>
      </c>
      <c r="O9" s="252">
        <v>2811</v>
      </c>
      <c r="P9" s="260">
        <f t="shared" si="9"/>
        <v>-0.31821489206888187</v>
      </c>
      <c r="Q9" s="259">
        <f t="shared" si="10"/>
        <v>-1312</v>
      </c>
      <c r="R9" s="260">
        <f t="shared" si="1"/>
        <v>-0.20390824129141882</v>
      </c>
      <c r="S9" s="259">
        <f t="shared" si="2"/>
        <v>-720</v>
      </c>
      <c r="T9" s="258">
        <f t="shared" si="11"/>
        <v>5.659226391201322E-3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223870</v>
      </c>
      <c r="D10" s="252">
        <v>58827</v>
      </c>
      <c r="E10" s="252">
        <v>81037</v>
      </c>
      <c r="F10" s="258">
        <f t="shared" si="0"/>
        <v>0.28810389758138777</v>
      </c>
      <c r="G10" s="252">
        <v>191127</v>
      </c>
      <c r="H10" s="260">
        <f t="shared" si="3"/>
        <v>1.3585152461221419</v>
      </c>
      <c r="I10" s="259">
        <f t="shared" si="4"/>
        <v>110090</v>
      </c>
      <c r="J10" s="258">
        <f t="shared" si="5"/>
        <v>0.41541581356528995</v>
      </c>
      <c r="K10" s="252">
        <v>201213</v>
      </c>
      <c r="L10" s="260">
        <f t="shared" si="6"/>
        <v>5.2771194022822598E-2</v>
      </c>
      <c r="M10" s="259">
        <f t="shared" si="7"/>
        <v>10086</v>
      </c>
      <c r="N10" s="258">
        <f t="shared" si="8"/>
        <v>0.41744223196836605</v>
      </c>
      <c r="O10" s="252">
        <v>219443</v>
      </c>
      <c r="P10" s="260">
        <f t="shared" si="9"/>
        <v>9.0600507919468498E-2</v>
      </c>
      <c r="Q10" s="259">
        <f t="shared" si="10"/>
        <v>18230</v>
      </c>
      <c r="R10" s="260">
        <f t="shared" si="1"/>
        <v>-1.977486934381556E-2</v>
      </c>
      <c r="S10" s="259">
        <f t="shared" si="2"/>
        <v>-4427</v>
      </c>
      <c r="T10" s="258">
        <f>O10/$O$6</f>
        <v>0.4417921084896449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14514</v>
      </c>
      <c r="D11" s="252">
        <v>22315</v>
      </c>
      <c r="E11" s="252">
        <v>15909</v>
      </c>
      <c r="F11" s="253">
        <f t="shared" si="0"/>
        <v>5.6559903582589402E-2</v>
      </c>
      <c r="G11" s="252">
        <v>24254</v>
      </c>
      <c r="H11" s="264">
        <f t="shared" si="3"/>
        <v>0.52454585454774016</v>
      </c>
      <c r="I11" s="255">
        <f t="shared" si="4"/>
        <v>8345</v>
      </c>
      <c r="J11" s="253">
        <f t="shared" si="5"/>
        <v>5.2716231313276213E-2</v>
      </c>
      <c r="K11" s="252">
        <v>26621</v>
      </c>
      <c r="L11" s="260">
        <f t="shared" si="6"/>
        <v>9.7592149748495061E-2</v>
      </c>
      <c r="M11" s="259">
        <f t="shared" si="7"/>
        <v>2367</v>
      </c>
      <c r="N11" s="258">
        <f t="shared" si="8"/>
        <v>5.5228686303717321E-2</v>
      </c>
      <c r="O11" s="252">
        <v>27150</v>
      </c>
      <c r="P11" s="260">
        <f t="shared" si="9"/>
        <v>1.9871529995116655E-2</v>
      </c>
      <c r="Q11" s="259">
        <f t="shared" si="10"/>
        <v>529</v>
      </c>
      <c r="R11" s="260">
        <f t="shared" si="1"/>
        <v>0.87060768912773878</v>
      </c>
      <c r="S11" s="259">
        <f t="shared" si="2"/>
        <v>12636</v>
      </c>
      <c r="T11" s="258">
        <f t="shared" si="11"/>
        <v>5.4659550523342544E-2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43263</v>
      </c>
      <c r="D12" s="252">
        <v>19639</v>
      </c>
      <c r="E12" s="252">
        <v>33892</v>
      </c>
      <c r="F12" s="258">
        <f t="shared" si="0"/>
        <v>0.12049332153002201</v>
      </c>
      <c r="G12" s="252">
        <v>46536</v>
      </c>
      <c r="H12" s="260">
        <f t="shared" si="3"/>
        <v>0.37306739053463955</v>
      </c>
      <c r="I12" s="259">
        <f t="shared" si="4"/>
        <v>12644</v>
      </c>
      <c r="J12" s="258">
        <f t="shared" si="5"/>
        <v>0.10114630742948058</v>
      </c>
      <c r="K12" s="252">
        <v>59509</v>
      </c>
      <c r="L12" s="260">
        <f t="shared" si="6"/>
        <v>0.2787734227264913</v>
      </c>
      <c r="M12" s="259">
        <f t="shared" si="7"/>
        <v>12973</v>
      </c>
      <c r="N12" s="258">
        <f t="shared" si="8"/>
        <v>0.12345906965357853</v>
      </c>
      <c r="O12" s="252">
        <v>58416</v>
      </c>
      <c r="P12" s="260">
        <f t="shared" si="9"/>
        <v>-1.8366969702061864E-2</v>
      </c>
      <c r="Q12" s="259">
        <f t="shared" si="10"/>
        <v>-1093</v>
      </c>
      <c r="R12" s="260">
        <f t="shared" si="1"/>
        <v>0.35025310311351499</v>
      </c>
      <c r="S12" s="259">
        <f t="shared" si="2"/>
        <v>15153</v>
      </c>
      <c r="T12" s="258">
        <f t="shared" si="11"/>
        <v>0.11760560970061061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13348</v>
      </c>
      <c r="D13" s="252">
        <v>5101</v>
      </c>
      <c r="E13" s="252">
        <v>6944</v>
      </c>
      <c r="F13" s="253">
        <f t="shared" si="0"/>
        <v>2.4687407786630262E-2</v>
      </c>
      <c r="G13" s="252">
        <v>12895</v>
      </c>
      <c r="H13" s="264">
        <f t="shared" si="3"/>
        <v>0.85699884792626735</v>
      </c>
      <c r="I13" s="255">
        <f t="shared" si="4"/>
        <v>5951</v>
      </c>
      <c r="J13" s="253">
        <f t="shared" si="5"/>
        <v>2.8027368796268524E-2</v>
      </c>
      <c r="K13" s="252">
        <v>20325</v>
      </c>
      <c r="L13" s="260">
        <f t="shared" si="6"/>
        <v>0.57619232260566111</v>
      </c>
      <c r="M13" s="259">
        <f t="shared" si="7"/>
        <v>7430</v>
      </c>
      <c r="N13" s="258">
        <f t="shared" si="8"/>
        <v>4.2166825029978379E-2</v>
      </c>
      <c r="O13" s="252">
        <v>17951</v>
      </c>
      <c r="P13" s="260">
        <f t="shared" si="9"/>
        <v>-0.11680196801968024</v>
      </c>
      <c r="Q13" s="259">
        <f t="shared" si="10"/>
        <v>-2374</v>
      </c>
      <c r="R13" s="260">
        <f t="shared" si="1"/>
        <v>0.34484566976326048</v>
      </c>
      <c r="S13" s="259">
        <f t="shared" si="2"/>
        <v>4603</v>
      </c>
      <c r="T13" s="258">
        <f t="shared" si="11"/>
        <v>3.6139727125028435E-2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16407</v>
      </c>
      <c r="D14" s="252">
        <v>4587</v>
      </c>
      <c r="E14" s="252">
        <v>9019</v>
      </c>
      <c r="F14" s="258">
        <f t="shared" si="0"/>
        <v>3.2064477365728448E-2</v>
      </c>
      <c r="G14" s="252">
        <v>7256</v>
      </c>
      <c r="H14" s="260">
        <f t="shared" si="3"/>
        <v>-0.19547621687548511</v>
      </c>
      <c r="I14" s="259">
        <f t="shared" si="4"/>
        <v>-1763</v>
      </c>
      <c r="J14" s="258">
        <f t="shared" si="5"/>
        <v>1.5770964558799876E-2</v>
      </c>
      <c r="K14" s="252">
        <v>9010</v>
      </c>
      <c r="L14" s="260">
        <f t="shared" si="6"/>
        <v>0.24173098125689085</v>
      </c>
      <c r="M14" s="259">
        <f t="shared" si="7"/>
        <v>1754</v>
      </c>
      <c r="N14" s="258">
        <f t="shared" si="8"/>
        <v>1.8692403125220428E-2</v>
      </c>
      <c r="O14" s="252">
        <v>7991</v>
      </c>
      <c r="P14" s="260">
        <f t="shared" si="9"/>
        <v>-0.11309655937846841</v>
      </c>
      <c r="Q14" s="259">
        <f t="shared" si="10"/>
        <v>-1019</v>
      </c>
      <c r="R14" s="260">
        <f t="shared" si="1"/>
        <v>-0.512951788870604</v>
      </c>
      <c r="S14" s="259">
        <f t="shared" si="2"/>
        <v>-8416</v>
      </c>
      <c r="T14" s="258">
        <f t="shared" si="11"/>
        <v>1.6087825717570177E-2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15258</v>
      </c>
      <c r="D15" s="252">
        <v>10850</v>
      </c>
      <c r="E15" s="252">
        <v>2574</v>
      </c>
      <c r="F15" s="253">
        <f t="shared" si="0"/>
        <v>9.1511214923367355E-3</v>
      </c>
      <c r="G15" s="252">
        <v>6675</v>
      </c>
      <c r="H15" s="264">
        <f t="shared" si="3"/>
        <v>1.5932400932400932</v>
      </c>
      <c r="I15" s="255">
        <f t="shared" si="4"/>
        <v>4101</v>
      </c>
      <c r="J15" s="253">
        <f t="shared" si="5"/>
        <v>1.4508157170615928E-2</v>
      </c>
      <c r="K15" s="252">
        <v>10712</v>
      </c>
      <c r="L15" s="260">
        <f t="shared" si="6"/>
        <v>0.60479400749063661</v>
      </c>
      <c r="M15" s="259">
        <f t="shared" si="7"/>
        <v>4037</v>
      </c>
      <c r="N15" s="258">
        <f t="shared" si="8"/>
        <v>2.2223420896488485E-2</v>
      </c>
      <c r="O15" s="252">
        <v>17927</v>
      </c>
      <c r="P15" s="260">
        <f t="shared" si="9"/>
        <v>0.67354368932038833</v>
      </c>
      <c r="Q15" s="259">
        <f t="shared" si="10"/>
        <v>7215</v>
      </c>
      <c r="R15" s="260">
        <f t="shared" si="1"/>
        <v>0.17492462970245115</v>
      </c>
      <c r="S15" s="259">
        <f t="shared" si="2"/>
        <v>2669</v>
      </c>
      <c r="T15" s="258">
        <f t="shared" si="11"/>
        <v>3.6091409290311668E-2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16795</v>
      </c>
      <c r="D16" s="252">
        <f>D6-SUM(D7:D15)</f>
        <v>30441</v>
      </c>
      <c r="E16" s="252">
        <f>E6-SUM(E7:E15)</f>
        <v>5656</v>
      </c>
      <c r="F16" s="258">
        <f t="shared" si="0"/>
        <v>2.0108291826206905E-2</v>
      </c>
      <c r="G16" s="252">
        <f>G6-SUM(G7:G15)</f>
        <v>12337</v>
      </c>
      <c r="H16" s="260">
        <f t="shared" si="3"/>
        <v>1.1812234794908063</v>
      </c>
      <c r="I16" s="259">
        <f t="shared" si="4"/>
        <v>6681</v>
      </c>
      <c r="J16" s="258">
        <f t="shared" si="5"/>
        <v>2.6814552062005798E-2</v>
      </c>
      <c r="K16" s="252">
        <f>K6-SUM(K7:K15)</f>
        <v>12728</v>
      </c>
      <c r="L16" s="260">
        <f t="shared" si="6"/>
        <v>3.1693280376104305E-2</v>
      </c>
      <c r="M16" s="259">
        <f t="shared" si="7"/>
        <v>391</v>
      </c>
      <c r="N16" s="258">
        <f t="shared" si="8"/>
        <v>2.6405872028613275E-2</v>
      </c>
      <c r="O16" s="252">
        <f>O6-SUM(O7:O15)</f>
        <v>14118</v>
      </c>
      <c r="P16" s="260">
        <f t="shared" si="9"/>
        <v>0.10920804525455696</v>
      </c>
      <c r="Q16" s="259">
        <f t="shared" si="10"/>
        <v>1390</v>
      </c>
      <c r="R16" s="260">
        <f t="shared" si="1"/>
        <v>-0.15939267639178323</v>
      </c>
      <c r="S16" s="259">
        <f t="shared" si="2"/>
        <v>-2677</v>
      </c>
      <c r="T16" s="258">
        <f t="shared" si="11"/>
        <v>2.8422966272138125E-2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B907A-ACAB-455B-AA00-21B6B3266FF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328320</v>
      </c>
      <c r="D6" s="243">
        <v>151426</v>
      </c>
      <c r="E6" s="243">
        <v>325238</v>
      </c>
      <c r="F6" s="244">
        <f>E6/$E$6</f>
        <v>1</v>
      </c>
      <c r="G6" s="243">
        <v>341997</v>
      </c>
      <c r="H6" s="244">
        <f>G6/E6-1</f>
        <v>5.152841918840978E-2</v>
      </c>
      <c r="I6" s="243">
        <f>G6-E6</f>
        <v>16759</v>
      </c>
      <c r="J6" s="244">
        <f>G6/$G$6</f>
        <v>1</v>
      </c>
      <c r="K6" s="243">
        <v>348792</v>
      </c>
      <c r="L6" s="244">
        <f>K6/G6-1</f>
        <v>1.9868595338555561E-2</v>
      </c>
      <c r="M6" s="243">
        <f>K6-G6</f>
        <v>6795</v>
      </c>
      <c r="N6" s="244">
        <f>K6/$K$6</f>
        <v>1</v>
      </c>
      <c r="O6" s="243">
        <v>338193</v>
      </c>
      <c r="P6" s="244">
        <f>O6/K6-1</f>
        <v>-3.0387738250877261E-2</v>
      </c>
      <c r="Q6" s="243">
        <f>O6-K6</f>
        <v>-10599</v>
      </c>
      <c r="R6" s="244">
        <f>IFERROR(O6/C6-1,"-")</f>
        <v>3.0071271929824617E-2</v>
      </c>
      <c r="S6" s="243">
        <f>O6-C6</f>
        <v>9873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94584</v>
      </c>
      <c r="D7" s="252">
        <v>42842</v>
      </c>
      <c r="E7" s="252">
        <v>110132</v>
      </c>
      <c r="F7" s="258">
        <f t="shared" ref="F7:F16" si="0">E7/$E$6</f>
        <v>0.33861971848308009</v>
      </c>
      <c r="G7" s="252">
        <v>74040</v>
      </c>
      <c r="H7" s="260">
        <f>G7/E7-1</f>
        <v>-0.32771583191079801</v>
      </c>
      <c r="I7" s="259">
        <f>G7-E7</f>
        <v>-36092</v>
      </c>
      <c r="J7" s="258">
        <f>G7/$G$6</f>
        <v>0.21649312713269414</v>
      </c>
      <c r="K7" s="252">
        <v>63391</v>
      </c>
      <c r="L7" s="260">
        <f>K7/G7-1</f>
        <v>-0.14382766072393305</v>
      </c>
      <c r="M7" s="259">
        <f>K7-G7</f>
        <v>-10649</v>
      </c>
      <c r="N7" s="258">
        <f>K7/$K$6</f>
        <v>0.18174442074359504</v>
      </c>
      <c r="O7" s="252">
        <v>50766</v>
      </c>
      <c r="P7" s="260">
        <f>O7/K7-1</f>
        <v>-0.19916076414632988</v>
      </c>
      <c r="Q7" s="259">
        <f>O7-K7</f>
        <v>-12625</v>
      </c>
      <c r="R7" s="260">
        <f t="shared" ref="R7:R16" si="1">IFERROR(O7/C7-1,"-")</f>
        <v>-0.4632707434661254</v>
      </c>
      <c r="S7" s="259">
        <f t="shared" ref="S7:S16" si="2">O7-C7</f>
        <v>-43818</v>
      </c>
      <c r="T7" s="258">
        <f>O7/$O$6</f>
        <v>0.15010955282930161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40885</v>
      </c>
      <c r="D8" s="252">
        <v>16143</v>
      </c>
      <c r="E8" s="252">
        <v>35855</v>
      </c>
      <c r="F8" s="258">
        <f t="shared" si="0"/>
        <v>0.11024234560537206</v>
      </c>
      <c r="G8" s="252">
        <v>41441</v>
      </c>
      <c r="H8" s="260">
        <f t="shared" ref="H8:H16" si="3">G8/E8-1</f>
        <v>0.15579417096639236</v>
      </c>
      <c r="I8" s="259">
        <f t="shared" ref="I8:I16" si="4">G8-E8</f>
        <v>5586</v>
      </c>
      <c r="J8" s="258">
        <f t="shared" ref="J8:J16" si="5">G8/$G$6</f>
        <v>0.12117357754600186</v>
      </c>
      <c r="K8" s="252">
        <v>42012</v>
      </c>
      <c r="L8" s="260">
        <f t="shared" ref="L8:L16" si="6">K8/G8-1</f>
        <v>1.3778625033179726E-2</v>
      </c>
      <c r="M8" s="259">
        <f t="shared" ref="M8:M16" si="7">K8-G8</f>
        <v>571</v>
      </c>
      <c r="N8" s="258">
        <f t="shared" ref="N8:N16" si="8">K8/$K$6</f>
        <v>0.12045001032133765</v>
      </c>
      <c r="O8" s="252">
        <v>41448</v>
      </c>
      <c r="P8" s="260">
        <f t="shared" ref="P8:P16" si="9">O8/K8-1</f>
        <v>-1.3424735789774322E-2</v>
      </c>
      <c r="Q8" s="259">
        <f t="shared" ref="Q8:Q16" si="10">O8-K8</f>
        <v>-564</v>
      </c>
      <c r="R8" s="260">
        <f t="shared" si="1"/>
        <v>1.3770331417390258E-2</v>
      </c>
      <c r="S8" s="259">
        <f t="shared" si="2"/>
        <v>563</v>
      </c>
      <c r="T8" s="258">
        <f t="shared" ref="T8:T16" si="11">O8/$O$6</f>
        <v>0.12255723802680718</v>
      </c>
      <c r="V8" s="29"/>
      <c r="W8" s="79"/>
      <c r="AE8" s="1"/>
    </row>
    <row r="9" spans="1:31" s="4" customFormat="1" x14ac:dyDescent="0.25">
      <c r="B9" s="235" t="s">
        <v>46</v>
      </c>
      <c r="C9" s="252">
        <v>4959</v>
      </c>
      <c r="D9" s="252">
        <v>1503</v>
      </c>
      <c r="E9" s="252">
        <v>1994</v>
      </c>
      <c r="F9" s="253">
        <f t="shared" si="0"/>
        <v>6.1308949138784517E-3</v>
      </c>
      <c r="G9" s="252">
        <v>2187</v>
      </c>
      <c r="H9" s="264">
        <f t="shared" si="3"/>
        <v>9.679037111333999E-2</v>
      </c>
      <c r="I9" s="255">
        <f t="shared" si="4"/>
        <v>193</v>
      </c>
      <c r="J9" s="253">
        <f t="shared" si="5"/>
        <v>6.3947929367801472E-3</v>
      </c>
      <c r="K9" s="252">
        <v>12282</v>
      </c>
      <c r="L9" s="260">
        <f t="shared" si="6"/>
        <v>4.6159122085048008</v>
      </c>
      <c r="M9" s="259">
        <f t="shared" si="7"/>
        <v>10095</v>
      </c>
      <c r="N9" s="258">
        <f t="shared" si="8"/>
        <v>3.5212963600082574E-2</v>
      </c>
      <c r="O9" s="252">
        <v>5931</v>
      </c>
      <c r="P9" s="260">
        <f t="shared" si="9"/>
        <v>-0.51709819247679534</v>
      </c>
      <c r="Q9" s="259">
        <f t="shared" si="10"/>
        <v>-6351</v>
      </c>
      <c r="R9" s="260">
        <f t="shared" si="1"/>
        <v>0.19600725952813058</v>
      </c>
      <c r="S9" s="259">
        <f t="shared" si="2"/>
        <v>972</v>
      </c>
      <c r="T9" s="258">
        <f t="shared" si="11"/>
        <v>1.7537323362695267E-2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56186</v>
      </c>
      <c r="D10" s="252">
        <v>16241</v>
      </c>
      <c r="E10" s="252">
        <v>45986</v>
      </c>
      <c r="F10" s="258">
        <f t="shared" si="0"/>
        <v>0.14139184228165222</v>
      </c>
      <c r="G10" s="252">
        <v>76215</v>
      </c>
      <c r="H10" s="260">
        <f t="shared" si="3"/>
        <v>0.6573522376375418</v>
      </c>
      <c r="I10" s="259">
        <f t="shared" si="4"/>
        <v>30229</v>
      </c>
      <c r="J10" s="258">
        <f t="shared" si="5"/>
        <v>0.22285283204238635</v>
      </c>
      <c r="K10" s="252">
        <v>76079</v>
      </c>
      <c r="L10" s="260">
        <f t="shared" si="6"/>
        <v>-1.7844256379977441E-3</v>
      </c>
      <c r="M10" s="259">
        <f t="shared" si="7"/>
        <v>-136</v>
      </c>
      <c r="N10" s="258">
        <f t="shared" si="8"/>
        <v>0.21812140186701529</v>
      </c>
      <c r="O10" s="252">
        <v>86382</v>
      </c>
      <c r="P10" s="260">
        <f t="shared" si="9"/>
        <v>0.13542501873053014</v>
      </c>
      <c r="Q10" s="259">
        <f t="shared" si="10"/>
        <v>10303</v>
      </c>
      <c r="R10" s="260">
        <f t="shared" si="1"/>
        <v>0.5374292528387854</v>
      </c>
      <c r="S10" s="259">
        <f t="shared" si="2"/>
        <v>30196</v>
      </c>
      <c r="T10" s="258">
        <f>O10/$O$6</f>
        <v>0.25542219974984698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9234</v>
      </c>
      <c r="D11" s="252">
        <v>2058</v>
      </c>
      <c r="E11" s="252">
        <v>21947</v>
      </c>
      <c r="F11" s="253">
        <f t="shared" si="0"/>
        <v>6.7479814781790562E-2</v>
      </c>
      <c r="G11" s="252">
        <v>13592</v>
      </c>
      <c r="H11" s="264">
        <f t="shared" si="3"/>
        <v>-0.38068984371440284</v>
      </c>
      <c r="I11" s="255">
        <f t="shared" si="4"/>
        <v>-8355</v>
      </c>
      <c r="J11" s="253">
        <f t="shared" si="5"/>
        <v>3.9743038681625861E-2</v>
      </c>
      <c r="K11" s="252">
        <v>16768</v>
      </c>
      <c r="L11" s="260">
        <f t="shared" si="6"/>
        <v>0.23366686286050609</v>
      </c>
      <c r="M11" s="259">
        <f t="shared" si="7"/>
        <v>3176</v>
      </c>
      <c r="N11" s="258">
        <f t="shared" si="8"/>
        <v>4.8074497121493615E-2</v>
      </c>
      <c r="O11" s="252">
        <v>13342</v>
      </c>
      <c r="P11" s="260">
        <f t="shared" si="9"/>
        <v>-0.20431774809160308</v>
      </c>
      <c r="Q11" s="259">
        <f t="shared" si="10"/>
        <v>-3426</v>
      </c>
      <c r="R11" s="260">
        <f t="shared" si="1"/>
        <v>0.44487762616417581</v>
      </c>
      <c r="S11" s="259">
        <f t="shared" si="2"/>
        <v>4108</v>
      </c>
      <c r="T11" s="258">
        <f t="shared" si="11"/>
        <v>3.945084611449675E-2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44251</v>
      </c>
      <c r="D12" s="252">
        <v>16691</v>
      </c>
      <c r="E12" s="252">
        <v>34948</v>
      </c>
      <c r="F12" s="258">
        <f t="shared" si="0"/>
        <v>0.10745361858085463</v>
      </c>
      <c r="G12" s="252">
        <v>50706</v>
      </c>
      <c r="H12" s="260">
        <f t="shared" si="3"/>
        <v>0.45089847773835423</v>
      </c>
      <c r="I12" s="259">
        <f t="shared" si="4"/>
        <v>15758</v>
      </c>
      <c r="J12" s="258">
        <f t="shared" si="5"/>
        <v>0.14826445846016192</v>
      </c>
      <c r="K12" s="252">
        <v>48815</v>
      </c>
      <c r="L12" s="260">
        <f t="shared" si="6"/>
        <v>-3.7293416952628888E-2</v>
      </c>
      <c r="M12" s="259">
        <f t="shared" si="7"/>
        <v>-1891</v>
      </c>
      <c r="N12" s="258">
        <f t="shared" si="8"/>
        <v>0.13995447143283102</v>
      </c>
      <c r="O12" s="252">
        <v>57435</v>
      </c>
      <c r="P12" s="260">
        <f t="shared" si="9"/>
        <v>0.17658506606575841</v>
      </c>
      <c r="Q12" s="259">
        <f t="shared" si="10"/>
        <v>8620</v>
      </c>
      <c r="R12" s="260">
        <f t="shared" si="1"/>
        <v>0.29793676979051331</v>
      </c>
      <c r="S12" s="259">
        <f t="shared" si="2"/>
        <v>13184</v>
      </c>
      <c r="T12" s="258">
        <f t="shared" si="11"/>
        <v>0.16982906210359175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12910</v>
      </c>
      <c r="D13" s="252">
        <v>5930</v>
      </c>
      <c r="E13" s="252">
        <v>7014</v>
      </c>
      <c r="F13" s="253">
        <f t="shared" si="0"/>
        <v>2.1565745700071946E-2</v>
      </c>
      <c r="G13" s="252">
        <v>11891</v>
      </c>
      <c r="H13" s="264">
        <f t="shared" si="3"/>
        <v>0.69532363843741085</v>
      </c>
      <c r="I13" s="255">
        <f t="shared" si="4"/>
        <v>4877</v>
      </c>
      <c r="J13" s="253">
        <f t="shared" si="5"/>
        <v>3.4769310841907972E-2</v>
      </c>
      <c r="K13" s="252">
        <v>9535</v>
      </c>
      <c r="L13" s="260">
        <f t="shared" si="6"/>
        <v>-0.19813304179631652</v>
      </c>
      <c r="M13" s="259">
        <f t="shared" si="7"/>
        <v>-2356</v>
      </c>
      <c r="N13" s="258">
        <f t="shared" si="8"/>
        <v>2.7337209569026813E-2</v>
      </c>
      <c r="O13" s="252">
        <v>8202</v>
      </c>
      <c r="P13" s="260">
        <f t="shared" si="9"/>
        <v>-0.13980073413738858</v>
      </c>
      <c r="Q13" s="259">
        <f t="shared" si="10"/>
        <v>-1333</v>
      </c>
      <c r="R13" s="260">
        <f t="shared" si="1"/>
        <v>-0.36467854376452358</v>
      </c>
      <c r="S13" s="259">
        <f t="shared" si="2"/>
        <v>-4708</v>
      </c>
      <c r="T13" s="258">
        <f t="shared" si="11"/>
        <v>2.4252423911790014E-2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21167</v>
      </c>
      <c r="D14" s="252">
        <v>10065</v>
      </c>
      <c r="E14" s="252">
        <v>28597</v>
      </c>
      <c r="F14" s="258">
        <f t="shared" si="0"/>
        <v>8.7926380066289916E-2</v>
      </c>
      <c r="G14" s="252">
        <v>17244</v>
      </c>
      <c r="H14" s="260">
        <f t="shared" si="3"/>
        <v>-0.39699968528167295</v>
      </c>
      <c r="I14" s="259">
        <f t="shared" si="4"/>
        <v>-11353</v>
      </c>
      <c r="J14" s="258">
        <f t="shared" si="5"/>
        <v>5.0421494925394085E-2</v>
      </c>
      <c r="K14" s="252">
        <v>17464</v>
      </c>
      <c r="L14" s="260">
        <f t="shared" si="6"/>
        <v>1.2758060774762159E-2</v>
      </c>
      <c r="M14" s="259">
        <f t="shared" si="7"/>
        <v>220</v>
      </c>
      <c r="N14" s="258">
        <f t="shared" si="8"/>
        <v>5.0069955732929654E-2</v>
      </c>
      <c r="O14" s="252">
        <v>15005</v>
      </c>
      <c r="P14" s="260">
        <f t="shared" si="9"/>
        <v>-0.14080393953275305</v>
      </c>
      <c r="Q14" s="259">
        <f t="shared" si="10"/>
        <v>-2459</v>
      </c>
      <c r="R14" s="260">
        <f t="shared" si="1"/>
        <v>-0.29111352577124772</v>
      </c>
      <c r="S14" s="259">
        <f t="shared" si="2"/>
        <v>-6162</v>
      </c>
      <c r="T14" s="258">
        <f t="shared" si="11"/>
        <v>4.4368156644283001E-2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18634</v>
      </c>
      <c r="D15" s="252">
        <v>6072</v>
      </c>
      <c r="E15" s="252">
        <v>16748</v>
      </c>
      <c r="F15" s="253">
        <f t="shared" si="0"/>
        <v>5.1494597802224831E-2</v>
      </c>
      <c r="G15" s="252">
        <v>22757</v>
      </c>
      <c r="H15" s="264">
        <f t="shared" si="3"/>
        <v>0.35878910914736095</v>
      </c>
      <c r="I15" s="255">
        <f t="shared" si="4"/>
        <v>6009</v>
      </c>
      <c r="J15" s="253">
        <f t="shared" si="5"/>
        <v>6.6541519370052954E-2</v>
      </c>
      <c r="K15" s="252">
        <v>28471</v>
      </c>
      <c r="L15" s="260">
        <f t="shared" si="6"/>
        <v>0.25108757744869714</v>
      </c>
      <c r="M15" s="259">
        <f t="shared" si="7"/>
        <v>5714</v>
      </c>
      <c r="N15" s="258">
        <f t="shared" si="8"/>
        <v>8.1627445583614303E-2</v>
      </c>
      <c r="O15" s="252">
        <v>30835</v>
      </c>
      <c r="P15" s="260">
        <f t="shared" si="9"/>
        <v>8.303185697727522E-2</v>
      </c>
      <c r="Q15" s="259">
        <f t="shared" si="10"/>
        <v>2364</v>
      </c>
      <c r="R15" s="260">
        <f t="shared" si="1"/>
        <v>0.65477084898572513</v>
      </c>
      <c r="S15" s="259">
        <f t="shared" si="2"/>
        <v>12201</v>
      </c>
      <c r="T15" s="258">
        <f t="shared" si="11"/>
        <v>9.1175748758844807E-2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25510</v>
      </c>
      <c r="D16" s="252">
        <f>D6-SUM(D7:D15)</f>
        <v>33881</v>
      </c>
      <c r="E16" s="252">
        <f>E6-SUM(E7:E15)</f>
        <v>22017</v>
      </c>
      <c r="F16" s="258">
        <f t="shared" si="0"/>
        <v>6.769504178478529E-2</v>
      </c>
      <c r="G16" s="252">
        <f>G6-SUM(G7:G15)</f>
        <v>31924</v>
      </c>
      <c r="H16" s="260">
        <f t="shared" si="3"/>
        <v>0.44997047735840479</v>
      </c>
      <c r="I16" s="259">
        <f t="shared" si="4"/>
        <v>9907</v>
      </c>
      <c r="J16" s="258">
        <f t="shared" si="5"/>
        <v>9.3345848062994702E-2</v>
      </c>
      <c r="K16" s="252">
        <f>K6-SUM(K7:K15)</f>
        <v>33975</v>
      </c>
      <c r="L16" s="260">
        <f t="shared" si="6"/>
        <v>6.4246335045733627E-2</v>
      </c>
      <c r="M16" s="259">
        <f t="shared" si="7"/>
        <v>2051</v>
      </c>
      <c r="N16" s="258">
        <f t="shared" si="8"/>
        <v>9.7407624028074041E-2</v>
      </c>
      <c r="O16" s="252">
        <f>O6-SUM(O7:O15)</f>
        <v>28847</v>
      </c>
      <c r="P16" s="260">
        <f t="shared" si="9"/>
        <v>-0.15093451066961006</v>
      </c>
      <c r="Q16" s="259">
        <f t="shared" si="10"/>
        <v>-5128</v>
      </c>
      <c r="R16" s="260">
        <f t="shared" si="1"/>
        <v>0.13081144649157195</v>
      </c>
      <c r="S16" s="259">
        <f t="shared" si="2"/>
        <v>3337</v>
      </c>
      <c r="T16" s="258">
        <f t="shared" si="11"/>
        <v>8.5297448498342657E-2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82B9A-24A1-4181-871A-2E484EAB5FB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AA941-4BBC-4DFC-9683-5ACB28F69772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67064</v>
      </c>
      <c r="D8" s="116">
        <f t="shared" ref="D8:D20" si="0">C8/C9-1</f>
        <v>-0.1159154725338466</v>
      </c>
    </row>
    <row r="9" spans="1:5" x14ac:dyDescent="0.25">
      <c r="A9" s="1"/>
      <c r="B9" s="114">
        <v>2022</v>
      </c>
      <c r="C9" s="115">
        <v>75857</v>
      </c>
      <c r="D9" s="116">
        <f t="shared" si="0"/>
        <v>0.89708898114340019</v>
      </c>
    </row>
    <row r="10" spans="1:5" x14ac:dyDescent="0.25">
      <c r="A10" s="1"/>
      <c r="B10" s="114">
        <v>2021</v>
      </c>
      <c r="C10" s="115">
        <v>39986</v>
      </c>
      <c r="D10" s="116">
        <f t="shared" si="0"/>
        <v>0.48934743742550646</v>
      </c>
    </row>
    <row r="11" spans="1:5" x14ac:dyDescent="0.25">
      <c r="A11" s="1" t="s">
        <v>72</v>
      </c>
      <c r="B11" s="114">
        <v>2020</v>
      </c>
      <c r="C11" s="115">
        <v>26848</v>
      </c>
      <c r="D11" s="116">
        <f t="shared" si="0"/>
        <v>-0.64900445804081519</v>
      </c>
    </row>
    <row r="12" spans="1:5" x14ac:dyDescent="0.25">
      <c r="A12" s="1" t="s">
        <v>74</v>
      </c>
      <c r="B12" s="114">
        <v>2019</v>
      </c>
      <c r="C12" s="115">
        <v>76491</v>
      </c>
      <c r="D12" s="116">
        <f t="shared" si="0"/>
        <v>-0.15281100478468901</v>
      </c>
    </row>
    <row r="13" spans="1:5" x14ac:dyDescent="0.25">
      <c r="A13" s="1" t="s">
        <v>76</v>
      </c>
      <c r="B13" s="114">
        <v>2018</v>
      </c>
      <c r="C13" s="115">
        <v>90288</v>
      </c>
      <c r="D13" s="116">
        <f t="shared" si="0"/>
        <v>8.3317335381071222E-2</v>
      </c>
    </row>
    <row r="14" spans="1:5" x14ac:dyDescent="0.25">
      <c r="A14" s="1" t="s">
        <v>78</v>
      </c>
      <c r="B14" s="114">
        <v>2017</v>
      </c>
      <c r="C14" s="115">
        <v>83344</v>
      </c>
      <c r="D14" s="116">
        <f>C14/C15-1</f>
        <v>3.2277242438504716E-2</v>
      </c>
    </row>
    <row r="15" spans="1:5" x14ac:dyDescent="0.25">
      <c r="A15" s="1" t="s">
        <v>80</v>
      </c>
      <c r="B15" s="114">
        <v>2016</v>
      </c>
      <c r="C15" s="115">
        <v>80738</v>
      </c>
      <c r="D15" s="116">
        <f>C15/C16-1</f>
        <v>4.9363140109176085E-2</v>
      </c>
    </row>
    <row r="16" spans="1:5" x14ac:dyDescent="0.25">
      <c r="A16" s="1" t="s">
        <v>82</v>
      </c>
      <c r="B16" s="114">
        <v>2015</v>
      </c>
      <c r="C16" s="115">
        <v>76940</v>
      </c>
      <c r="D16" s="116">
        <f t="shared" si="0"/>
        <v>0.29039832285115308</v>
      </c>
    </row>
    <row r="17" spans="1:4" x14ac:dyDescent="0.25">
      <c r="A17" s="1" t="s">
        <v>84</v>
      </c>
      <c r="B17" s="114">
        <v>2014</v>
      </c>
      <c r="C17" s="115">
        <v>59625</v>
      </c>
      <c r="D17" s="116">
        <f t="shared" si="0"/>
        <v>-0.14425340145817789</v>
      </c>
    </row>
    <row r="18" spans="1:4" x14ac:dyDescent="0.25">
      <c r="A18" s="1" t="s">
        <v>86</v>
      </c>
      <c r="B18" s="114">
        <v>2013</v>
      </c>
      <c r="C18" s="115">
        <v>69676</v>
      </c>
      <c r="D18" s="116">
        <f t="shared" si="0"/>
        <v>-2.5674012753104325E-2</v>
      </c>
    </row>
    <row r="19" spans="1:4" x14ac:dyDescent="0.25">
      <c r="A19" s="1" t="s">
        <v>88</v>
      </c>
      <c r="B19" s="114">
        <v>2012</v>
      </c>
      <c r="C19" s="115">
        <v>71512</v>
      </c>
      <c r="D19" s="116">
        <f>C19/C20-1</f>
        <v>0.12730941421274977</v>
      </c>
    </row>
    <row r="20" spans="1:4" x14ac:dyDescent="0.25">
      <c r="A20" s="1" t="s">
        <v>90</v>
      </c>
      <c r="B20" s="114">
        <v>2011</v>
      </c>
      <c r="C20" s="115">
        <v>63436</v>
      </c>
      <c r="D20" s="116">
        <f t="shared" si="0"/>
        <v>-4.9733357301216419E-2</v>
      </c>
    </row>
    <row r="21" spans="1:4" x14ac:dyDescent="0.25">
      <c r="A21" s="1" t="s">
        <v>92</v>
      </c>
      <c r="B21" s="114">
        <v>2010</v>
      </c>
      <c r="C21" s="115">
        <v>66756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289FA-575A-432F-813E-081209B0F17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51902</v>
      </c>
      <c r="D8" s="116">
        <f t="shared" ref="D8:D20" si="0">C8/C9-1</f>
        <v>7.9178275876408799E-2</v>
      </c>
    </row>
    <row r="9" spans="1:5" x14ac:dyDescent="0.25">
      <c r="A9" s="1"/>
      <c r="B9" s="114">
        <v>2022</v>
      </c>
      <c r="C9" s="115">
        <v>48094</v>
      </c>
      <c r="D9" s="116">
        <f t="shared" si="0"/>
        <v>0.10606687824847061</v>
      </c>
    </row>
    <row r="10" spans="1:5" x14ac:dyDescent="0.25">
      <c r="A10" s="1"/>
      <c r="B10" s="114">
        <v>2021</v>
      </c>
      <c r="C10" s="115">
        <v>43482</v>
      </c>
      <c r="D10" s="116">
        <f t="shared" si="0"/>
        <v>0.74542389210019278</v>
      </c>
    </row>
    <row r="11" spans="1:5" x14ac:dyDescent="0.25">
      <c r="A11" s="1" t="s">
        <v>72</v>
      </c>
      <c r="B11" s="114">
        <v>2020</v>
      </c>
      <c r="C11" s="115">
        <v>24912</v>
      </c>
      <c r="D11" s="116">
        <f t="shared" si="0"/>
        <v>-0.51465087281795507</v>
      </c>
    </row>
    <row r="12" spans="1:5" x14ac:dyDescent="0.25">
      <c r="A12" s="1" t="s">
        <v>74</v>
      </c>
      <c r="B12" s="114">
        <v>2019</v>
      </c>
      <c r="C12" s="115">
        <v>51328</v>
      </c>
      <c r="D12" s="116">
        <f t="shared" si="0"/>
        <v>0.22110672312889568</v>
      </c>
    </row>
    <row r="13" spans="1:5" x14ac:dyDescent="0.25">
      <c r="A13" s="1" t="s">
        <v>76</v>
      </c>
      <c r="B13" s="114">
        <v>2018</v>
      </c>
      <c r="C13" s="115">
        <v>42034</v>
      </c>
      <c r="D13" s="116">
        <f t="shared" si="0"/>
        <v>-3.6867309763306877E-2</v>
      </c>
    </row>
    <row r="14" spans="1:5" x14ac:dyDescent="0.25">
      <c r="A14" s="1" t="s">
        <v>78</v>
      </c>
      <c r="B14" s="114">
        <v>2017</v>
      </c>
      <c r="C14" s="115">
        <v>43643</v>
      </c>
      <c r="D14" s="116">
        <f>C14/C15-1</f>
        <v>-1.5319705789449967E-2</v>
      </c>
    </row>
    <row r="15" spans="1:5" x14ac:dyDescent="0.25">
      <c r="A15" s="1" t="s">
        <v>80</v>
      </c>
      <c r="B15" s="114">
        <v>2016</v>
      </c>
      <c r="C15" s="115">
        <v>44322</v>
      </c>
      <c r="D15" s="116">
        <f>C15/C16-1</f>
        <v>-7.8276421411637487E-2</v>
      </c>
    </row>
    <row r="16" spans="1:5" x14ac:dyDescent="0.25">
      <c r="A16" s="1" t="s">
        <v>82</v>
      </c>
      <c r="B16" s="114">
        <v>2015</v>
      </c>
      <c r="C16" s="115">
        <v>48086</v>
      </c>
      <c r="D16" s="116">
        <f t="shared" si="0"/>
        <v>2.866555427202333E-2</v>
      </c>
    </row>
    <row r="17" spans="1:4" x14ac:dyDescent="0.25">
      <c r="A17" s="1" t="s">
        <v>84</v>
      </c>
      <c r="B17" s="114">
        <v>2014</v>
      </c>
      <c r="C17" s="115">
        <v>46746</v>
      </c>
      <c r="D17" s="116">
        <f t="shared" si="0"/>
        <v>7.1811803549318931E-2</v>
      </c>
    </row>
    <row r="18" spans="1:4" x14ac:dyDescent="0.25">
      <c r="A18" s="1" t="s">
        <v>86</v>
      </c>
      <c r="B18" s="114">
        <v>2013</v>
      </c>
      <c r="C18" s="115">
        <v>43614</v>
      </c>
      <c r="D18" s="116">
        <f t="shared" si="0"/>
        <v>0.18496984187360765</v>
      </c>
    </row>
    <row r="19" spans="1:4" x14ac:dyDescent="0.25">
      <c r="A19" s="1" t="s">
        <v>88</v>
      </c>
      <c r="B19" s="114">
        <v>2012</v>
      </c>
      <c r="C19" s="115">
        <v>36806</v>
      </c>
      <c r="D19" s="116">
        <f>C19/C20-1</f>
        <v>-0.35742593271530576</v>
      </c>
    </row>
    <row r="20" spans="1:4" x14ac:dyDescent="0.25">
      <c r="A20" s="1" t="s">
        <v>90</v>
      </c>
      <c r="B20" s="114">
        <v>2011</v>
      </c>
      <c r="C20" s="115">
        <v>57279</v>
      </c>
      <c r="D20" s="116">
        <f t="shared" si="0"/>
        <v>-0.25730326880437737</v>
      </c>
    </row>
    <row r="21" spans="1:4" x14ac:dyDescent="0.25">
      <c r="A21" s="1" t="s">
        <v>92</v>
      </c>
      <c r="B21" s="114">
        <v>2010</v>
      </c>
      <c r="C21" s="115">
        <v>77123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E1153-8A7E-4A75-9EC7-A17AC5359687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67671</v>
      </c>
      <c r="O7" s="92">
        <v>108506</v>
      </c>
      <c r="P7" s="92">
        <v>124412</v>
      </c>
      <c r="Q7" s="92">
        <v>380751</v>
      </c>
      <c r="R7" s="92">
        <v>127349</v>
      </c>
      <c r="S7" s="93">
        <f t="shared" ref="S7:S52" si="4">IFERROR(R7/Q7-1,"-")</f>
        <v>-0.66553206688885913</v>
      </c>
      <c r="T7" s="93">
        <f t="shared" ref="T7:T52" si="5">IFERROR(R7/N7-1,"-")</f>
        <v>0.8818844113431159</v>
      </c>
      <c r="U7" s="92">
        <f t="shared" ref="U7:U52" si="6">IFERROR(R7-Q7,"-")</f>
        <v>-253402</v>
      </c>
      <c r="V7" s="92">
        <f t="shared" ref="V7:V52" si="7">IFERROR(R7-N7,"-")</f>
        <v>59678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45474</v>
      </c>
      <c r="O8" s="95">
        <v>79527</v>
      </c>
      <c r="P8" s="95">
        <v>89464</v>
      </c>
      <c r="Q8" s="95">
        <v>90839</v>
      </c>
      <c r="R8" s="95">
        <v>91665</v>
      </c>
      <c r="S8" s="96">
        <f t="shared" si="4"/>
        <v>9.0930107112583425E-3</v>
      </c>
      <c r="T8" s="96">
        <f t="shared" si="5"/>
        <v>1.0157672516163081</v>
      </c>
      <c r="U8" s="95">
        <f t="shared" si="6"/>
        <v>826</v>
      </c>
      <c r="V8" s="95">
        <f t="shared" si="7"/>
        <v>46191</v>
      </c>
      <c r="W8" s="96">
        <f>R8/R7</f>
        <v>0.71979363795553952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35573</v>
      </c>
      <c r="O9" s="52">
        <v>63504</v>
      </c>
      <c r="P9" s="52">
        <v>71177</v>
      </c>
      <c r="Q9" s="52">
        <v>74929</v>
      </c>
      <c r="R9" s="52">
        <v>75342</v>
      </c>
      <c r="S9" s="98">
        <f t="shared" si="4"/>
        <v>5.5118845840729236E-3</v>
      </c>
      <c r="T9" s="98">
        <f t="shared" si="5"/>
        <v>1.117954628510387</v>
      </c>
      <c r="U9" s="52">
        <f t="shared" si="6"/>
        <v>413</v>
      </c>
      <c r="V9" s="52">
        <f t="shared" si="7"/>
        <v>39769</v>
      </c>
      <c r="W9" s="98">
        <f>R9/R7</f>
        <v>0.59161830874211807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9901</v>
      </c>
      <c r="O10" s="52">
        <v>16023</v>
      </c>
      <c r="P10" s="52">
        <v>18287</v>
      </c>
      <c r="Q10" s="52">
        <v>15910</v>
      </c>
      <c r="R10" s="52">
        <v>16323</v>
      </c>
      <c r="S10" s="98">
        <f t="shared" si="4"/>
        <v>2.5958516656191089E-2</v>
      </c>
      <c r="T10" s="98">
        <f t="shared" si="5"/>
        <v>0.64862135137864851</v>
      </c>
      <c r="U10" s="52">
        <f t="shared" si="6"/>
        <v>413</v>
      </c>
      <c r="V10" s="52">
        <f t="shared" si="7"/>
        <v>6422</v>
      </c>
      <c r="W10" s="98">
        <f>R10/R7</f>
        <v>0.1281753292134214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22197</v>
      </c>
      <c r="O11" s="95">
        <v>28979</v>
      </c>
      <c r="P11" s="95">
        <v>34948</v>
      </c>
      <c r="Q11" s="95">
        <v>36078</v>
      </c>
      <c r="R11" s="95">
        <v>35684</v>
      </c>
      <c r="S11" s="96">
        <f t="shared" si="4"/>
        <v>-1.0920782748489399E-2</v>
      </c>
      <c r="T11" s="96">
        <f t="shared" si="5"/>
        <v>0.60760463125647601</v>
      </c>
      <c r="U11" s="95">
        <f t="shared" si="6"/>
        <v>-394</v>
      </c>
      <c r="V11" s="95">
        <f t="shared" si="7"/>
        <v>13487</v>
      </c>
      <c r="W11" s="96">
        <f>R11/R7</f>
        <v>0.28020636204446048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24366</v>
      </c>
      <c r="O12" s="99">
        <v>38935</v>
      </c>
      <c r="P12" s="99">
        <v>44073</v>
      </c>
      <c r="Q12" s="99">
        <v>46343</v>
      </c>
      <c r="R12" s="99">
        <v>46333</v>
      </c>
      <c r="S12" s="100">
        <f t="shared" si="4"/>
        <v>-2.1578231879681997E-4</v>
      </c>
      <c r="T12" s="100">
        <f t="shared" si="5"/>
        <v>0.9015431338750719</v>
      </c>
      <c r="U12" s="99">
        <f t="shared" si="6"/>
        <v>-10</v>
      </c>
      <c r="V12" s="99">
        <f t="shared" si="7"/>
        <v>21967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18619</v>
      </c>
      <c r="O13" s="95">
        <v>31968</v>
      </c>
      <c r="P13" s="95">
        <v>34318</v>
      </c>
      <c r="Q13" s="95">
        <v>35510</v>
      </c>
      <c r="R13" s="95">
        <v>34946</v>
      </c>
      <c r="S13" s="96">
        <f t="shared" si="4"/>
        <v>-1.588284990143618E-2</v>
      </c>
      <c r="T13" s="96">
        <f t="shared" si="5"/>
        <v>0.87689994092056511</v>
      </c>
      <c r="U13" s="95">
        <f t="shared" si="6"/>
        <v>-564</v>
      </c>
      <c r="V13" s="95">
        <f t="shared" si="7"/>
        <v>16327</v>
      </c>
      <c r="W13" s="96">
        <f>R13/R12</f>
        <v>0.75423564198303583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15833</v>
      </c>
      <c r="O14" s="52">
        <v>27191</v>
      </c>
      <c r="P14" s="52">
        <v>29302</v>
      </c>
      <c r="Q14" s="52">
        <v>31185</v>
      </c>
      <c r="R14" s="52">
        <v>30941</v>
      </c>
      <c r="S14" s="98">
        <f t="shared" si="4"/>
        <v>-7.824274490941141E-3</v>
      </c>
      <c r="T14" s="98">
        <f t="shared" si="5"/>
        <v>0.95420956230657494</v>
      </c>
      <c r="U14" s="52">
        <f t="shared" si="6"/>
        <v>-244</v>
      </c>
      <c r="V14" s="52">
        <f t="shared" si="7"/>
        <v>15108</v>
      </c>
      <c r="W14" s="98">
        <f>R14/R12</f>
        <v>0.66779617119547618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4777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8.6439470787559619E-2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6967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0.24576435801696414</v>
      </c>
    </row>
    <row r="17" spans="2:23" x14ac:dyDescent="0.25">
      <c r="B17" s="91" t="s">
        <v>45</v>
      </c>
      <c r="C17" s="99">
        <v>40353</v>
      </c>
      <c r="D17" s="99">
        <v>41159</v>
      </c>
      <c r="E17" s="99">
        <v>20336</v>
      </c>
      <c r="F17" s="99">
        <v>24064</v>
      </c>
      <c r="G17" s="99">
        <v>38225</v>
      </c>
      <c r="H17" s="99">
        <v>37475</v>
      </c>
      <c r="I17" s="100">
        <f t="shared" si="0"/>
        <v>-1.962066710268151E-2</v>
      </c>
      <c r="J17" s="100">
        <f t="shared" si="1"/>
        <v>-8.950654777812872E-2</v>
      </c>
      <c r="K17" s="99">
        <f t="shared" si="2"/>
        <v>-750</v>
      </c>
      <c r="L17" s="99">
        <f t="shared" si="3"/>
        <v>-3684</v>
      </c>
      <c r="M17" s="93">
        <f>H17/H17</f>
        <v>1</v>
      </c>
      <c r="N17" s="99">
        <v>19692</v>
      </c>
      <c r="O17" s="99">
        <v>34133</v>
      </c>
      <c r="P17" s="99">
        <v>39030</v>
      </c>
      <c r="Q17" s="99">
        <v>38275</v>
      </c>
      <c r="R17" s="99">
        <v>38115</v>
      </c>
      <c r="S17" s="100">
        <f t="shared" si="4"/>
        <v>-4.1802743305029422E-3</v>
      </c>
      <c r="T17" s="100">
        <f t="shared" si="5"/>
        <v>0.93555758683729429</v>
      </c>
      <c r="U17" s="99">
        <f t="shared" si="6"/>
        <v>-160</v>
      </c>
      <c r="V17" s="99">
        <f t="shared" si="7"/>
        <v>18423</v>
      </c>
      <c r="W17" s="93">
        <f>R17/R17</f>
        <v>1</v>
      </c>
    </row>
    <row r="18" spans="2:23" x14ac:dyDescent="0.25">
      <c r="B18" s="94" t="s">
        <v>60</v>
      </c>
      <c r="C18" s="95">
        <v>19432</v>
      </c>
      <c r="D18" s="95">
        <v>20753</v>
      </c>
      <c r="E18" s="95">
        <v>9541</v>
      </c>
      <c r="F18" s="95">
        <v>10403</v>
      </c>
      <c r="G18" s="95">
        <v>21063</v>
      </c>
      <c r="H18" s="95">
        <v>20218</v>
      </c>
      <c r="I18" s="96">
        <f t="shared" si="0"/>
        <v>-4.0117742012059088E-2</v>
      </c>
      <c r="J18" s="96">
        <f t="shared" si="1"/>
        <v>-2.5779405387172938E-2</v>
      </c>
      <c r="K18" s="95">
        <f t="shared" si="2"/>
        <v>-845</v>
      </c>
      <c r="L18" s="95">
        <f t="shared" si="3"/>
        <v>-535</v>
      </c>
      <c r="M18" s="96">
        <f>H18/H17</f>
        <v>0.5395063375583723</v>
      </c>
      <c r="N18" s="95">
        <v>8368</v>
      </c>
      <c r="O18" s="95">
        <v>18384</v>
      </c>
      <c r="P18" s="95">
        <v>21626</v>
      </c>
      <c r="Q18" s="95">
        <v>21041</v>
      </c>
      <c r="R18" s="95">
        <v>21899</v>
      </c>
      <c r="S18" s="96">
        <f t="shared" si="4"/>
        <v>4.077752958509584E-2</v>
      </c>
      <c r="T18" s="96">
        <f t="shared" si="5"/>
        <v>1.6169933078393881</v>
      </c>
      <c r="U18" s="95">
        <f t="shared" si="6"/>
        <v>858</v>
      </c>
      <c r="V18" s="95">
        <f t="shared" si="7"/>
        <v>13531</v>
      </c>
      <c r="W18" s="96">
        <f>R18/R17</f>
        <v>0.57455070182342904</v>
      </c>
    </row>
    <row r="19" spans="2:23" x14ac:dyDescent="0.25">
      <c r="B19" s="97" t="s">
        <v>61</v>
      </c>
      <c r="C19" s="52">
        <v>13671</v>
      </c>
      <c r="D19" s="52">
        <v>14966</v>
      </c>
      <c r="E19" s="52">
        <v>6536</v>
      </c>
      <c r="F19" s="52">
        <v>7396</v>
      </c>
      <c r="G19" s="52">
        <v>15144</v>
      </c>
      <c r="H19" s="52">
        <v>15039</v>
      </c>
      <c r="I19" s="98">
        <f t="shared" si="0"/>
        <v>-6.9334389857369505E-3</v>
      </c>
      <c r="J19" s="98">
        <f t="shared" si="1"/>
        <v>4.8777228384337956E-3</v>
      </c>
      <c r="K19" s="52">
        <f t="shared" si="2"/>
        <v>-105</v>
      </c>
      <c r="L19" s="52">
        <f t="shared" si="3"/>
        <v>73</v>
      </c>
      <c r="M19" s="98">
        <f>H19/H17</f>
        <v>0.40130753835890592</v>
      </c>
      <c r="N19" s="52">
        <v>5449</v>
      </c>
      <c r="O19" s="52">
        <v>13558</v>
      </c>
      <c r="P19" s="52">
        <v>15490</v>
      </c>
      <c r="Q19" s="52">
        <v>16190</v>
      </c>
      <c r="R19" s="52">
        <v>16190</v>
      </c>
      <c r="S19" s="98">
        <f t="shared" si="4"/>
        <v>0</v>
      </c>
      <c r="T19" s="98">
        <f t="shared" si="5"/>
        <v>1.9711873738300607</v>
      </c>
      <c r="U19" s="52">
        <f t="shared" si="6"/>
        <v>0</v>
      </c>
      <c r="V19" s="52">
        <f t="shared" si="7"/>
        <v>10741</v>
      </c>
      <c r="W19" s="98">
        <f>R19/R17</f>
        <v>0.4247671520398793</v>
      </c>
    </row>
    <row r="20" spans="2:23" x14ac:dyDescent="0.25">
      <c r="B20" s="97" t="s">
        <v>62</v>
      </c>
      <c r="C20" s="52">
        <v>5761</v>
      </c>
      <c r="D20" s="52">
        <v>5788</v>
      </c>
      <c r="E20" s="52">
        <v>3005</v>
      </c>
      <c r="F20" s="52">
        <v>3007</v>
      </c>
      <c r="G20" s="52">
        <v>5919</v>
      </c>
      <c r="H20" s="52">
        <v>5179</v>
      </c>
      <c r="I20" s="98">
        <f t="shared" si="0"/>
        <v>-0.12502111843216757</v>
      </c>
      <c r="J20" s="98">
        <f t="shared" si="1"/>
        <v>-0.10521769177608842</v>
      </c>
      <c r="K20" s="52">
        <f t="shared" si="2"/>
        <v>-740</v>
      </c>
      <c r="L20" s="52">
        <f t="shared" si="3"/>
        <v>-609</v>
      </c>
      <c r="M20" s="98">
        <f>H20/H17</f>
        <v>0.13819879919946632</v>
      </c>
      <c r="N20" s="52">
        <v>2919</v>
      </c>
      <c r="O20" s="52">
        <v>4826</v>
      </c>
      <c r="P20" s="52">
        <v>6136</v>
      </c>
      <c r="Q20" s="52">
        <v>4851</v>
      </c>
      <c r="R20" s="52">
        <v>5709</v>
      </c>
      <c r="S20" s="98">
        <f t="shared" si="4"/>
        <v>0.1768707482993197</v>
      </c>
      <c r="T20" s="98">
        <f t="shared" si="5"/>
        <v>0.95580678314491263</v>
      </c>
      <c r="U20" s="52">
        <f t="shared" si="6"/>
        <v>858</v>
      </c>
      <c r="V20" s="52">
        <f t="shared" si="7"/>
        <v>2790</v>
      </c>
      <c r="W20" s="98">
        <f>R20/R17</f>
        <v>0.1497835497835498</v>
      </c>
    </row>
    <row r="21" spans="2:23" x14ac:dyDescent="0.25">
      <c r="B21" s="94" t="s">
        <v>63</v>
      </c>
      <c r="C21" s="95">
        <v>20921</v>
      </c>
      <c r="D21" s="95">
        <v>20406</v>
      </c>
      <c r="E21" s="95">
        <v>10795</v>
      </c>
      <c r="F21" s="95">
        <v>13661</v>
      </c>
      <c r="G21" s="95">
        <v>17162</v>
      </c>
      <c r="H21" s="95">
        <v>17257</v>
      </c>
      <c r="I21" s="96">
        <f t="shared" si="0"/>
        <v>5.5354853746649724E-3</v>
      </c>
      <c r="J21" s="96">
        <f t="shared" si="1"/>
        <v>-0.15431735763990984</v>
      </c>
      <c r="K21" s="95">
        <f t="shared" si="2"/>
        <v>95</v>
      </c>
      <c r="L21" s="95">
        <f t="shared" si="3"/>
        <v>-3149</v>
      </c>
      <c r="M21" s="96">
        <f>H21/H17</f>
        <v>0.46049366244162776</v>
      </c>
      <c r="N21" s="95">
        <v>11324</v>
      </c>
      <c r="O21" s="95">
        <v>15749</v>
      </c>
      <c r="P21" s="95">
        <v>17404</v>
      </c>
      <c r="Q21" s="95">
        <v>17234</v>
      </c>
      <c r="R21" s="95">
        <v>16216</v>
      </c>
      <c r="S21" s="96">
        <f t="shared" si="4"/>
        <v>-5.9069281652547323E-2</v>
      </c>
      <c r="T21" s="96">
        <f t="shared" si="5"/>
        <v>0.43200282585658778</v>
      </c>
      <c r="U21" s="95">
        <f t="shared" si="6"/>
        <v>-1018</v>
      </c>
      <c r="V21" s="95">
        <f t="shared" si="7"/>
        <v>4892</v>
      </c>
      <c r="W21" s="96">
        <f>R21/R17</f>
        <v>0.4254492981765709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1.9548387096774196</v>
      </c>
      <c r="U22" s="99">
        <f t="shared" si="6"/>
        <v>4</v>
      </c>
      <c r="V22" s="99">
        <f t="shared" si="7"/>
        <v>606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4049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6.3472462336379376E-2</v>
      </c>
      <c r="U25" s="99">
        <f t="shared" si="6"/>
        <v>30</v>
      </c>
      <c r="V25" s="99">
        <f t="shared" si="7"/>
        <v>257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3349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7.6739325171693018E-2</v>
      </c>
      <c r="U26" s="95">
        <f t="shared" si="6"/>
        <v>30</v>
      </c>
      <c r="V26" s="95">
        <f t="shared" si="7"/>
        <v>257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9232</v>
      </c>
      <c r="O29" s="99">
        <v>15588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1.1852253032928943</v>
      </c>
      <c r="U29" s="99">
        <f t="shared" si="6"/>
        <v>740</v>
      </c>
      <c r="V29" s="99">
        <f t="shared" si="7"/>
        <v>10942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6282</v>
      </c>
      <c r="O30" s="95">
        <v>12255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1.505730659025788</v>
      </c>
      <c r="U30" s="95">
        <f t="shared" si="6"/>
        <v>654</v>
      </c>
      <c r="V30" s="95">
        <f t="shared" si="7"/>
        <v>9459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5630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1.4223801065719361</v>
      </c>
      <c r="U31" s="52">
        <f t="shared" si="6"/>
        <v>650</v>
      </c>
      <c r="V31" s="52">
        <f t="shared" si="7"/>
        <v>8008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652</v>
      </c>
      <c r="O32" s="52">
        <v>2173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2.2254601226993866</v>
      </c>
      <c r="U32" s="52">
        <f t="shared" si="6"/>
        <v>4</v>
      </c>
      <c r="V32" s="52">
        <f t="shared" si="7"/>
        <v>1451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>
        <f t="shared" si="5"/>
        <v>1.3127147766323026</v>
      </c>
      <c r="U34" s="99">
        <f t="shared" si="6"/>
        <v>10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>
        <f t="shared" si="5"/>
        <v>1.3127147766323026</v>
      </c>
      <c r="U35" s="95">
        <f t="shared" si="6"/>
        <v>10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1.3354430379746836</v>
      </c>
      <c r="U36" s="99">
        <f t="shared" si="6"/>
        <v>6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19.045454545454547</v>
      </c>
      <c r="U38" s="95">
        <f t="shared" si="6"/>
        <v>6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2826</v>
      </c>
      <c r="Q39" s="99">
        <v>2750</v>
      </c>
      <c r="R39" s="99">
        <v>2507</v>
      </c>
      <c r="S39" s="100">
        <f t="shared" si="4"/>
        <v>-8.8363636363636311E-2</v>
      </c>
      <c r="T39" s="100">
        <f t="shared" si="5"/>
        <v>0.51297525648762821</v>
      </c>
      <c r="U39" s="99">
        <f t="shared" si="6"/>
        <v>-243</v>
      </c>
      <c r="V39" s="99">
        <f t="shared" si="7"/>
        <v>850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2826</v>
      </c>
      <c r="Q40" s="95">
        <v>2750</v>
      </c>
      <c r="R40" s="95">
        <v>2507</v>
      </c>
      <c r="S40" s="96">
        <f t="shared" si="4"/>
        <v>-8.8363636363636311E-2</v>
      </c>
      <c r="T40" s="96">
        <f t="shared" si="5"/>
        <v>0.51297525648762821</v>
      </c>
      <c r="U40" s="95">
        <f t="shared" si="6"/>
        <v>-243</v>
      </c>
      <c r="V40" s="95">
        <f t="shared" si="7"/>
        <v>850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>
        <f t="shared" si="5"/>
        <v>0.7940234791889007</v>
      </c>
      <c r="U41" s="52">
        <f t="shared" si="6"/>
        <v>7</v>
      </c>
      <c r="V41" s="52">
        <f t="shared" si="7"/>
        <v>744</v>
      </c>
      <c r="W41" s="98">
        <f>R41/R39</f>
        <v>0.67052253689668928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1152</v>
      </c>
      <c r="Q42" s="52">
        <v>1076</v>
      </c>
      <c r="R42" s="52">
        <v>826</v>
      </c>
      <c r="S42" s="98">
        <f t="shared" si="4"/>
        <v>-0.23234200743494426</v>
      </c>
      <c r="T42" s="98">
        <f t="shared" si="5"/>
        <v>0.14722222222222214</v>
      </c>
      <c r="U42" s="52">
        <f t="shared" si="6"/>
        <v>-250</v>
      </c>
      <c r="V42" s="52">
        <f t="shared" si="7"/>
        <v>106</v>
      </c>
      <c r="W42" s="98">
        <f>R42/R39</f>
        <v>0.32947746310331072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5411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3751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2690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3081</v>
      </c>
      <c r="Q48" s="99">
        <v>3058</v>
      </c>
      <c r="R48" s="99">
        <v>3113</v>
      </c>
      <c r="S48" s="100">
        <f t="shared" si="4"/>
        <v>1.7985611510791477E-2</v>
      </c>
      <c r="T48" s="100">
        <f t="shared" si="5"/>
        <v>0.37015845070422526</v>
      </c>
      <c r="U48" s="99">
        <f t="shared" si="6"/>
        <v>55</v>
      </c>
      <c r="V48" s="99">
        <f t="shared" si="7"/>
        <v>841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2877</v>
      </c>
      <c r="Q49" s="95">
        <v>2644</v>
      </c>
      <c r="R49" s="95">
        <v>2725</v>
      </c>
      <c r="S49" s="96">
        <f t="shared" si="4"/>
        <v>3.063540090771566E-2</v>
      </c>
      <c r="T49" s="96">
        <f t="shared" si="5"/>
        <v>0.2154326494201606</v>
      </c>
      <c r="U49" s="95">
        <f t="shared" si="6"/>
        <v>81</v>
      </c>
      <c r="V49" s="95">
        <f t="shared" si="7"/>
        <v>483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824</v>
      </c>
      <c r="Q51" s="52">
        <v>591</v>
      </c>
      <c r="R51" s="52">
        <v>672</v>
      </c>
      <c r="S51" s="98">
        <f t="shared" si="4"/>
        <v>0.13705583756345185</v>
      </c>
      <c r="T51" s="98">
        <f t="shared" si="5"/>
        <v>0.14091680814940588</v>
      </c>
      <c r="U51" s="52">
        <f t="shared" si="6"/>
        <v>81</v>
      </c>
      <c r="V51" s="52">
        <f t="shared" si="7"/>
        <v>83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E291B-0E27-435E-88CE-317E2C5C7AA8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155</v>
      </c>
      <c r="O7" s="92">
        <v>247</v>
      </c>
      <c r="P7" s="92">
        <v>297</v>
      </c>
      <c r="Q7" s="92">
        <v>930</v>
      </c>
      <c r="R7" s="92">
        <v>322</v>
      </c>
      <c r="S7" s="93">
        <f t="shared" ref="S7:S52" si="0">IFERROR(R7/Q7-1,"-")</f>
        <v>-0.65376344086021509</v>
      </c>
      <c r="T7" s="93">
        <f t="shared" ref="T7:T52" si="1">IFERROR(R7/N7-1,"-")</f>
        <v>1.0774193548387099</v>
      </c>
      <c r="U7" s="92">
        <f t="shared" ref="U7:U52" si="2">IFERROR(R7-Q7,"-")</f>
        <v>-608</v>
      </c>
      <c r="V7" s="92">
        <f t="shared" ref="V7:V52" si="3">IFERROR(R7-N7,"-")</f>
        <v>167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95</v>
      </c>
      <c r="O8" s="95">
        <v>166</v>
      </c>
      <c r="P8" s="95">
        <v>196</v>
      </c>
      <c r="Q8" s="95">
        <v>201</v>
      </c>
      <c r="R8" s="95">
        <v>210</v>
      </c>
      <c r="S8" s="96">
        <f t="shared" si="0"/>
        <v>4.4776119402984982E-2</v>
      </c>
      <c r="T8" s="96">
        <f t="shared" si="1"/>
        <v>1.2105263157894739</v>
      </c>
      <c r="U8" s="95">
        <f t="shared" si="2"/>
        <v>9</v>
      </c>
      <c r="V8" s="95">
        <f t="shared" si="3"/>
        <v>115</v>
      </c>
      <c r="W8" s="96">
        <f>R8/R7</f>
        <v>0.65217391304347827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64</v>
      </c>
      <c r="O9" s="52">
        <v>114</v>
      </c>
      <c r="P9" s="52">
        <v>128</v>
      </c>
      <c r="Q9" s="52">
        <v>134</v>
      </c>
      <c r="R9" s="52">
        <v>136</v>
      </c>
      <c r="S9" s="98">
        <f t="shared" si="0"/>
        <v>1.4925373134328401E-2</v>
      </c>
      <c r="T9" s="98">
        <f t="shared" si="1"/>
        <v>1.125</v>
      </c>
      <c r="U9" s="52">
        <f t="shared" si="2"/>
        <v>2</v>
      </c>
      <c r="V9" s="52">
        <f t="shared" si="3"/>
        <v>72</v>
      </c>
      <c r="W9" s="98">
        <f>R9/R7</f>
        <v>0.42236024844720499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31</v>
      </c>
      <c r="O10" s="52">
        <v>52</v>
      </c>
      <c r="P10" s="52">
        <v>68</v>
      </c>
      <c r="Q10" s="52">
        <v>67</v>
      </c>
      <c r="R10" s="52">
        <v>74</v>
      </c>
      <c r="S10" s="98">
        <f t="shared" si="0"/>
        <v>0.10447761194029859</v>
      </c>
      <c r="T10" s="98">
        <f t="shared" si="1"/>
        <v>1.3870967741935485</v>
      </c>
      <c r="U10" s="52">
        <f t="shared" si="2"/>
        <v>7</v>
      </c>
      <c r="V10" s="52">
        <f t="shared" si="3"/>
        <v>43</v>
      </c>
      <c r="W10" s="98">
        <f>R10/R7</f>
        <v>0.22981366459627328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81</v>
      </c>
      <c r="P11" s="95">
        <v>101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0.8666666666666667</v>
      </c>
      <c r="U11" s="95">
        <f t="shared" si="2"/>
        <v>3</v>
      </c>
      <c r="V11" s="95">
        <f t="shared" si="3"/>
        <v>52</v>
      </c>
      <c r="W11" s="96">
        <f>R11/R7</f>
        <v>0.34782608695652173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71</v>
      </c>
      <c r="P12" s="99">
        <v>84</v>
      </c>
      <c r="Q12" s="99">
        <v>90</v>
      </c>
      <c r="R12" s="99">
        <v>94</v>
      </c>
      <c r="S12" s="100">
        <f t="shared" si="0"/>
        <v>4.4444444444444509E-2</v>
      </c>
      <c r="T12" s="100">
        <f t="shared" si="1"/>
        <v>1</v>
      </c>
      <c r="U12" s="99">
        <f t="shared" si="2"/>
        <v>4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53</v>
      </c>
      <c r="P13" s="95">
        <v>60</v>
      </c>
      <c r="Q13" s="95">
        <v>62</v>
      </c>
      <c r="R13" s="95">
        <v>62</v>
      </c>
      <c r="S13" s="96">
        <f t="shared" si="0"/>
        <v>0</v>
      </c>
      <c r="T13" s="96">
        <f t="shared" si="1"/>
        <v>1</v>
      </c>
      <c r="U13" s="95">
        <f t="shared" si="2"/>
        <v>0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43</v>
      </c>
      <c r="P14" s="52">
        <v>48</v>
      </c>
      <c r="Q14" s="52">
        <v>51</v>
      </c>
      <c r="R14" s="52">
        <v>51</v>
      </c>
      <c r="S14" s="98">
        <f t="shared" si="0"/>
        <v>0</v>
      </c>
      <c r="T14" s="98">
        <f t="shared" si="1"/>
        <v>0.88888888888888884</v>
      </c>
      <c r="U14" s="52">
        <f t="shared" si="2"/>
        <v>0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10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45</v>
      </c>
      <c r="C17" s="99">
        <v>104</v>
      </c>
      <c r="D17" s="99">
        <v>103</v>
      </c>
      <c r="E17" s="99">
        <v>45</v>
      </c>
      <c r="F17" s="99">
        <v>48</v>
      </c>
      <c r="G17" s="99">
        <v>77</v>
      </c>
      <c r="H17" s="99">
        <v>79</v>
      </c>
      <c r="I17" s="100">
        <f t="shared" si="4"/>
        <v>2.5974025974025983E-2</v>
      </c>
      <c r="J17" s="100">
        <f t="shared" si="5"/>
        <v>-0.23300970873786409</v>
      </c>
      <c r="K17" s="99">
        <f t="shared" si="6"/>
        <v>2</v>
      </c>
      <c r="L17" s="99">
        <f t="shared" si="7"/>
        <v>-24</v>
      </c>
      <c r="M17" s="93">
        <f>H17/H17</f>
        <v>1</v>
      </c>
      <c r="N17" s="99">
        <v>36</v>
      </c>
      <c r="O17" s="99">
        <v>65</v>
      </c>
      <c r="P17" s="99">
        <v>78</v>
      </c>
      <c r="Q17" s="99">
        <v>81</v>
      </c>
      <c r="R17" s="99">
        <v>81</v>
      </c>
      <c r="S17" s="100">
        <f t="shared" si="0"/>
        <v>0</v>
      </c>
      <c r="T17" s="100">
        <f t="shared" si="1"/>
        <v>1.25</v>
      </c>
      <c r="U17" s="99">
        <f t="shared" si="2"/>
        <v>0</v>
      </c>
      <c r="V17" s="99">
        <f t="shared" si="3"/>
        <v>45</v>
      </c>
      <c r="W17" s="93">
        <f>R17/R17</f>
        <v>1</v>
      </c>
    </row>
    <row r="18" spans="2:23" x14ac:dyDescent="0.25">
      <c r="B18" s="94" t="s">
        <v>60</v>
      </c>
      <c r="C18" s="95">
        <v>39</v>
      </c>
      <c r="D18" s="95">
        <v>40</v>
      </c>
      <c r="E18" s="95">
        <v>17</v>
      </c>
      <c r="F18" s="95">
        <v>18</v>
      </c>
      <c r="G18" s="95">
        <v>34</v>
      </c>
      <c r="H18" s="95">
        <v>35</v>
      </c>
      <c r="I18" s="96">
        <f t="shared" si="4"/>
        <v>2.9411764705882248E-2</v>
      </c>
      <c r="J18" s="96">
        <f t="shared" si="5"/>
        <v>-0.125</v>
      </c>
      <c r="K18" s="95">
        <f t="shared" si="6"/>
        <v>1</v>
      </c>
      <c r="L18" s="95">
        <f t="shared" si="7"/>
        <v>-5</v>
      </c>
      <c r="M18" s="96">
        <f>H18/H17</f>
        <v>0.44303797468354428</v>
      </c>
      <c r="N18" s="95">
        <v>13</v>
      </c>
      <c r="O18" s="95">
        <v>29</v>
      </c>
      <c r="P18" s="95">
        <v>35</v>
      </c>
      <c r="Q18" s="95">
        <v>36</v>
      </c>
      <c r="R18" s="95">
        <v>38</v>
      </c>
      <c r="S18" s="96">
        <f t="shared" si="0"/>
        <v>5.555555555555558E-2</v>
      </c>
      <c r="T18" s="96">
        <f t="shared" si="1"/>
        <v>1.9230769230769229</v>
      </c>
      <c r="U18" s="95">
        <f t="shared" si="2"/>
        <v>2</v>
      </c>
      <c r="V18" s="95">
        <f t="shared" si="3"/>
        <v>25</v>
      </c>
      <c r="W18" s="96">
        <f>R18/R17</f>
        <v>0.46913580246913578</v>
      </c>
    </row>
    <row r="19" spans="2:23" x14ac:dyDescent="0.25">
      <c r="B19" s="97" t="s">
        <v>61</v>
      </c>
      <c r="C19" s="52">
        <v>20</v>
      </c>
      <c r="D19" s="52">
        <v>21</v>
      </c>
      <c r="E19" s="52">
        <v>10</v>
      </c>
      <c r="F19" s="52">
        <v>11</v>
      </c>
      <c r="G19" s="52">
        <v>22</v>
      </c>
      <c r="H19" s="52">
        <v>23</v>
      </c>
      <c r="I19" s="98">
        <f t="shared" si="4"/>
        <v>4.5454545454545414E-2</v>
      </c>
      <c r="J19" s="98">
        <f t="shared" si="5"/>
        <v>9.5238095238095344E-2</v>
      </c>
      <c r="K19" s="52">
        <f t="shared" si="6"/>
        <v>1</v>
      </c>
      <c r="L19" s="52">
        <f t="shared" si="7"/>
        <v>2</v>
      </c>
      <c r="M19" s="98">
        <f>H19/H17</f>
        <v>0.29113924050632911</v>
      </c>
      <c r="N19" s="52">
        <v>8</v>
      </c>
      <c r="O19" s="52">
        <v>20</v>
      </c>
      <c r="P19" s="52">
        <v>23</v>
      </c>
      <c r="Q19" s="52">
        <v>24</v>
      </c>
      <c r="R19" s="52">
        <v>24</v>
      </c>
      <c r="S19" s="98">
        <f t="shared" si="0"/>
        <v>0</v>
      </c>
      <c r="T19" s="98">
        <f t="shared" si="1"/>
        <v>2</v>
      </c>
      <c r="U19" s="52">
        <f t="shared" si="2"/>
        <v>0</v>
      </c>
      <c r="V19" s="52">
        <f t="shared" si="3"/>
        <v>16</v>
      </c>
      <c r="W19" s="98">
        <f>R19/R17</f>
        <v>0.29629629629629628</v>
      </c>
    </row>
    <row r="20" spans="2:23" x14ac:dyDescent="0.25">
      <c r="B20" s="97" t="s">
        <v>62</v>
      </c>
      <c r="C20" s="52">
        <v>19</v>
      </c>
      <c r="D20" s="52">
        <v>19</v>
      </c>
      <c r="E20" s="52">
        <v>7</v>
      </c>
      <c r="F20" s="52">
        <v>7</v>
      </c>
      <c r="G20" s="52">
        <v>12</v>
      </c>
      <c r="H20" s="52">
        <v>12</v>
      </c>
      <c r="I20" s="98">
        <f t="shared" si="4"/>
        <v>0</v>
      </c>
      <c r="J20" s="98">
        <f t="shared" si="5"/>
        <v>-0.36842105263157898</v>
      </c>
      <c r="K20" s="52">
        <f t="shared" si="6"/>
        <v>0</v>
      </c>
      <c r="L20" s="52">
        <f t="shared" si="7"/>
        <v>-7</v>
      </c>
      <c r="M20" s="98">
        <f>H20/H17</f>
        <v>0.15189873417721519</v>
      </c>
      <c r="N20" s="52">
        <v>5</v>
      </c>
      <c r="O20" s="52">
        <v>9</v>
      </c>
      <c r="P20" s="52">
        <v>12</v>
      </c>
      <c r="Q20" s="52">
        <v>12</v>
      </c>
      <c r="R20" s="52">
        <v>14</v>
      </c>
      <c r="S20" s="98">
        <f t="shared" si="0"/>
        <v>0.16666666666666674</v>
      </c>
      <c r="T20" s="98">
        <f t="shared" si="1"/>
        <v>1.7999999999999998</v>
      </c>
      <c r="U20" s="52">
        <f t="shared" si="2"/>
        <v>2</v>
      </c>
      <c r="V20" s="52">
        <f t="shared" si="3"/>
        <v>9</v>
      </c>
      <c r="W20" s="98">
        <f>R20/R17</f>
        <v>0.1728395061728395</v>
      </c>
    </row>
    <row r="21" spans="2:23" x14ac:dyDescent="0.25">
      <c r="B21" s="94" t="s">
        <v>63</v>
      </c>
      <c r="C21" s="95">
        <v>64</v>
      </c>
      <c r="D21" s="95">
        <v>63</v>
      </c>
      <c r="E21" s="95">
        <v>28</v>
      </c>
      <c r="F21" s="95">
        <v>31</v>
      </c>
      <c r="G21" s="95">
        <v>43</v>
      </c>
      <c r="H21" s="95">
        <v>45</v>
      </c>
      <c r="I21" s="96">
        <f t="shared" si="4"/>
        <v>4.6511627906976827E-2</v>
      </c>
      <c r="J21" s="96">
        <f t="shared" si="5"/>
        <v>-0.2857142857142857</v>
      </c>
      <c r="K21" s="95">
        <f t="shared" si="6"/>
        <v>2</v>
      </c>
      <c r="L21" s="95">
        <f t="shared" si="7"/>
        <v>-18</v>
      </c>
      <c r="M21" s="96">
        <f>H21/H17</f>
        <v>0.569620253164557</v>
      </c>
      <c r="N21" s="95">
        <v>23</v>
      </c>
      <c r="O21" s="95">
        <v>36</v>
      </c>
      <c r="P21" s="95">
        <v>43</v>
      </c>
      <c r="Q21" s="95">
        <v>45</v>
      </c>
      <c r="R21" s="95">
        <v>43</v>
      </c>
      <c r="S21" s="96">
        <f t="shared" si="0"/>
        <v>-4.4444444444444398E-2</v>
      </c>
      <c r="T21" s="96">
        <f t="shared" si="1"/>
        <v>0.86956521739130443</v>
      </c>
      <c r="U21" s="95">
        <f t="shared" si="2"/>
        <v>-2</v>
      </c>
      <c r="V21" s="95">
        <f t="shared" si="3"/>
        <v>20</v>
      </c>
      <c r="W21" s="96">
        <f>R21/R17</f>
        <v>0.53086419753086422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8</v>
      </c>
      <c r="S22" s="100">
        <f t="shared" si="0"/>
        <v>0.14285714285714279</v>
      </c>
      <c r="T22" s="100">
        <f t="shared" si="1"/>
        <v>3</v>
      </c>
      <c r="U22" s="99">
        <f t="shared" si="2"/>
        <v>1</v>
      </c>
      <c r="V22" s="99">
        <f t="shared" si="3"/>
        <v>6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0.75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0.25</v>
      </c>
      <c r="U25" s="99">
        <f t="shared" si="2"/>
        <v>1</v>
      </c>
      <c r="V25" s="99">
        <f t="shared" si="3"/>
        <v>1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0.33333333333333326</v>
      </c>
      <c r="U26" s="95">
        <f t="shared" si="2"/>
        <v>1</v>
      </c>
      <c r="V26" s="95">
        <f t="shared" si="3"/>
        <v>1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31</v>
      </c>
      <c r="O29" s="99">
        <v>51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1.064516129032258</v>
      </c>
      <c r="U29" s="99">
        <f t="shared" si="2"/>
        <v>2</v>
      </c>
      <c r="V29" s="99">
        <f t="shared" si="3"/>
        <v>33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18</v>
      </c>
      <c r="O30" s="95">
        <v>36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1.5</v>
      </c>
      <c r="U30" s="95">
        <f t="shared" si="2"/>
        <v>2</v>
      </c>
      <c r="V30" s="95">
        <f t="shared" si="3"/>
        <v>27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11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1.5454545454545454</v>
      </c>
      <c r="U31" s="52">
        <f t="shared" si="2"/>
        <v>2</v>
      </c>
      <c r="V31" s="52">
        <f t="shared" si="3"/>
        <v>17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15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>
        <f t="shared" si="1"/>
        <v>1</v>
      </c>
      <c r="U34" s="99">
        <f t="shared" si="2"/>
        <v>1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>
        <f t="shared" si="1"/>
        <v>1</v>
      </c>
      <c r="U35" s="95">
        <f t="shared" si="2"/>
        <v>1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18</v>
      </c>
      <c r="Q39" s="99">
        <v>19</v>
      </c>
      <c r="R39" s="99">
        <v>19</v>
      </c>
      <c r="S39" s="100">
        <f t="shared" si="0"/>
        <v>0</v>
      </c>
      <c r="T39" s="100">
        <f t="shared" si="1"/>
        <v>0.89999999999999991</v>
      </c>
      <c r="U39" s="99">
        <f t="shared" si="2"/>
        <v>0</v>
      </c>
      <c r="V39" s="99">
        <f t="shared" si="3"/>
        <v>9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18</v>
      </c>
      <c r="Q40" s="95">
        <v>19</v>
      </c>
      <c r="R40" s="95">
        <v>19</v>
      </c>
      <c r="S40" s="96">
        <f t="shared" si="0"/>
        <v>0</v>
      </c>
      <c r="T40" s="96">
        <f t="shared" si="1"/>
        <v>0.89999999999999991</v>
      </c>
      <c r="U40" s="95">
        <f t="shared" si="2"/>
        <v>0</v>
      </c>
      <c r="V40" s="95">
        <f t="shared" si="3"/>
        <v>9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>
        <f t="shared" si="1"/>
        <v>0.39999999999999991</v>
      </c>
      <c r="U41" s="52">
        <f t="shared" si="2"/>
        <v>0</v>
      </c>
      <c r="V41" s="52">
        <f t="shared" si="3"/>
        <v>2</v>
      </c>
      <c r="W41" s="98">
        <f>R41/R39</f>
        <v>0.36842105263157893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11</v>
      </c>
      <c r="Q42" s="52">
        <v>12</v>
      </c>
      <c r="R42" s="52">
        <v>12</v>
      </c>
      <c r="S42" s="98">
        <f t="shared" si="0"/>
        <v>0</v>
      </c>
      <c r="T42" s="98">
        <f t="shared" si="1"/>
        <v>1.4</v>
      </c>
      <c r="U42" s="52">
        <f t="shared" si="2"/>
        <v>0</v>
      </c>
      <c r="V42" s="52">
        <f t="shared" si="3"/>
        <v>7</v>
      </c>
      <c r="W42" s="98">
        <f>R42/R39</f>
        <v>0.63157894736842102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13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7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5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16</v>
      </c>
      <c r="Q48" s="99">
        <v>16</v>
      </c>
      <c r="R48" s="99">
        <v>19</v>
      </c>
      <c r="S48" s="100">
        <f t="shared" si="0"/>
        <v>0.1875</v>
      </c>
      <c r="T48" s="100">
        <f t="shared" si="1"/>
        <v>0.89999999999999991</v>
      </c>
      <c r="U48" s="99">
        <f t="shared" si="2"/>
        <v>3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14</v>
      </c>
      <c r="Q49" s="95">
        <v>13</v>
      </c>
      <c r="R49" s="95">
        <v>16</v>
      </c>
      <c r="S49" s="96">
        <f t="shared" si="0"/>
        <v>0.23076923076923084</v>
      </c>
      <c r="T49" s="96">
        <f t="shared" si="1"/>
        <v>0.77777777777777768</v>
      </c>
      <c r="U49" s="95">
        <f t="shared" si="2"/>
        <v>3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6</v>
      </c>
      <c r="Q51" s="52">
        <v>5</v>
      </c>
      <c r="R51" s="52">
        <v>8</v>
      </c>
      <c r="S51" s="98">
        <f t="shared" si="0"/>
        <v>0.60000000000000009</v>
      </c>
      <c r="T51" s="98">
        <f t="shared" si="1"/>
        <v>1</v>
      </c>
      <c r="U51" s="52">
        <f t="shared" si="2"/>
        <v>3</v>
      </c>
      <c r="V51" s="52">
        <f t="shared" si="3"/>
        <v>4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11A89-7D7C-4FB8-954E-E2FD4008E2AE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55B6F-6451-417F-AFF1-9B96021DA385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N21" si="0">IFERROR(E9/C9-1,"-")</f>
        <v>8.4192760207635331E-3</v>
      </c>
      <c r="G9" s="115">
        <v>8010</v>
      </c>
      <c r="H9" s="116">
        <f>IFERROR(G9/E9-1,"-")</f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v>3.3291881676733581E-4</v>
      </c>
      <c r="O9" s="116"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v>9.8587689507012577E-2</v>
      </c>
      <c r="O10" s="116"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v>7.5724298452088279E-2</v>
      </c>
      <c r="O11" s="116"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v>5.6775405000841772E-3</v>
      </c>
      <c r="O12" s="116"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v>0.14477605762066403</v>
      </c>
      <c r="O13" s="116"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v>3.2846316403118747E-2</v>
      </c>
      <c r="O14" s="116"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v>7.3721527962421263E-2</v>
      </c>
      <c r="O15" s="116"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v>8.0344529397159192E-2</v>
      </c>
      <c r="O16" s="116"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>
        <v>111150</v>
      </c>
      <c r="N17" s="116">
        <v>3.5764872521246494E-2</v>
      </c>
      <c r="O17" s="116">
        <v>0.11923390629248098</v>
      </c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1033377</v>
      </c>
      <c r="N21" s="119">
        <v>6.0048890124420495E-2</v>
      </c>
      <c r="O21" s="119">
        <v>6.2200883165581144E-2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4903</v>
      </c>
      <c r="D31" s="116">
        <v>-0.23854635813014446</v>
      </c>
      <c r="E31" s="115">
        <v>5572</v>
      </c>
      <c r="F31" s="116">
        <f t="shared" ref="F31:L43" si="1">IFERROR(E31/C31-1,"-")</f>
        <v>0.13644707322047722</v>
      </c>
      <c r="G31" s="115">
        <v>1875</v>
      </c>
      <c r="H31" s="116">
        <f t="shared" si="1"/>
        <v>-0.66349605168700654</v>
      </c>
      <c r="I31" s="115">
        <v>4149</v>
      </c>
      <c r="J31" s="116">
        <f t="shared" si="1"/>
        <v>1.2128000000000001</v>
      </c>
      <c r="K31" s="115">
        <v>5690</v>
      </c>
      <c r="L31" s="116">
        <f t="shared" si="1"/>
        <v>0.37141479874668604</v>
      </c>
      <c r="M31" s="115">
        <v>4403</v>
      </c>
      <c r="N31" s="116">
        <v>-0.22618629173989457</v>
      </c>
      <c r="O31" s="116">
        <v>-0.10197838058331632</v>
      </c>
    </row>
    <row r="32" spans="1:16" x14ac:dyDescent="0.25">
      <c r="B32" s="114" t="s">
        <v>73</v>
      </c>
      <c r="C32" s="115">
        <v>6262</v>
      </c>
      <c r="D32" s="116">
        <v>-3.1998763332818037E-2</v>
      </c>
      <c r="E32" s="115">
        <v>6245</v>
      </c>
      <c r="F32" s="116">
        <f t="shared" si="1"/>
        <v>-2.7147876077930899E-3</v>
      </c>
      <c r="G32" s="115">
        <v>3001</v>
      </c>
      <c r="H32" s="116">
        <f t="shared" si="1"/>
        <v>-0.51945556445156127</v>
      </c>
      <c r="I32" s="115">
        <v>5940</v>
      </c>
      <c r="J32" s="116">
        <f t="shared" si="1"/>
        <v>0.97934021992669118</v>
      </c>
      <c r="K32" s="115">
        <v>4224</v>
      </c>
      <c r="L32" s="116">
        <f t="shared" si="1"/>
        <v>-0.28888888888888886</v>
      </c>
      <c r="M32" s="115">
        <v>4931</v>
      </c>
      <c r="N32" s="116">
        <v>0.16737689393939403</v>
      </c>
      <c r="O32" s="116">
        <v>-0.21255190035132543</v>
      </c>
    </row>
    <row r="33" spans="2:16" x14ac:dyDescent="0.25">
      <c r="B33" s="114" t="s">
        <v>75</v>
      </c>
      <c r="C33" s="115">
        <v>7306</v>
      </c>
      <c r="D33" s="116">
        <v>-0.35230496453900706</v>
      </c>
      <c r="E33" s="115">
        <v>2136</v>
      </c>
      <c r="F33" s="116">
        <f t="shared" si="1"/>
        <v>-0.70763755817136598</v>
      </c>
      <c r="G33" s="115">
        <v>4249</v>
      </c>
      <c r="H33" s="116">
        <f t="shared" si="1"/>
        <v>0.98923220973782766</v>
      </c>
      <c r="I33" s="115">
        <v>5677</v>
      </c>
      <c r="J33" s="116">
        <f t="shared" si="1"/>
        <v>0.33607907742998355</v>
      </c>
      <c r="K33" s="115">
        <v>6239</v>
      </c>
      <c r="L33" s="116">
        <f t="shared" si="1"/>
        <v>9.8995948564382541E-2</v>
      </c>
      <c r="M33" s="115">
        <v>8729</v>
      </c>
      <c r="N33" s="116">
        <v>0.39910242025965692</v>
      </c>
      <c r="O33" s="116">
        <v>0.19477142075006837</v>
      </c>
    </row>
    <row r="34" spans="2:16" x14ac:dyDescent="0.25">
      <c r="B34" s="114" t="s">
        <v>77</v>
      </c>
      <c r="C34" s="115">
        <v>14185</v>
      </c>
      <c r="D34" s="116">
        <v>0.60409363338233635</v>
      </c>
      <c r="E34" s="115">
        <v>0</v>
      </c>
      <c r="F34" s="116">
        <f t="shared" si="1"/>
        <v>-1</v>
      </c>
      <c r="G34" s="115">
        <v>5396</v>
      </c>
      <c r="H34" s="116" t="str">
        <f t="shared" si="1"/>
        <v>-</v>
      </c>
      <c r="I34" s="115">
        <v>13370</v>
      </c>
      <c r="J34" s="116">
        <f t="shared" si="1"/>
        <v>1.4777613046701261</v>
      </c>
      <c r="K34" s="115">
        <v>12713</v>
      </c>
      <c r="L34" s="116">
        <f t="shared" si="1"/>
        <v>-4.913986537023185E-2</v>
      </c>
      <c r="M34" s="115">
        <v>8246</v>
      </c>
      <c r="N34" s="116">
        <v>-0.35137261071344295</v>
      </c>
      <c r="O34" s="116">
        <v>-0.41868170602749388</v>
      </c>
    </row>
    <row r="35" spans="2:16" x14ac:dyDescent="0.25">
      <c r="B35" s="114" t="s">
        <v>79</v>
      </c>
      <c r="C35" s="115">
        <v>9119</v>
      </c>
      <c r="D35" s="116">
        <v>-9.7128712871287104E-2</v>
      </c>
      <c r="E35" s="115">
        <v>0</v>
      </c>
      <c r="F35" s="116">
        <f t="shared" si="1"/>
        <v>-1</v>
      </c>
      <c r="G35" s="115">
        <v>5693</v>
      </c>
      <c r="H35" s="116" t="str">
        <f t="shared" si="1"/>
        <v>-</v>
      </c>
      <c r="I35" s="115">
        <v>10229</v>
      </c>
      <c r="J35" s="116">
        <f t="shared" si="1"/>
        <v>0.79676796065343414</v>
      </c>
      <c r="K35" s="115">
        <v>8043</v>
      </c>
      <c r="L35" s="116">
        <f t="shared" si="1"/>
        <v>-0.21370612963143998</v>
      </c>
      <c r="M35" s="115">
        <v>9596</v>
      </c>
      <c r="N35" s="116">
        <v>0.19308715653363162</v>
      </c>
      <c r="O35" s="116">
        <v>5.2308367145520451E-2</v>
      </c>
    </row>
    <row r="36" spans="2:16" x14ac:dyDescent="0.25">
      <c r="B36" s="114" t="s">
        <v>81</v>
      </c>
      <c r="C36" s="115">
        <v>13027</v>
      </c>
      <c r="D36" s="116">
        <v>0.10698504418762744</v>
      </c>
      <c r="E36" s="115">
        <v>0</v>
      </c>
      <c r="F36" s="116">
        <f t="shared" si="1"/>
        <v>-1</v>
      </c>
      <c r="G36" s="115">
        <v>6523</v>
      </c>
      <c r="H36" s="116" t="str">
        <f t="shared" si="1"/>
        <v>-</v>
      </c>
      <c r="I36" s="115">
        <v>11920</v>
      </c>
      <c r="J36" s="116">
        <f t="shared" si="1"/>
        <v>0.82738003985896058</v>
      </c>
      <c r="K36" s="115">
        <v>12303</v>
      </c>
      <c r="L36" s="116">
        <f t="shared" si="1"/>
        <v>3.213087248322144E-2</v>
      </c>
      <c r="M36" s="115">
        <v>10664</v>
      </c>
      <c r="N36" s="116">
        <v>-0.13321953994960578</v>
      </c>
      <c r="O36" s="116">
        <v>-0.18139249251554468</v>
      </c>
    </row>
    <row r="37" spans="2:16" x14ac:dyDescent="0.25">
      <c r="B37" s="114" t="s">
        <v>83</v>
      </c>
      <c r="C37" s="115">
        <v>15713</v>
      </c>
      <c r="D37" s="116">
        <v>-7.1610044313146215E-2</v>
      </c>
      <c r="E37" s="115">
        <v>0</v>
      </c>
      <c r="F37" s="116">
        <f t="shared" si="1"/>
        <v>-1</v>
      </c>
      <c r="G37" s="115">
        <v>14397</v>
      </c>
      <c r="H37" s="116" t="str">
        <f t="shared" si="1"/>
        <v>-</v>
      </c>
      <c r="I37" s="115">
        <v>18621</v>
      </c>
      <c r="J37" s="116">
        <f t="shared" si="1"/>
        <v>0.29339445717857893</v>
      </c>
      <c r="K37" s="115">
        <v>14490</v>
      </c>
      <c r="L37" s="116">
        <f t="shared" si="1"/>
        <v>-0.22184630256162396</v>
      </c>
      <c r="M37" s="115">
        <v>14582</v>
      </c>
      <c r="N37" s="116">
        <v>6.3492063492063266E-3</v>
      </c>
      <c r="O37" s="116">
        <v>-7.1978616432253562E-2</v>
      </c>
    </row>
    <row r="38" spans="2:16" x14ac:dyDescent="0.25">
      <c r="B38" s="114" t="s">
        <v>85</v>
      </c>
      <c r="C38" s="115">
        <v>21245</v>
      </c>
      <c r="D38" s="116">
        <v>-4.2759304316481894E-2</v>
      </c>
      <c r="E38" s="115">
        <v>13164</v>
      </c>
      <c r="F38" s="116">
        <f t="shared" si="1"/>
        <v>-0.38037185220051772</v>
      </c>
      <c r="G38" s="115">
        <v>12562</v>
      </c>
      <c r="H38" s="116">
        <f t="shared" si="1"/>
        <v>-4.5730780917654257E-2</v>
      </c>
      <c r="I38" s="115">
        <v>19560</v>
      </c>
      <c r="J38" s="116">
        <f t="shared" si="1"/>
        <v>0.55707689858302811</v>
      </c>
      <c r="K38" s="115">
        <v>19950</v>
      </c>
      <c r="L38" s="116">
        <f t="shared" si="1"/>
        <v>1.9938650306748462E-2</v>
      </c>
      <c r="M38" s="115">
        <v>19201</v>
      </c>
      <c r="N38" s="116">
        <v>-3.7543859649122768E-2</v>
      </c>
      <c r="O38" s="116">
        <v>-9.6210873146622689E-2</v>
      </c>
    </row>
    <row r="39" spans="2:16" x14ac:dyDescent="0.25">
      <c r="B39" s="114" t="s">
        <v>87</v>
      </c>
      <c r="C39" s="115">
        <v>9328</v>
      </c>
      <c r="D39" s="116">
        <v>-0.29392173189009163</v>
      </c>
      <c r="E39" s="115">
        <v>7078</v>
      </c>
      <c r="F39" s="116">
        <f t="shared" si="1"/>
        <v>-0.24120926243567753</v>
      </c>
      <c r="G39" s="115">
        <v>8593</v>
      </c>
      <c r="H39" s="116">
        <f t="shared" si="1"/>
        <v>0.21404351511726483</v>
      </c>
      <c r="I39" s="115">
        <v>11009</v>
      </c>
      <c r="J39" s="116">
        <f t="shared" si="1"/>
        <v>0.28115908297451409</v>
      </c>
      <c r="K39" s="115">
        <v>10743</v>
      </c>
      <c r="L39" s="116">
        <f t="shared" si="1"/>
        <v>-2.4162049232446137E-2</v>
      </c>
      <c r="M39" s="115">
        <v>10757</v>
      </c>
      <c r="N39" s="116">
        <v>1.3031741599180968E-3</v>
      </c>
      <c r="O39" s="116">
        <v>0.15319468267581482</v>
      </c>
    </row>
    <row r="40" spans="2:16" x14ac:dyDescent="0.25">
      <c r="B40" s="114" t="s">
        <v>89</v>
      </c>
      <c r="C40" s="115">
        <v>10671</v>
      </c>
      <c r="D40" s="116">
        <v>6.6673330667732955E-2</v>
      </c>
      <c r="E40" s="115">
        <v>7771</v>
      </c>
      <c r="F40" s="116">
        <f t="shared" si="1"/>
        <v>-0.27176459563302413</v>
      </c>
      <c r="G40" s="115">
        <v>7600</v>
      </c>
      <c r="H40" s="116">
        <f t="shared" si="1"/>
        <v>-2.2004889975550168E-2</v>
      </c>
      <c r="I40" s="115">
        <v>9548</v>
      </c>
      <c r="J40" s="116">
        <f t="shared" si="1"/>
        <v>0.25631578947368427</v>
      </c>
      <c r="K40" s="115">
        <v>10093</v>
      </c>
      <c r="L40" s="116">
        <f t="shared" si="1"/>
        <v>5.7080016757436125E-2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7624</v>
      </c>
      <c r="D41" s="116">
        <v>0.10221194159317615</v>
      </c>
      <c r="E41" s="115">
        <v>2621</v>
      </c>
      <c r="F41" s="116">
        <f t="shared" si="1"/>
        <v>-0.6562172088142707</v>
      </c>
      <c r="G41" s="115">
        <v>6036</v>
      </c>
      <c r="H41" s="116">
        <f t="shared" si="1"/>
        <v>1.3029378099961848</v>
      </c>
      <c r="I41" s="115">
        <v>5905</v>
      </c>
      <c r="J41" s="116">
        <f t="shared" si="1"/>
        <v>-2.1703114645460597E-2</v>
      </c>
      <c r="K41" s="115">
        <v>7021</v>
      </c>
      <c r="L41" s="116">
        <f t="shared" si="1"/>
        <v>0.18899237933954272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8436</v>
      </c>
      <c r="D42" s="116">
        <v>3.2305433186490484E-2</v>
      </c>
      <c r="E42" s="115">
        <v>2321</v>
      </c>
      <c r="F42" s="116">
        <f t="shared" si="1"/>
        <v>-0.7248696064485538</v>
      </c>
      <c r="G42" s="115">
        <v>7543</v>
      </c>
      <c r="H42" s="116">
        <f t="shared" si="1"/>
        <v>2.2498922878069796</v>
      </c>
      <c r="I42" s="115">
        <v>8023</v>
      </c>
      <c r="J42" s="116">
        <f t="shared" si="1"/>
        <v>6.363515842502987E-2</v>
      </c>
      <c r="K42" s="115">
        <v>7457</v>
      </c>
      <c r="L42" s="116">
        <f t="shared" si="1"/>
        <v>-7.0547176866508798E-2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127819</v>
      </c>
      <c r="D43" s="119">
        <v>-3.4030622269917377E-2</v>
      </c>
      <c r="E43" s="118">
        <v>51760</v>
      </c>
      <c r="F43" s="119">
        <f t="shared" si="1"/>
        <v>-0.59505237875433226</v>
      </c>
      <c r="G43" s="118">
        <v>83468</v>
      </c>
      <c r="H43" s="119">
        <f t="shared" si="1"/>
        <v>0.61259659969088109</v>
      </c>
      <c r="I43" s="118">
        <v>123951</v>
      </c>
      <c r="J43" s="119">
        <f t="shared" si="1"/>
        <v>0.48501222025207258</v>
      </c>
      <c r="K43" s="118">
        <v>118966</v>
      </c>
      <c r="L43" s="119">
        <f t="shared" si="1"/>
        <v>-4.0217505304515511E-2</v>
      </c>
      <c r="M43" s="118">
        <v>91109</v>
      </c>
      <c r="N43" s="119">
        <v>-3.4811165845648584E-2</v>
      </c>
      <c r="O43" s="119">
        <v>-9.8715970243748008E-2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3885</v>
      </c>
      <c r="D53" s="116">
        <v>-0.22655783396376672</v>
      </c>
      <c r="E53" s="115">
        <v>3650</v>
      </c>
      <c r="F53" s="116">
        <f>IFERROR(E53/C53-1,"-")</f>
        <v>-6.0489060489060442E-2</v>
      </c>
      <c r="G53" s="115">
        <v>295</v>
      </c>
      <c r="H53" s="116">
        <f>IFERROR(G53/E53-1,"-")</f>
        <v>-0.91917808219178077</v>
      </c>
      <c r="I53" s="115">
        <v>2603</v>
      </c>
      <c r="J53" s="116">
        <f>IFERROR(I53/G53-1,"-")</f>
        <v>7.8237288135593221</v>
      </c>
      <c r="K53" s="115">
        <v>4265</v>
      </c>
      <c r="L53" s="116">
        <f>IFERROR(K53/I53-1,"-")</f>
        <v>0.63849404533230891</v>
      </c>
      <c r="M53" s="115">
        <v>3219</v>
      </c>
      <c r="N53" s="116">
        <v>-0.24525205158264951</v>
      </c>
      <c r="O53" s="116">
        <v>-0.17142857142857137</v>
      </c>
    </row>
    <row r="54" spans="1:16" x14ac:dyDescent="0.25">
      <c r="A54" s="1">
        <v>2</v>
      </c>
      <c r="B54" s="114" t="s">
        <v>73</v>
      </c>
      <c r="C54" s="115">
        <v>4436</v>
      </c>
      <c r="D54" s="116">
        <v>-0.12435846821950258</v>
      </c>
      <c r="E54" s="115">
        <v>3952</v>
      </c>
      <c r="F54" s="116">
        <f t="shared" ref="F54:L65" si="2">IFERROR(E54/C54-1,"-")</f>
        <v>-0.109107303877367</v>
      </c>
      <c r="G54" s="115">
        <v>722</v>
      </c>
      <c r="H54" s="116">
        <f t="shared" si="2"/>
        <v>-0.81730769230769229</v>
      </c>
      <c r="I54" s="115">
        <v>3449</v>
      </c>
      <c r="J54" s="116">
        <f t="shared" si="2"/>
        <v>3.7770083102493075</v>
      </c>
      <c r="K54" s="115">
        <v>2830</v>
      </c>
      <c r="L54" s="116">
        <f t="shared" si="2"/>
        <v>-0.17947231081472892</v>
      </c>
      <c r="M54" s="115">
        <v>3176</v>
      </c>
      <c r="N54" s="116">
        <v>0.12226148409894</v>
      </c>
      <c r="O54" s="116">
        <v>-0.28403967538322816</v>
      </c>
    </row>
    <row r="55" spans="1:16" x14ac:dyDescent="0.25">
      <c r="A55" s="1">
        <v>3</v>
      </c>
      <c r="B55" s="114" t="s">
        <v>75</v>
      </c>
      <c r="C55" s="115">
        <v>4910</v>
      </c>
      <c r="D55" s="116">
        <v>-0.36242046487469159</v>
      </c>
      <c r="E55" s="115">
        <v>1272</v>
      </c>
      <c r="F55" s="116">
        <f t="shared" si="2"/>
        <v>-0.74093686354378818</v>
      </c>
      <c r="G55" s="115">
        <v>838</v>
      </c>
      <c r="H55" s="116">
        <f t="shared" si="2"/>
        <v>-0.3411949685534591</v>
      </c>
      <c r="I55" s="115">
        <v>3256</v>
      </c>
      <c r="J55" s="116">
        <f t="shared" si="2"/>
        <v>2.8854415274463006</v>
      </c>
      <c r="K55" s="115">
        <v>4198</v>
      </c>
      <c r="L55" s="116">
        <f t="shared" si="2"/>
        <v>0.28931203931203942</v>
      </c>
      <c r="M55" s="115">
        <v>4814</v>
      </c>
      <c r="N55" s="116">
        <v>0.14673654121010005</v>
      </c>
      <c r="O55" s="116">
        <v>-1.9551934826883888E-2</v>
      </c>
    </row>
    <row r="56" spans="1:16" x14ac:dyDescent="0.25">
      <c r="A56" s="1">
        <v>4</v>
      </c>
      <c r="B56" s="114" t="s">
        <v>77</v>
      </c>
      <c r="C56" s="115">
        <v>9560</v>
      </c>
      <c r="D56" s="116">
        <v>0.56927117531188443</v>
      </c>
      <c r="E56" s="115">
        <v>0</v>
      </c>
      <c r="F56" s="116">
        <f t="shared" si="2"/>
        <v>-1</v>
      </c>
      <c r="G56" s="115">
        <v>788</v>
      </c>
      <c r="H56" s="116" t="str">
        <f t="shared" si="2"/>
        <v>-</v>
      </c>
      <c r="I56" s="115">
        <v>8246</v>
      </c>
      <c r="J56" s="116">
        <f t="shared" si="2"/>
        <v>9.4644670050761412</v>
      </c>
      <c r="K56" s="115">
        <v>7014</v>
      </c>
      <c r="L56" s="116">
        <f t="shared" si="2"/>
        <v>-0.14940577249575548</v>
      </c>
      <c r="M56" s="115">
        <v>4307</v>
      </c>
      <c r="N56" s="116">
        <v>-0.38594240091246079</v>
      </c>
      <c r="O56" s="116">
        <v>-0.54947698744769879</v>
      </c>
    </row>
    <row r="57" spans="1:16" x14ac:dyDescent="0.25">
      <c r="A57" s="1">
        <v>5</v>
      </c>
      <c r="B57" s="114" t="s">
        <v>79</v>
      </c>
      <c r="C57" s="115">
        <v>4441</v>
      </c>
      <c r="D57" s="116">
        <v>-0.31718942189421895</v>
      </c>
      <c r="E57" s="115">
        <v>0</v>
      </c>
      <c r="F57" s="116">
        <f t="shared" si="2"/>
        <v>-1</v>
      </c>
      <c r="G57" s="115">
        <v>1163</v>
      </c>
      <c r="H57" s="116" t="str">
        <f t="shared" si="2"/>
        <v>-</v>
      </c>
      <c r="I57" s="115">
        <v>5450</v>
      </c>
      <c r="J57" s="116">
        <f t="shared" si="2"/>
        <v>3.6861564918314702</v>
      </c>
      <c r="K57" s="115">
        <v>4156</v>
      </c>
      <c r="L57" s="116">
        <f t="shared" si="2"/>
        <v>-0.23743119266055046</v>
      </c>
      <c r="M57" s="115">
        <v>5457</v>
      </c>
      <c r="N57" s="116">
        <v>0.313041385948027</v>
      </c>
      <c r="O57" s="116">
        <v>0.22877730240936733</v>
      </c>
    </row>
    <row r="58" spans="1:16" x14ac:dyDescent="0.25">
      <c r="A58" s="1">
        <v>6</v>
      </c>
      <c r="B58" s="114" t="s">
        <v>81</v>
      </c>
      <c r="C58" s="115">
        <v>6211</v>
      </c>
      <c r="D58" s="116">
        <v>-0.17898215465961664</v>
      </c>
      <c r="E58" s="115">
        <v>0</v>
      </c>
      <c r="F58" s="116">
        <f t="shared" si="2"/>
        <v>-1</v>
      </c>
      <c r="G58" s="115">
        <v>2126</v>
      </c>
      <c r="H58" s="116" t="str">
        <f t="shared" si="2"/>
        <v>-</v>
      </c>
      <c r="I58" s="115">
        <v>7306</v>
      </c>
      <c r="J58" s="116">
        <f t="shared" si="2"/>
        <v>2.436500470366886</v>
      </c>
      <c r="K58" s="115">
        <v>6696</v>
      </c>
      <c r="L58" s="116">
        <f t="shared" si="2"/>
        <v>-8.3493019436079896E-2</v>
      </c>
      <c r="M58" s="115">
        <v>5557</v>
      </c>
      <c r="N58" s="116">
        <v>-0.17010155316606934</v>
      </c>
      <c r="O58" s="116">
        <v>-0.10529705361455477</v>
      </c>
    </row>
    <row r="59" spans="1:16" x14ac:dyDescent="0.25">
      <c r="A59" s="1">
        <v>7</v>
      </c>
      <c r="B59" s="114" t="s">
        <v>83</v>
      </c>
      <c r="C59" s="115">
        <v>8836</v>
      </c>
      <c r="D59" s="116">
        <v>-0.20468046804680473</v>
      </c>
      <c r="E59" s="115">
        <v>0</v>
      </c>
      <c r="F59" s="116">
        <f t="shared" si="2"/>
        <v>-1</v>
      </c>
      <c r="G59" s="115">
        <v>6433</v>
      </c>
      <c r="H59" s="116" t="str">
        <f t="shared" si="2"/>
        <v>-</v>
      </c>
      <c r="I59" s="115">
        <v>10472</v>
      </c>
      <c r="J59" s="116">
        <f t="shared" si="2"/>
        <v>0.62785636561479863</v>
      </c>
      <c r="K59" s="115">
        <v>7620</v>
      </c>
      <c r="L59" s="116">
        <f t="shared" si="2"/>
        <v>-0.2723453017570665</v>
      </c>
      <c r="M59" s="115">
        <v>7599</v>
      </c>
      <c r="N59" s="116">
        <v>-2.7559055118110409E-3</v>
      </c>
      <c r="O59" s="116">
        <v>-0.13999547306473514</v>
      </c>
    </row>
    <row r="60" spans="1:16" x14ac:dyDescent="0.25">
      <c r="A60" s="1">
        <v>8</v>
      </c>
      <c r="B60" s="114" t="s">
        <v>85</v>
      </c>
      <c r="C60" s="115">
        <v>11624</v>
      </c>
      <c r="D60" s="116">
        <v>-0.21797631862217437</v>
      </c>
      <c r="E60" s="115">
        <v>6200</v>
      </c>
      <c r="F60" s="116">
        <f t="shared" si="2"/>
        <v>-0.46662078458362011</v>
      </c>
      <c r="G60" s="115">
        <v>8300</v>
      </c>
      <c r="H60" s="116">
        <f t="shared" si="2"/>
        <v>0.33870967741935476</v>
      </c>
      <c r="I60" s="115">
        <v>11207</v>
      </c>
      <c r="J60" s="116">
        <f t="shared" si="2"/>
        <v>0.35024096385542158</v>
      </c>
      <c r="K60" s="115">
        <v>9492</v>
      </c>
      <c r="L60" s="116">
        <f t="shared" si="2"/>
        <v>-0.1530293566520925</v>
      </c>
      <c r="M60" s="115">
        <v>9450</v>
      </c>
      <c r="N60" s="116">
        <v>-4.4247787610619538E-3</v>
      </c>
      <c r="O60" s="116">
        <v>-0.18702684101858225</v>
      </c>
    </row>
    <row r="61" spans="1:16" x14ac:dyDescent="0.25">
      <c r="A61" s="1">
        <v>9</v>
      </c>
      <c r="B61" s="114" t="s">
        <v>87</v>
      </c>
      <c r="C61" s="115">
        <v>6300</v>
      </c>
      <c r="D61" s="116">
        <v>-0.23441487422530072</v>
      </c>
      <c r="E61" s="115">
        <v>2978</v>
      </c>
      <c r="F61" s="116">
        <f t="shared" si="2"/>
        <v>-0.52730158730158738</v>
      </c>
      <c r="G61" s="115">
        <v>5769</v>
      </c>
      <c r="H61" s="116">
        <f t="shared" si="2"/>
        <v>0.93720617864338474</v>
      </c>
      <c r="I61" s="115">
        <v>7045</v>
      </c>
      <c r="J61" s="116">
        <f t="shared" si="2"/>
        <v>0.22118218062055806</v>
      </c>
      <c r="K61" s="115">
        <v>6112</v>
      </c>
      <c r="L61" s="116">
        <f t="shared" si="2"/>
        <v>-0.13243435060326469</v>
      </c>
      <c r="M61" s="115">
        <v>6082</v>
      </c>
      <c r="N61" s="116">
        <v>-4.9083769633507801E-3</v>
      </c>
      <c r="O61" s="116">
        <v>-3.4603174603174636E-2</v>
      </c>
    </row>
    <row r="62" spans="1:16" x14ac:dyDescent="0.25">
      <c r="A62" s="1">
        <v>10</v>
      </c>
      <c r="B62" s="114" t="s">
        <v>89</v>
      </c>
      <c r="C62" s="115">
        <v>6028</v>
      </c>
      <c r="D62" s="116">
        <v>-0.14629655856111035</v>
      </c>
      <c r="E62" s="115">
        <v>3362</v>
      </c>
      <c r="F62" s="116">
        <f t="shared" si="2"/>
        <v>-0.4422694094226941</v>
      </c>
      <c r="G62" s="115">
        <v>4743</v>
      </c>
      <c r="H62" s="116">
        <f t="shared" si="2"/>
        <v>0.41076740035693038</v>
      </c>
      <c r="I62" s="115">
        <v>6519</v>
      </c>
      <c r="J62" s="116">
        <f t="shared" si="2"/>
        <v>0.37444655281467432</v>
      </c>
      <c r="K62" s="115">
        <v>5748</v>
      </c>
      <c r="L62" s="116">
        <f t="shared" si="2"/>
        <v>-0.11826967326277038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4798</v>
      </c>
      <c r="D63" s="116">
        <v>-3.8476953907815581E-2</v>
      </c>
      <c r="E63" s="115">
        <v>1184</v>
      </c>
      <c r="F63" s="116">
        <f t="shared" si="2"/>
        <v>-0.75323051271363073</v>
      </c>
      <c r="G63" s="115">
        <v>3917</v>
      </c>
      <c r="H63" s="116">
        <f t="shared" si="2"/>
        <v>2.3082770270270272</v>
      </c>
      <c r="I63" s="115">
        <v>4255</v>
      </c>
      <c r="J63" s="116">
        <f t="shared" si="2"/>
        <v>8.6290528465662542E-2</v>
      </c>
      <c r="K63" s="115">
        <v>4279</v>
      </c>
      <c r="L63" s="116">
        <f t="shared" si="2"/>
        <v>5.640423031727293E-3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5462</v>
      </c>
      <c r="D64" s="116">
        <v>-0.10208778563208942</v>
      </c>
      <c r="E64" s="115">
        <v>1021</v>
      </c>
      <c r="F64" s="116">
        <f t="shared" si="2"/>
        <v>-0.81307213474917617</v>
      </c>
      <c r="G64" s="115">
        <v>4892</v>
      </c>
      <c r="H64" s="116">
        <f t="shared" si="2"/>
        <v>3.7913809990205678</v>
      </c>
      <c r="I64" s="115">
        <v>6049</v>
      </c>
      <c r="J64" s="116">
        <f t="shared" si="2"/>
        <v>0.23650858544562547</v>
      </c>
      <c r="K64" s="115">
        <v>4654</v>
      </c>
      <c r="L64" s="116">
        <f t="shared" si="2"/>
        <v>-0.23061663084807404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76491</v>
      </c>
      <c r="D65" s="119">
        <v>-0.15281100478468901</v>
      </c>
      <c r="E65" s="118">
        <v>26848</v>
      </c>
      <c r="F65" s="119">
        <f t="shared" si="2"/>
        <v>-0.64900445804081519</v>
      </c>
      <c r="G65" s="118">
        <v>39986</v>
      </c>
      <c r="H65" s="119">
        <f t="shared" si="2"/>
        <v>0.48934743742550646</v>
      </c>
      <c r="I65" s="118">
        <v>75857</v>
      </c>
      <c r="J65" s="119">
        <f t="shared" si="2"/>
        <v>0.89708898114340019</v>
      </c>
      <c r="K65" s="118">
        <v>67064</v>
      </c>
      <c r="L65" s="119">
        <f t="shared" si="2"/>
        <v>-0.1159154725338466</v>
      </c>
      <c r="M65" s="118">
        <v>49661</v>
      </c>
      <c r="N65" s="119">
        <v>-5.1963423248000296E-2</v>
      </c>
      <c r="O65" s="119">
        <v>-0.17510755277976175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1018</v>
      </c>
      <c r="D75" s="116">
        <v>-0.28107344632768361</v>
      </c>
      <c r="E75" s="115">
        <v>1922</v>
      </c>
      <c r="F75" s="116">
        <f>IFERROR(E75/C75-1,"-")</f>
        <v>0.88801571709233795</v>
      </c>
      <c r="G75" s="115">
        <v>1580</v>
      </c>
      <c r="H75" s="116">
        <f>IFERROR(G75/E75-1,"-")</f>
        <v>-0.17793964620187308</v>
      </c>
      <c r="I75" s="115">
        <v>1546</v>
      </c>
      <c r="J75" s="116">
        <f>IFERROR(I75/G75-1,"-")</f>
        <v>-2.1518987341772156E-2</v>
      </c>
      <c r="K75" s="115">
        <v>1425</v>
      </c>
      <c r="L75" s="116">
        <f>IFERROR(K75/I75-1,"-")</f>
        <v>-7.826649417852527E-2</v>
      </c>
      <c r="M75" s="115">
        <v>1184</v>
      </c>
      <c r="N75" s="116">
        <v>-0.1691228070175439</v>
      </c>
      <c r="O75" s="116">
        <v>0.16306483300589392</v>
      </c>
    </row>
    <row r="76" spans="1:16" x14ac:dyDescent="0.25">
      <c r="A76" s="1">
        <v>2</v>
      </c>
      <c r="B76" s="114" t="s">
        <v>73</v>
      </c>
      <c r="C76" s="115">
        <v>1826</v>
      </c>
      <c r="D76" s="116">
        <v>0.30149679258731288</v>
      </c>
      <c r="E76" s="115">
        <v>2293</v>
      </c>
      <c r="F76" s="116">
        <f t="shared" ref="F76:L87" si="3">IFERROR(E76/C76-1,"-")</f>
        <v>0.25575027382256299</v>
      </c>
      <c r="G76" s="115">
        <v>2279</v>
      </c>
      <c r="H76" s="116">
        <f t="shared" si="3"/>
        <v>-6.1055385957261565E-3</v>
      </c>
      <c r="I76" s="115">
        <v>2491</v>
      </c>
      <c r="J76" s="116">
        <f t="shared" si="3"/>
        <v>9.3023255813953432E-2</v>
      </c>
      <c r="K76" s="115">
        <v>1394</v>
      </c>
      <c r="L76" s="116">
        <f t="shared" si="3"/>
        <v>-0.44038538739462063</v>
      </c>
      <c r="M76" s="115">
        <v>1755</v>
      </c>
      <c r="N76" s="116">
        <v>0.25896700143472029</v>
      </c>
      <c r="O76" s="116">
        <v>-3.8882803943044886E-2</v>
      </c>
    </row>
    <row r="77" spans="1:16" x14ac:dyDescent="0.25">
      <c r="A77" s="1">
        <v>3</v>
      </c>
      <c r="B77" s="114" t="s">
        <v>75</v>
      </c>
      <c r="C77" s="115">
        <v>2396</v>
      </c>
      <c r="D77" s="116">
        <v>-0.33053925677563567</v>
      </c>
      <c r="E77" s="115">
        <v>864</v>
      </c>
      <c r="F77" s="116">
        <f t="shared" si="3"/>
        <v>-0.63939899833055092</v>
      </c>
      <c r="G77" s="115">
        <v>3411</v>
      </c>
      <c r="H77" s="116">
        <f t="shared" si="3"/>
        <v>2.9479166666666665</v>
      </c>
      <c r="I77" s="115">
        <v>2421</v>
      </c>
      <c r="J77" s="116">
        <f t="shared" si="3"/>
        <v>-0.29023746701846964</v>
      </c>
      <c r="K77" s="115">
        <v>2041</v>
      </c>
      <c r="L77" s="116">
        <f t="shared" si="3"/>
        <v>-0.15695993391160679</v>
      </c>
      <c r="M77" s="115">
        <v>3915</v>
      </c>
      <c r="N77" s="116">
        <v>0.9181773640372366</v>
      </c>
      <c r="O77" s="116">
        <v>0.63397328881469117</v>
      </c>
    </row>
    <row r="78" spans="1:16" x14ac:dyDescent="0.25">
      <c r="A78" s="1">
        <v>4</v>
      </c>
      <c r="B78" s="114" t="s">
        <v>77</v>
      </c>
      <c r="C78" s="115">
        <v>4625</v>
      </c>
      <c r="D78" s="116">
        <v>0.68120683387858971</v>
      </c>
      <c r="E78" s="115">
        <v>0</v>
      </c>
      <c r="F78" s="116">
        <f t="shared" si="3"/>
        <v>-1</v>
      </c>
      <c r="G78" s="115">
        <v>4608</v>
      </c>
      <c r="H78" s="116" t="str">
        <f t="shared" si="3"/>
        <v>-</v>
      </c>
      <c r="I78" s="115">
        <v>5124</v>
      </c>
      <c r="J78" s="116">
        <f t="shared" si="3"/>
        <v>0.11197916666666674</v>
      </c>
      <c r="K78" s="115">
        <v>5699</v>
      </c>
      <c r="L78" s="116">
        <f t="shared" si="3"/>
        <v>0.11221701795472283</v>
      </c>
      <c r="M78" s="115">
        <v>3939</v>
      </c>
      <c r="N78" s="116">
        <v>-0.3088261098438323</v>
      </c>
      <c r="O78" s="116">
        <v>-0.1483243243243243</v>
      </c>
    </row>
    <row r="79" spans="1:16" x14ac:dyDescent="0.25">
      <c r="A79" s="1">
        <v>5</v>
      </c>
      <c r="B79" s="114" t="s">
        <v>79</v>
      </c>
      <c r="C79" s="115">
        <v>4678</v>
      </c>
      <c r="D79" s="116">
        <v>0.30088987764182429</v>
      </c>
      <c r="E79" s="115">
        <v>0</v>
      </c>
      <c r="F79" s="116">
        <f t="shared" si="3"/>
        <v>-1</v>
      </c>
      <c r="G79" s="115">
        <v>4530</v>
      </c>
      <c r="H79" s="116" t="str">
        <f t="shared" si="3"/>
        <v>-</v>
      </c>
      <c r="I79" s="115">
        <v>4779</v>
      </c>
      <c r="J79" s="116">
        <f t="shared" si="3"/>
        <v>5.4966887417218446E-2</v>
      </c>
      <c r="K79" s="115">
        <v>3887</v>
      </c>
      <c r="L79" s="116">
        <f t="shared" si="3"/>
        <v>-0.18664992676292114</v>
      </c>
      <c r="M79" s="115">
        <v>4139</v>
      </c>
      <c r="N79" s="116">
        <v>6.4831489580653434E-2</v>
      </c>
      <c r="O79" s="116">
        <v>-0.11522017956391617</v>
      </c>
    </row>
    <row r="80" spans="1:16" x14ac:dyDescent="0.25">
      <c r="A80" s="1">
        <v>6</v>
      </c>
      <c r="B80" s="114" t="s">
        <v>81</v>
      </c>
      <c r="C80" s="115">
        <v>6816</v>
      </c>
      <c r="D80" s="116">
        <v>0.62169878658101352</v>
      </c>
      <c r="E80" s="115">
        <v>0</v>
      </c>
      <c r="F80" s="116">
        <f t="shared" si="3"/>
        <v>-1</v>
      </c>
      <c r="G80" s="115">
        <v>4397</v>
      </c>
      <c r="H80" s="116" t="str">
        <f t="shared" si="3"/>
        <v>-</v>
      </c>
      <c r="I80" s="115">
        <v>4614</v>
      </c>
      <c r="J80" s="116">
        <f t="shared" si="3"/>
        <v>4.9351830793723073E-2</v>
      </c>
      <c r="K80" s="115">
        <v>5607</v>
      </c>
      <c r="L80" s="116">
        <f t="shared" si="3"/>
        <v>0.21521456436931086</v>
      </c>
      <c r="M80" s="115">
        <v>5107</v>
      </c>
      <c r="N80" s="116">
        <v>-8.9174246477617292E-2</v>
      </c>
      <c r="O80" s="116">
        <v>-0.25073356807511737</v>
      </c>
    </row>
    <row r="81" spans="1:16" x14ac:dyDescent="0.25">
      <c r="A81" s="1">
        <v>7</v>
      </c>
      <c r="B81" s="114" t="s">
        <v>83</v>
      </c>
      <c r="C81" s="115">
        <v>6877</v>
      </c>
      <c r="D81" s="116">
        <v>0.18263112639724843</v>
      </c>
      <c r="E81" s="115">
        <v>0</v>
      </c>
      <c r="F81" s="116">
        <f t="shared" si="3"/>
        <v>-1</v>
      </c>
      <c r="G81" s="115">
        <v>7964</v>
      </c>
      <c r="H81" s="116" t="str">
        <f t="shared" si="3"/>
        <v>-</v>
      </c>
      <c r="I81" s="115">
        <v>8149</v>
      </c>
      <c r="J81" s="116">
        <f t="shared" si="3"/>
        <v>2.3229532898041194E-2</v>
      </c>
      <c r="K81" s="115">
        <v>6870</v>
      </c>
      <c r="L81" s="116">
        <f t="shared" si="3"/>
        <v>-0.15695177322370846</v>
      </c>
      <c r="M81" s="115">
        <v>6983</v>
      </c>
      <c r="N81" s="116">
        <v>1.644832605531299E-2</v>
      </c>
      <c r="O81" s="116">
        <v>1.5413697833357665E-2</v>
      </c>
    </row>
    <row r="82" spans="1:16" x14ac:dyDescent="0.25">
      <c r="A82" s="1">
        <v>8</v>
      </c>
      <c r="B82" s="114" t="s">
        <v>85</v>
      </c>
      <c r="C82" s="115">
        <v>9621</v>
      </c>
      <c r="D82" s="116">
        <v>0.31255115961800817</v>
      </c>
      <c r="E82" s="115">
        <v>6964</v>
      </c>
      <c r="F82" s="116">
        <f t="shared" si="3"/>
        <v>-0.27616671863631637</v>
      </c>
      <c r="G82" s="115">
        <v>4262</v>
      </c>
      <c r="H82" s="116">
        <f t="shared" si="3"/>
        <v>-0.38799540493968987</v>
      </c>
      <c r="I82" s="115">
        <v>8353</v>
      </c>
      <c r="J82" s="116">
        <f t="shared" si="3"/>
        <v>0.95987799155326137</v>
      </c>
      <c r="K82" s="115">
        <v>10458</v>
      </c>
      <c r="L82" s="116">
        <f t="shared" si="3"/>
        <v>0.25200526756853825</v>
      </c>
      <c r="M82" s="115">
        <v>9751</v>
      </c>
      <c r="N82" s="116">
        <v>-6.7603748326639845E-2</v>
      </c>
      <c r="O82" s="116">
        <v>1.3512108928385835E-2</v>
      </c>
    </row>
    <row r="83" spans="1:16" x14ac:dyDescent="0.25">
      <c r="A83" s="1">
        <v>9</v>
      </c>
      <c r="B83" s="114" t="s">
        <v>87</v>
      </c>
      <c r="C83" s="115">
        <v>3028</v>
      </c>
      <c r="D83" s="116">
        <v>-0.39221196306704131</v>
      </c>
      <c r="E83" s="115">
        <v>4100</v>
      </c>
      <c r="F83" s="116">
        <f t="shared" si="3"/>
        <v>0.35402906208718621</v>
      </c>
      <c r="G83" s="115">
        <v>2824</v>
      </c>
      <c r="H83" s="116">
        <f t="shared" si="3"/>
        <v>-0.31121951219512201</v>
      </c>
      <c r="I83" s="115">
        <v>3964</v>
      </c>
      <c r="J83" s="116">
        <f t="shared" si="3"/>
        <v>0.40368271954674229</v>
      </c>
      <c r="K83" s="115">
        <v>4631</v>
      </c>
      <c r="L83" s="116">
        <f t="shared" si="3"/>
        <v>0.16826437941473249</v>
      </c>
      <c r="M83" s="115">
        <v>4675</v>
      </c>
      <c r="N83" s="116">
        <v>9.5011876484560887E-3</v>
      </c>
      <c r="O83" s="116">
        <v>0.54392338177014521</v>
      </c>
    </row>
    <row r="84" spans="1:16" x14ac:dyDescent="0.25">
      <c r="A84" s="1">
        <v>10</v>
      </c>
      <c r="B84" s="114" t="s">
        <v>89</v>
      </c>
      <c r="C84" s="115">
        <v>4643</v>
      </c>
      <c r="D84" s="116">
        <v>0.5776418620455317</v>
      </c>
      <c r="E84" s="115">
        <v>4409</v>
      </c>
      <c r="F84" s="116">
        <f t="shared" si="3"/>
        <v>-5.0398449278483692E-2</v>
      </c>
      <c r="G84" s="115">
        <v>2857</v>
      </c>
      <c r="H84" s="116">
        <f t="shared" si="3"/>
        <v>-0.35200725788160581</v>
      </c>
      <c r="I84" s="115">
        <v>3029</v>
      </c>
      <c r="J84" s="116">
        <f t="shared" si="3"/>
        <v>6.0203010150507552E-2</v>
      </c>
      <c r="K84" s="115">
        <v>4345</v>
      </c>
      <c r="L84" s="116">
        <f t="shared" si="3"/>
        <v>0.4344668207329152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2826</v>
      </c>
      <c r="D85" s="116">
        <v>0.46652828230409971</v>
      </c>
      <c r="E85" s="115">
        <v>1437</v>
      </c>
      <c r="F85" s="116">
        <f t="shared" si="3"/>
        <v>-0.49150743099787686</v>
      </c>
      <c r="G85" s="115">
        <v>2119</v>
      </c>
      <c r="H85" s="116">
        <f t="shared" si="3"/>
        <v>0.47459986082115524</v>
      </c>
      <c r="I85" s="115">
        <v>1650</v>
      </c>
      <c r="J85" s="116">
        <f t="shared" si="3"/>
        <v>-0.22133081642284091</v>
      </c>
      <c r="K85" s="115">
        <v>2742</v>
      </c>
      <c r="L85" s="116">
        <f t="shared" si="3"/>
        <v>0.66181818181818186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2974</v>
      </c>
      <c r="D86" s="116">
        <v>0.42364767831498318</v>
      </c>
      <c r="E86" s="115">
        <v>1300</v>
      </c>
      <c r="F86" s="116">
        <f t="shared" si="3"/>
        <v>-0.56287827841291183</v>
      </c>
      <c r="G86" s="115">
        <v>2651</v>
      </c>
      <c r="H86" s="116">
        <f t="shared" si="3"/>
        <v>1.0392307692307692</v>
      </c>
      <c r="I86" s="115">
        <v>1974</v>
      </c>
      <c r="J86" s="116">
        <f t="shared" si="3"/>
        <v>-0.25537533006412672</v>
      </c>
      <c r="K86" s="115">
        <v>2803</v>
      </c>
      <c r="L86" s="116">
        <f t="shared" si="3"/>
        <v>0.4199594731509626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51328</v>
      </c>
      <c r="D87" s="119">
        <v>0.22110672312889568</v>
      </c>
      <c r="E87" s="118">
        <v>24912</v>
      </c>
      <c r="F87" s="119">
        <f t="shared" si="3"/>
        <v>-0.51465087281795507</v>
      </c>
      <c r="G87" s="118">
        <v>43482</v>
      </c>
      <c r="H87" s="119">
        <f t="shared" si="3"/>
        <v>0.74542389210019278</v>
      </c>
      <c r="I87" s="118">
        <v>48094</v>
      </c>
      <c r="J87" s="119">
        <f t="shared" si="3"/>
        <v>0.10606687824847061</v>
      </c>
      <c r="K87" s="118">
        <v>51902</v>
      </c>
      <c r="L87" s="119">
        <f t="shared" si="3"/>
        <v>7.9178275876408799E-2</v>
      </c>
      <c r="M87" s="118">
        <v>41448</v>
      </c>
      <c r="N87" s="119">
        <v>-1.3424735789774322E-2</v>
      </c>
      <c r="O87" s="119">
        <v>1.3770331417390258E-2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97006</v>
      </c>
      <c r="D97" s="116">
        <v>1.7399603553336807E-2</v>
      </c>
      <c r="E97" s="115">
        <v>97195</v>
      </c>
      <c r="F97" s="116">
        <f t="shared" ref="F97:L109" si="4">IFERROR(E97/C97-1,"-")</f>
        <v>1.9483330927982934E-3</v>
      </c>
      <c r="G97" s="115">
        <v>6135</v>
      </c>
      <c r="H97" s="116">
        <f t="shared" si="4"/>
        <v>-0.93687946910849318</v>
      </c>
      <c r="I97" s="115">
        <v>68843</v>
      </c>
      <c r="J97" s="116">
        <f t="shared" si="4"/>
        <v>10.221352893235533</v>
      </c>
      <c r="K97" s="115">
        <v>96437</v>
      </c>
      <c r="L97" s="116">
        <f t="shared" si="4"/>
        <v>0.40082506572926802</v>
      </c>
      <c r="M97" s="115">
        <v>97758</v>
      </c>
      <c r="N97" s="116">
        <v>1.3698061947178042E-2</v>
      </c>
      <c r="O97" s="116">
        <v>7.7520978083829295E-3</v>
      </c>
    </row>
    <row r="98" spans="2:15" x14ac:dyDescent="0.25">
      <c r="B98" s="114" t="s">
        <v>73</v>
      </c>
      <c r="C98" s="115">
        <v>93739</v>
      </c>
      <c r="D98" s="116">
        <v>1.7641183750569889E-2</v>
      </c>
      <c r="E98" s="115">
        <v>99065</v>
      </c>
      <c r="F98" s="116">
        <f t="shared" si="4"/>
        <v>5.6817333233766032E-2</v>
      </c>
      <c r="G98" s="115">
        <v>7130</v>
      </c>
      <c r="H98" s="116">
        <f t="shared" si="4"/>
        <v>-0.92802705294503607</v>
      </c>
      <c r="I98" s="115">
        <v>82164</v>
      </c>
      <c r="J98" s="116">
        <f t="shared" si="4"/>
        <v>10.523702664796634</v>
      </c>
      <c r="K98" s="115">
        <v>97949</v>
      </c>
      <c r="L98" s="116">
        <f t="shared" si="4"/>
        <v>0.19211576846307388</v>
      </c>
      <c r="M98" s="115">
        <v>107315</v>
      </c>
      <c r="N98" s="116">
        <v>9.5621190619608054E-2</v>
      </c>
      <c r="O98" s="116">
        <v>0.14482765977874745</v>
      </c>
    </row>
    <row r="99" spans="2:15" x14ac:dyDescent="0.25">
      <c r="B99" s="114" t="s">
        <v>75</v>
      </c>
      <c r="C99" s="115">
        <v>111953</v>
      </c>
      <c r="D99" s="116">
        <v>6.2747406092478863E-2</v>
      </c>
      <c r="E99" s="115">
        <v>39064</v>
      </c>
      <c r="F99" s="116">
        <f t="shared" si="4"/>
        <v>-0.65106785883361762</v>
      </c>
      <c r="G99" s="115">
        <v>8658</v>
      </c>
      <c r="H99" s="116">
        <f t="shared" si="4"/>
        <v>-0.77836371083350397</v>
      </c>
      <c r="I99" s="115">
        <v>98983</v>
      </c>
      <c r="J99" s="116">
        <f t="shared" si="4"/>
        <v>10.432547932547932</v>
      </c>
      <c r="K99" s="115">
        <v>108044</v>
      </c>
      <c r="L99" s="116">
        <f t="shared" si="4"/>
        <v>9.1540971682005923E-2</v>
      </c>
      <c r="M99" s="115">
        <v>114208</v>
      </c>
      <c r="N99" s="116">
        <v>5.7050831142867686E-2</v>
      </c>
      <c r="O99" s="116">
        <v>2.0142381177815638E-2</v>
      </c>
    </row>
    <row r="100" spans="2:15" x14ac:dyDescent="0.25">
      <c r="B100" s="114" t="s">
        <v>77</v>
      </c>
      <c r="C100" s="115">
        <v>93085</v>
      </c>
      <c r="D100" s="116">
        <v>-4.1980568934996465E-2</v>
      </c>
      <c r="E100" s="115">
        <v>0</v>
      </c>
      <c r="F100" s="116">
        <f t="shared" si="4"/>
        <v>-1</v>
      </c>
      <c r="G100" s="115">
        <v>8340</v>
      </c>
      <c r="H100" s="116" t="str">
        <f t="shared" si="4"/>
        <v>-</v>
      </c>
      <c r="I100" s="115">
        <v>97469</v>
      </c>
      <c r="J100" s="116">
        <f t="shared" si="4"/>
        <v>10.686930455635492</v>
      </c>
      <c r="K100" s="115">
        <v>100188</v>
      </c>
      <c r="L100" s="116">
        <f t="shared" si="4"/>
        <v>2.7896049000194933E-2</v>
      </c>
      <c r="M100" s="115">
        <v>105296</v>
      </c>
      <c r="N100" s="116">
        <v>5.0984149798378953E-2</v>
      </c>
      <c r="O100" s="116">
        <v>0.13118117849277544</v>
      </c>
    </row>
    <row r="101" spans="2:15" x14ac:dyDescent="0.25">
      <c r="B101" s="114" t="s">
        <v>79</v>
      </c>
      <c r="C101" s="115">
        <v>95229</v>
      </c>
      <c r="D101" s="116">
        <v>3.243817556945694E-2</v>
      </c>
      <c r="E101" s="115">
        <v>0</v>
      </c>
      <c r="F101" s="116">
        <f t="shared" si="4"/>
        <v>-1</v>
      </c>
      <c r="G101" s="115">
        <v>9735</v>
      </c>
      <c r="H101" s="116" t="str">
        <f t="shared" si="4"/>
        <v>-</v>
      </c>
      <c r="I101" s="115">
        <v>87150</v>
      </c>
      <c r="J101" s="116">
        <f t="shared" si="4"/>
        <v>7.9522342064714948</v>
      </c>
      <c r="K101" s="115">
        <v>88589</v>
      </c>
      <c r="L101" s="116">
        <f t="shared" si="4"/>
        <v>1.6511761331038377E-2</v>
      </c>
      <c r="M101" s="115">
        <v>101026</v>
      </c>
      <c r="N101" s="116">
        <v>0.14038989039271232</v>
      </c>
      <c r="O101" s="116">
        <v>6.0874313496938948E-2</v>
      </c>
    </row>
    <row r="102" spans="2:15" x14ac:dyDescent="0.25">
      <c r="B102" s="114" t="s">
        <v>81</v>
      </c>
      <c r="C102" s="115">
        <v>96083</v>
      </c>
      <c r="D102" s="116">
        <v>-4.7391015535924952E-2</v>
      </c>
      <c r="E102" s="115">
        <v>0</v>
      </c>
      <c r="F102" s="116">
        <f t="shared" si="4"/>
        <v>-1</v>
      </c>
      <c r="G102" s="115">
        <v>14624</v>
      </c>
      <c r="H102" s="116" t="str">
        <f t="shared" si="4"/>
        <v>-</v>
      </c>
      <c r="I102" s="115">
        <v>87225</v>
      </c>
      <c r="J102" s="116">
        <f t="shared" si="4"/>
        <v>4.964510393873085</v>
      </c>
      <c r="K102" s="115">
        <v>97481</v>
      </c>
      <c r="L102" s="116">
        <f t="shared" si="4"/>
        <v>0.11758096875895663</v>
      </c>
      <c r="M102" s="115">
        <v>102726</v>
      </c>
      <c r="N102" s="116">
        <v>5.3805356941352578E-2</v>
      </c>
      <c r="O102" s="116">
        <v>6.9138140982275775E-2</v>
      </c>
    </row>
    <row r="103" spans="2:15" x14ac:dyDescent="0.25">
      <c r="B103" s="114" t="s">
        <v>83</v>
      </c>
      <c r="C103" s="115">
        <v>96381</v>
      </c>
      <c r="D103" s="116">
        <v>-1.5968145387717625E-2</v>
      </c>
      <c r="E103" s="115">
        <v>0</v>
      </c>
      <c r="F103" s="116">
        <f t="shared" si="4"/>
        <v>-1</v>
      </c>
      <c r="G103" s="115">
        <v>27677</v>
      </c>
      <c r="H103" s="116" t="str">
        <f t="shared" si="4"/>
        <v>-</v>
      </c>
      <c r="I103" s="115">
        <v>101111</v>
      </c>
      <c r="J103" s="116">
        <f t="shared" si="4"/>
        <v>2.6532499909672289</v>
      </c>
      <c r="K103" s="115">
        <v>98340</v>
      </c>
      <c r="L103" s="116">
        <f t="shared" si="4"/>
        <v>-2.7405524621455624E-2</v>
      </c>
      <c r="M103" s="115">
        <v>106566</v>
      </c>
      <c r="N103" s="116">
        <v>8.3648566198901708E-2</v>
      </c>
      <c r="O103" s="116">
        <v>0.10567435490397492</v>
      </c>
    </row>
    <row r="104" spans="2:15" x14ac:dyDescent="0.25">
      <c r="B104" s="114" t="s">
        <v>85</v>
      </c>
      <c r="C104" s="115">
        <v>98319</v>
      </c>
      <c r="D104" s="116">
        <v>-1.8978058490735528E-2</v>
      </c>
      <c r="E104" s="115">
        <v>17639</v>
      </c>
      <c r="F104" s="116">
        <f t="shared" si="4"/>
        <v>-0.82059418830541397</v>
      </c>
      <c r="G104" s="115">
        <v>40505</v>
      </c>
      <c r="H104" s="116">
        <f t="shared" si="4"/>
        <v>1.2963319916095015</v>
      </c>
      <c r="I104" s="115">
        <v>98334</v>
      </c>
      <c r="J104" s="116">
        <f t="shared" si="4"/>
        <v>1.4277002839155659</v>
      </c>
      <c r="K104" s="115">
        <v>96847</v>
      </c>
      <c r="L104" s="116">
        <f t="shared" si="4"/>
        <v>-1.5121931376736453E-2</v>
      </c>
      <c r="M104" s="115">
        <v>106980</v>
      </c>
      <c r="N104" s="116">
        <v>0.10462895081933365</v>
      </c>
      <c r="O104" s="116">
        <v>8.8090806456534443E-2</v>
      </c>
    </row>
    <row r="105" spans="2:15" x14ac:dyDescent="0.25">
      <c r="B105" s="114" t="s">
        <v>87</v>
      </c>
      <c r="C105" s="115">
        <v>89981</v>
      </c>
      <c r="D105" s="116">
        <v>-5.6120254691548355E-2</v>
      </c>
      <c r="E105" s="115">
        <v>11102</v>
      </c>
      <c r="F105" s="116">
        <f t="shared" si="4"/>
        <v>-0.87661839721719026</v>
      </c>
      <c r="G105" s="115">
        <v>50427</v>
      </c>
      <c r="H105" s="116">
        <f t="shared" si="4"/>
        <v>3.5421545667447303</v>
      </c>
      <c r="I105" s="115">
        <v>92289</v>
      </c>
      <c r="J105" s="116">
        <f t="shared" si="4"/>
        <v>0.83015051460527101</v>
      </c>
      <c r="K105" s="115">
        <v>96569</v>
      </c>
      <c r="L105" s="116">
        <f t="shared" si="4"/>
        <v>4.6376057818374949E-2</v>
      </c>
      <c r="M105" s="115">
        <v>100393</v>
      </c>
      <c r="N105" s="116">
        <v>3.9598628959603976E-2</v>
      </c>
      <c r="O105" s="116">
        <v>0.11571331725586509</v>
      </c>
    </row>
    <row r="106" spans="2:15" x14ac:dyDescent="0.25">
      <c r="B106" s="114" t="s">
        <v>89</v>
      </c>
      <c r="C106" s="115">
        <v>99167</v>
      </c>
      <c r="D106" s="116">
        <v>-0.11512550303830671</v>
      </c>
      <c r="E106" s="115">
        <v>13903</v>
      </c>
      <c r="F106" s="116">
        <f t="shared" si="4"/>
        <v>-0.85980215192553977</v>
      </c>
      <c r="G106" s="115">
        <v>81857</v>
      </c>
      <c r="H106" s="116">
        <f t="shared" si="4"/>
        <v>4.8877220743724372</v>
      </c>
      <c r="I106" s="115">
        <v>103661</v>
      </c>
      <c r="J106" s="116">
        <f t="shared" si="4"/>
        <v>0.26636695701039614</v>
      </c>
      <c r="K106" s="115">
        <v>109428</v>
      </c>
      <c r="L106" s="116">
        <f t="shared" si="4"/>
        <v>5.56332661270873E-2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99741</v>
      </c>
      <c r="D107" s="116">
        <v>9.3404035701998289E-3</v>
      </c>
      <c r="E107" s="115">
        <v>13877</v>
      </c>
      <c r="F107" s="116">
        <f t="shared" si="4"/>
        <v>-0.86086965239971525</v>
      </c>
      <c r="G107" s="115">
        <v>82390</v>
      </c>
      <c r="H107" s="116">
        <f t="shared" si="4"/>
        <v>4.93716221085249</v>
      </c>
      <c r="I107" s="115">
        <v>101461</v>
      </c>
      <c r="J107" s="116">
        <f t="shared" si="4"/>
        <v>0.23147226605170523</v>
      </c>
      <c r="K107" s="115">
        <v>106978</v>
      </c>
      <c r="L107" s="116">
        <f t="shared" si="4"/>
        <v>5.4375572880219991E-2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100908</v>
      </c>
      <c r="D108" s="116">
        <v>-1.7563673183269679E-2</v>
      </c>
      <c r="E108" s="115">
        <v>15077</v>
      </c>
      <c r="F108" s="116">
        <f t="shared" si="4"/>
        <v>-0.85058667300907764</v>
      </c>
      <c r="G108" s="115">
        <v>71312</v>
      </c>
      <c r="H108" s="116">
        <f t="shared" si="4"/>
        <v>3.7298534191152086</v>
      </c>
      <c r="I108" s="115">
        <v>100894</v>
      </c>
      <c r="J108" s="116">
        <f t="shared" si="4"/>
        <v>0.41482499439084597</v>
      </c>
      <c r="K108" s="115">
        <v>104162</v>
      </c>
      <c r="L108" s="116">
        <f t="shared" si="4"/>
        <v>3.2390429559735923E-2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1171592</v>
      </c>
      <c r="D109" s="119">
        <v>-1.5604572142998818E-2</v>
      </c>
      <c r="E109" s="118">
        <v>323585</v>
      </c>
      <c r="F109" s="119">
        <f t="shared" si="4"/>
        <v>-0.72380743467009001</v>
      </c>
      <c r="G109" s="118">
        <v>408790</v>
      </c>
      <c r="H109" s="119">
        <f t="shared" si="4"/>
        <v>0.26331566667181727</v>
      </c>
      <c r="I109" s="118">
        <v>1119584</v>
      </c>
      <c r="J109" s="119">
        <f t="shared" si="4"/>
        <v>1.738775410357396</v>
      </c>
      <c r="K109" s="118">
        <v>1201012</v>
      </c>
      <c r="L109" s="119">
        <f t="shared" si="4"/>
        <v>7.2730585646097135E-2</v>
      </c>
      <c r="M109" s="118">
        <v>942268</v>
      </c>
      <c r="N109" s="119">
        <v>7.021911671838299E-2</v>
      </c>
      <c r="O109" s="119">
        <v>8.0860220974195096E-2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43948</v>
      </c>
      <c r="D119" s="116">
        <v>0.12355873705739495</v>
      </c>
      <c r="E119" s="115">
        <v>42402</v>
      </c>
      <c r="F119" s="116">
        <f t="shared" ref="F119:L131" si="5">IFERROR(E119/C119-1,"-")</f>
        <v>-3.5177937562573924E-2</v>
      </c>
      <c r="G119" s="115">
        <v>484</v>
      </c>
      <c r="H119" s="116">
        <f t="shared" si="5"/>
        <v>-0.98858544408282634</v>
      </c>
      <c r="I119" s="115">
        <v>22981</v>
      </c>
      <c r="J119" s="116">
        <f t="shared" si="5"/>
        <v>46.481404958677686</v>
      </c>
      <c r="K119" s="115">
        <v>38867</v>
      </c>
      <c r="L119" s="116">
        <f t="shared" si="5"/>
        <v>0.69126669857708545</v>
      </c>
      <c r="M119" s="115">
        <v>41827</v>
      </c>
      <c r="N119" s="116">
        <v>7.6157151310880744E-2</v>
      </c>
      <c r="O119" s="116">
        <v>-4.8261581869482151E-2</v>
      </c>
    </row>
    <row r="120" spans="1:16" x14ac:dyDescent="0.25">
      <c r="B120" s="114" t="s">
        <v>73</v>
      </c>
      <c r="C120" s="115">
        <v>42009</v>
      </c>
      <c r="D120" s="116">
        <v>7.7734164550142371E-2</v>
      </c>
      <c r="E120" s="115">
        <v>44676</v>
      </c>
      <c r="F120" s="116">
        <f t="shared" si="5"/>
        <v>6.3486395772334392E-2</v>
      </c>
      <c r="G120" s="115">
        <v>257</v>
      </c>
      <c r="H120" s="116">
        <f t="shared" si="5"/>
        <v>-0.99424747067776886</v>
      </c>
      <c r="I120" s="115">
        <v>33474</v>
      </c>
      <c r="J120" s="116">
        <f t="shared" si="5"/>
        <v>129.24902723735408</v>
      </c>
      <c r="K120" s="115">
        <v>40917</v>
      </c>
      <c r="L120" s="116">
        <f t="shared" si="5"/>
        <v>0.22235167592758565</v>
      </c>
      <c r="M120" s="115">
        <v>46040</v>
      </c>
      <c r="N120" s="116">
        <v>0.12520468265024309</v>
      </c>
      <c r="O120" s="116">
        <v>9.5955628555785655E-2</v>
      </c>
    </row>
    <row r="121" spans="1:16" x14ac:dyDescent="0.25">
      <c r="B121" s="114" t="s">
        <v>75</v>
      </c>
      <c r="C121" s="115">
        <v>51922</v>
      </c>
      <c r="D121" s="116">
        <v>7.223690731868504E-2</v>
      </c>
      <c r="E121" s="115">
        <v>19712</v>
      </c>
      <c r="F121" s="116">
        <f t="shared" si="5"/>
        <v>-0.62035360733407807</v>
      </c>
      <c r="G121" s="115">
        <v>272</v>
      </c>
      <c r="H121" s="116">
        <f t="shared" si="5"/>
        <v>-0.98620129870129869</v>
      </c>
      <c r="I121" s="115">
        <v>46540</v>
      </c>
      <c r="J121" s="116">
        <f t="shared" si="5"/>
        <v>170.10294117647058</v>
      </c>
      <c r="K121" s="115">
        <v>54879</v>
      </c>
      <c r="L121" s="116">
        <f t="shared" si="5"/>
        <v>0.17917920068758053</v>
      </c>
      <c r="M121" s="115">
        <v>55580</v>
      </c>
      <c r="N121" s="116">
        <v>1.2773556369467309E-2</v>
      </c>
      <c r="O121" s="116">
        <v>7.0451831593544068E-2</v>
      </c>
    </row>
    <row r="122" spans="1:16" x14ac:dyDescent="0.25">
      <c r="B122" s="114" t="s">
        <v>77</v>
      </c>
      <c r="C122" s="115">
        <v>49828</v>
      </c>
      <c r="D122" s="116">
        <v>1.3959545806031537E-2</v>
      </c>
      <c r="E122" s="115">
        <v>0</v>
      </c>
      <c r="F122" s="116">
        <f t="shared" si="5"/>
        <v>-1</v>
      </c>
      <c r="G122" s="115">
        <v>159</v>
      </c>
      <c r="H122" s="116" t="str">
        <f t="shared" si="5"/>
        <v>-</v>
      </c>
      <c r="I122" s="115">
        <v>48714</v>
      </c>
      <c r="J122" s="116">
        <f t="shared" si="5"/>
        <v>305.37735849056605</v>
      </c>
      <c r="K122" s="115">
        <v>48998</v>
      </c>
      <c r="L122" s="116">
        <f t="shared" si="5"/>
        <v>5.8299462166933047E-3</v>
      </c>
      <c r="M122" s="115">
        <v>57738</v>
      </c>
      <c r="N122" s="116">
        <v>0.17837462753581779</v>
      </c>
      <c r="O122" s="116">
        <v>0.15874608653768973</v>
      </c>
    </row>
    <row r="123" spans="1:16" x14ac:dyDescent="0.25">
      <c r="B123" s="114" t="s">
        <v>79</v>
      </c>
      <c r="C123" s="115">
        <v>65395</v>
      </c>
      <c r="D123" s="116">
        <v>0.18503551754131631</v>
      </c>
      <c r="E123" s="115">
        <v>0</v>
      </c>
      <c r="F123" s="116">
        <f t="shared" si="5"/>
        <v>-1</v>
      </c>
      <c r="G123" s="115">
        <v>189</v>
      </c>
      <c r="H123" s="116" t="str">
        <f t="shared" si="5"/>
        <v>-</v>
      </c>
      <c r="I123" s="115">
        <v>52400</v>
      </c>
      <c r="J123" s="116">
        <f t="shared" si="5"/>
        <v>276.24867724867727</v>
      </c>
      <c r="K123" s="115">
        <v>55242</v>
      </c>
      <c r="L123" s="116">
        <f t="shared" si="5"/>
        <v>5.4236641221373949E-2</v>
      </c>
      <c r="M123" s="115">
        <v>61775</v>
      </c>
      <c r="N123" s="116">
        <v>0.11826146772383339</v>
      </c>
      <c r="O123" s="116">
        <v>-5.5355914060708056E-2</v>
      </c>
    </row>
    <row r="124" spans="1:16" x14ac:dyDescent="0.25">
      <c r="B124" s="114" t="s">
        <v>81</v>
      </c>
      <c r="C124" s="115">
        <v>63120</v>
      </c>
      <c r="D124" s="116">
        <v>-1.2500197787940204E-3</v>
      </c>
      <c r="E124" s="115">
        <v>0</v>
      </c>
      <c r="F124" s="116">
        <f t="shared" si="5"/>
        <v>-1</v>
      </c>
      <c r="G124" s="115">
        <v>1198</v>
      </c>
      <c r="H124" s="116" t="str">
        <f t="shared" si="5"/>
        <v>-</v>
      </c>
      <c r="I124" s="115">
        <v>53892</v>
      </c>
      <c r="J124" s="116">
        <f t="shared" si="5"/>
        <v>43.98497495826377</v>
      </c>
      <c r="K124" s="115">
        <v>60909</v>
      </c>
      <c r="L124" s="116">
        <f t="shared" si="5"/>
        <v>0.13020485415274985</v>
      </c>
      <c r="M124" s="115">
        <v>66223</v>
      </c>
      <c r="N124" s="116">
        <v>8.7244906335681049E-2</v>
      </c>
      <c r="O124" s="116">
        <v>4.9160329531051872E-2</v>
      </c>
    </row>
    <row r="125" spans="1:16" x14ac:dyDescent="0.25">
      <c r="B125" s="114" t="s">
        <v>83</v>
      </c>
      <c r="C125" s="115">
        <v>59097</v>
      </c>
      <c r="D125" s="116">
        <v>4.3655629139072838E-2</v>
      </c>
      <c r="E125" s="115">
        <v>0</v>
      </c>
      <c r="F125" s="116">
        <f t="shared" si="5"/>
        <v>-1</v>
      </c>
      <c r="G125" s="115">
        <v>4901</v>
      </c>
      <c r="H125" s="116" t="str">
        <f t="shared" si="5"/>
        <v>-</v>
      </c>
      <c r="I125" s="115">
        <v>59229</v>
      </c>
      <c r="J125" s="116">
        <f t="shared" si="5"/>
        <v>11.085084676596614</v>
      </c>
      <c r="K125" s="115">
        <v>59288</v>
      </c>
      <c r="L125" s="116">
        <f t="shared" si="5"/>
        <v>9.9613365074535665E-4</v>
      </c>
      <c r="M125" s="115">
        <v>64142</v>
      </c>
      <c r="N125" s="116">
        <v>8.1871542301983569E-2</v>
      </c>
      <c r="O125" s="116">
        <v>8.536812359341428E-2</v>
      </c>
    </row>
    <row r="126" spans="1:16" x14ac:dyDescent="0.25">
      <c r="B126" s="114" t="s">
        <v>85</v>
      </c>
      <c r="C126" s="115">
        <v>60439</v>
      </c>
      <c r="D126" s="116">
        <v>4.8359959064023128E-2</v>
      </c>
      <c r="E126" s="115">
        <v>5479</v>
      </c>
      <c r="F126" s="116">
        <f t="shared" si="5"/>
        <v>-0.90934661394132932</v>
      </c>
      <c r="G126" s="115">
        <v>14194</v>
      </c>
      <c r="H126" s="116">
        <f t="shared" si="5"/>
        <v>1.5906187260448985</v>
      </c>
      <c r="I126" s="115">
        <v>54770</v>
      </c>
      <c r="J126" s="116">
        <f t="shared" si="5"/>
        <v>2.8586726785965899</v>
      </c>
      <c r="K126" s="115">
        <v>55524</v>
      </c>
      <c r="L126" s="116">
        <f t="shared" si="5"/>
        <v>1.3766660580609713E-2</v>
      </c>
      <c r="M126" s="115">
        <v>62872</v>
      </c>
      <c r="N126" s="116">
        <v>0.13233916864779194</v>
      </c>
      <c r="O126" s="116">
        <v>4.0255464187031631E-2</v>
      </c>
    </row>
    <row r="127" spans="1:16" x14ac:dyDescent="0.25">
      <c r="B127" s="114" t="s">
        <v>87</v>
      </c>
      <c r="C127" s="115">
        <v>57468</v>
      </c>
      <c r="D127" s="116">
        <v>1.0639607477621604E-2</v>
      </c>
      <c r="E127" s="115">
        <v>4395</v>
      </c>
      <c r="F127" s="116">
        <f t="shared" si="5"/>
        <v>-0.92352265608686568</v>
      </c>
      <c r="G127" s="115">
        <v>23200</v>
      </c>
      <c r="H127" s="116">
        <f t="shared" si="5"/>
        <v>4.2787258248009099</v>
      </c>
      <c r="I127" s="115">
        <v>55821</v>
      </c>
      <c r="J127" s="116">
        <f t="shared" si="5"/>
        <v>1.4060775862068966</v>
      </c>
      <c r="K127" s="115">
        <v>60872</v>
      </c>
      <c r="L127" s="116">
        <f t="shared" si="5"/>
        <v>9.0485659518819039E-2</v>
      </c>
      <c r="M127" s="115">
        <v>62946</v>
      </c>
      <c r="N127" s="116">
        <v>3.4071494283085757E-2</v>
      </c>
      <c r="O127" s="116">
        <v>9.5322614324493626E-2</v>
      </c>
    </row>
    <row r="128" spans="1:16" x14ac:dyDescent="0.25">
      <c r="A128" s="120"/>
      <c r="B128" s="114" t="s">
        <v>89</v>
      </c>
      <c r="C128" s="115">
        <v>53519</v>
      </c>
      <c r="D128" s="116">
        <v>-7.9765466487843439E-2</v>
      </c>
      <c r="E128" s="115">
        <v>6516</v>
      </c>
      <c r="F128" s="116">
        <f t="shared" si="5"/>
        <v>-0.87824884620415178</v>
      </c>
      <c r="G128" s="115">
        <v>38448</v>
      </c>
      <c r="H128" s="116">
        <f t="shared" si="5"/>
        <v>4.9005524861878449</v>
      </c>
      <c r="I128" s="115">
        <v>56132</v>
      </c>
      <c r="J128" s="116">
        <f t="shared" si="5"/>
        <v>0.45994590095713694</v>
      </c>
      <c r="K128" s="115">
        <v>59055</v>
      </c>
      <c r="L128" s="116">
        <f t="shared" si="5"/>
        <v>5.2073683460414744E-2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46284</v>
      </c>
      <c r="D129" s="116">
        <v>1.8081034710307531E-2</v>
      </c>
      <c r="E129" s="115">
        <v>7647</v>
      </c>
      <c r="F129" s="116">
        <f t="shared" si="5"/>
        <v>-0.83478091781177077</v>
      </c>
      <c r="G129" s="115">
        <v>35023</v>
      </c>
      <c r="H129" s="116">
        <f t="shared" si="5"/>
        <v>3.5799659997384596</v>
      </c>
      <c r="I129" s="115">
        <v>49783</v>
      </c>
      <c r="J129" s="116">
        <f t="shared" si="5"/>
        <v>0.42143734117579879</v>
      </c>
      <c r="K129" s="115">
        <v>50763</v>
      </c>
      <c r="L129" s="116">
        <f t="shared" si="5"/>
        <v>1.9685434786975486E-2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47430</v>
      </c>
      <c r="D130" s="116">
        <v>4.5289256198347116E-2</v>
      </c>
      <c r="E130" s="115">
        <v>8000</v>
      </c>
      <c r="F130" s="116">
        <f t="shared" si="5"/>
        <v>-0.8313303816150116</v>
      </c>
      <c r="G130" s="115">
        <v>24281</v>
      </c>
      <c r="H130" s="116">
        <f t="shared" si="5"/>
        <v>2.0351249999999999</v>
      </c>
      <c r="I130" s="115">
        <v>48129</v>
      </c>
      <c r="J130" s="116">
        <f t="shared" si="5"/>
        <v>0.98216712655986171</v>
      </c>
      <c r="K130" s="115">
        <v>49377</v>
      </c>
      <c r="L130" s="116">
        <f t="shared" si="5"/>
        <v>2.5930312285732171E-2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640459</v>
      </c>
      <c r="D131" s="119">
        <v>4.2792224391339895E-2</v>
      </c>
      <c r="E131" s="118">
        <v>146501</v>
      </c>
      <c r="F131" s="119">
        <f t="shared" si="5"/>
        <v>-0.77125623966561485</v>
      </c>
      <c r="G131" s="118">
        <v>142606</v>
      </c>
      <c r="H131" s="119">
        <f t="shared" si="5"/>
        <v>-2.6586849236523991E-2</v>
      </c>
      <c r="I131" s="118">
        <v>581865</v>
      </c>
      <c r="J131" s="119">
        <f t="shared" si="5"/>
        <v>3.0802280408958946</v>
      </c>
      <c r="K131" s="118">
        <v>634691</v>
      </c>
      <c r="L131" s="119">
        <f t="shared" si="5"/>
        <v>9.0787381952858404E-2</v>
      </c>
      <c r="M131" s="118">
        <v>519143</v>
      </c>
      <c r="N131" s="119">
        <v>9.1792570284502828E-2</v>
      </c>
      <c r="O131" s="119">
        <v>5.2545891741311301E-2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4980</v>
      </c>
      <c r="D141" s="116">
        <v>-0.17248255234297105</v>
      </c>
      <c r="E141" s="115">
        <v>4685</v>
      </c>
      <c r="F141" s="116">
        <f t="shared" ref="F141:L153" si="6">IFERROR(E141/C141-1,"-")</f>
        <v>-5.9236947791164618E-2</v>
      </c>
      <c r="G141" s="115">
        <v>536</v>
      </c>
      <c r="H141" s="116">
        <f t="shared" si="6"/>
        <v>-0.88559231590181431</v>
      </c>
      <c r="I141" s="115">
        <v>3124</v>
      </c>
      <c r="J141" s="116">
        <f t="shared" si="6"/>
        <v>4.8283582089552235</v>
      </c>
      <c r="K141" s="115">
        <v>4168</v>
      </c>
      <c r="L141" s="116">
        <f t="shared" si="6"/>
        <v>0.33418693982074266</v>
      </c>
      <c r="M141" s="115">
        <v>4030</v>
      </c>
      <c r="N141" s="116">
        <v>-3.3109404990403046E-2</v>
      </c>
      <c r="O141" s="116">
        <v>-0.19076305220883538</v>
      </c>
    </row>
    <row r="142" spans="2:16" x14ac:dyDescent="0.25">
      <c r="B142" s="114" t="s">
        <v>73</v>
      </c>
      <c r="C142" s="115">
        <v>4900</v>
      </c>
      <c r="D142" s="116">
        <v>-0.14960083304408189</v>
      </c>
      <c r="E142" s="115">
        <v>4649</v>
      </c>
      <c r="F142" s="116">
        <f t="shared" si="6"/>
        <v>-5.1224489795918315E-2</v>
      </c>
      <c r="G142" s="115">
        <v>587</v>
      </c>
      <c r="H142" s="116">
        <f t="shared" si="6"/>
        <v>-0.87373628737362874</v>
      </c>
      <c r="I142" s="115">
        <v>3140</v>
      </c>
      <c r="J142" s="116">
        <f t="shared" si="6"/>
        <v>4.3492333901192506</v>
      </c>
      <c r="K142" s="115">
        <v>4770</v>
      </c>
      <c r="L142" s="116">
        <f t="shared" si="6"/>
        <v>0.51910828025477707</v>
      </c>
      <c r="M142" s="115">
        <v>4864</v>
      </c>
      <c r="N142" s="116">
        <v>1.9706498951781892E-2</v>
      </c>
      <c r="O142" s="116">
        <v>-7.3469387755101812E-3</v>
      </c>
    </row>
    <row r="143" spans="2:16" x14ac:dyDescent="0.25">
      <c r="B143" s="114" t="s">
        <v>75</v>
      </c>
      <c r="C143" s="115">
        <v>5593</v>
      </c>
      <c r="D143" s="116">
        <v>-0.18015244796247432</v>
      </c>
      <c r="E143" s="115">
        <v>2369</v>
      </c>
      <c r="F143" s="116">
        <f t="shared" si="6"/>
        <v>-0.57643482925084921</v>
      </c>
      <c r="G143" s="115">
        <v>734</v>
      </c>
      <c r="H143" s="116">
        <f t="shared" si="6"/>
        <v>-0.69016462642465171</v>
      </c>
      <c r="I143" s="115">
        <v>3797</v>
      </c>
      <c r="J143" s="116">
        <f t="shared" si="6"/>
        <v>4.1730245231607626</v>
      </c>
      <c r="K143" s="115">
        <v>4902</v>
      </c>
      <c r="L143" s="116">
        <f t="shared" si="6"/>
        <v>0.29101922570450345</v>
      </c>
      <c r="M143" s="115">
        <v>5123</v>
      </c>
      <c r="N143" s="116">
        <v>4.5083639330885328E-2</v>
      </c>
      <c r="O143" s="116">
        <v>-8.4033613445378186E-2</v>
      </c>
    </row>
    <row r="144" spans="2:16" x14ac:dyDescent="0.25">
      <c r="B144" s="114" t="s">
        <v>77</v>
      </c>
      <c r="C144" s="115">
        <v>4923</v>
      </c>
      <c r="D144" s="116">
        <v>-0.24597947618318272</v>
      </c>
      <c r="E144" s="115">
        <v>0</v>
      </c>
      <c r="F144" s="116">
        <f t="shared" si="6"/>
        <v>-1</v>
      </c>
      <c r="G144" s="115">
        <v>547</v>
      </c>
      <c r="H144" s="116" t="str">
        <f t="shared" si="6"/>
        <v>-</v>
      </c>
      <c r="I144" s="115">
        <v>3884</v>
      </c>
      <c r="J144" s="116">
        <f t="shared" si="6"/>
        <v>6.1005484460694701</v>
      </c>
      <c r="K144" s="115">
        <v>3848</v>
      </c>
      <c r="L144" s="116">
        <f t="shared" si="6"/>
        <v>-9.2687950566426869E-3</v>
      </c>
      <c r="M144" s="115">
        <v>3449</v>
      </c>
      <c r="N144" s="116">
        <v>-0.1036902286902287</v>
      </c>
      <c r="O144" s="116">
        <v>-0.29941092829575466</v>
      </c>
    </row>
    <row r="145" spans="1:16" x14ac:dyDescent="0.25">
      <c r="B145" s="114" t="s">
        <v>79</v>
      </c>
      <c r="C145" s="115">
        <v>3457</v>
      </c>
      <c r="D145" s="116">
        <v>-0.4517919441801459</v>
      </c>
      <c r="E145" s="115">
        <v>0</v>
      </c>
      <c r="F145" s="116">
        <f t="shared" si="6"/>
        <v>-1</v>
      </c>
      <c r="G145" s="115">
        <v>771</v>
      </c>
      <c r="H145" s="116" t="str">
        <f t="shared" si="6"/>
        <v>-</v>
      </c>
      <c r="I145" s="115">
        <v>1871</v>
      </c>
      <c r="J145" s="116">
        <f t="shared" si="6"/>
        <v>1.4267185473411153</v>
      </c>
      <c r="K145" s="115">
        <v>2095</v>
      </c>
      <c r="L145" s="116">
        <f t="shared" si="6"/>
        <v>0.119722073757349</v>
      </c>
      <c r="M145" s="115">
        <v>2729</v>
      </c>
      <c r="N145" s="116">
        <v>0.30262529832935559</v>
      </c>
      <c r="O145" s="116">
        <v>-0.21058721434770034</v>
      </c>
    </row>
    <row r="146" spans="1:16" x14ac:dyDescent="0.25">
      <c r="B146" s="114" t="s">
        <v>81</v>
      </c>
      <c r="C146" s="115">
        <v>3787</v>
      </c>
      <c r="D146" s="116">
        <v>-0.35649957519116393</v>
      </c>
      <c r="E146" s="115">
        <v>0</v>
      </c>
      <c r="F146" s="116">
        <f t="shared" si="6"/>
        <v>-1</v>
      </c>
      <c r="G146" s="115">
        <v>777</v>
      </c>
      <c r="H146" s="116" t="str">
        <f t="shared" si="6"/>
        <v>-</v>
      </c>
      <c r="I146" s="115">
        <v>2403</v>
      </c>
      <c r="J146" s="116">
        <f t="shared" si="6"/>
        <v>2.0926640926640925</v>
      </c>
      <c r="K146" s="115">
        <v>3004</v>
      </c>
      <c r="L146" s="116">
        <f t="shared" si="6"/>
        <v>0.25010403662089065</v>
      </c>
      <c r="M146" s="115">
        <v>2187</v>
      </c>
      <c r="N146" s="116">
        <v>-0.27197070572569904</v>
      </c>
      <c r="O146" s="116">
        <v>-0.42249801954053345</v>
      </c>
    </row>
    <row r="147" spans="1:16" x14ac:dyDescent="0.25">
      <c r="B147" s="114" t="s">
        <v>83</v>
      </c>
      <c r="C147" s="115">
        <v>4181</v>
      </c>
      <c r="D147" s="116">
        <v>-0.2873700357934208</v>
      </c>
      <c r="E147" s="115">
        <v>0</v>
      </c>
      <c r="F147" s="116">
        <f t="shared" si="6"/>
        <v>-1</v>
      </c>
      <c r="G147" s="115">
        <v>1389</v>
      </c>
      <c r="H147" s="116" t="str">
        <f t="shared" si="6"/>
        <v>-</v>
      </c>
      <c r="I147" s="115">
        <v>2941</v>
      </c>
      <c r="J147" s="116">
        <f t="shared" si="6"/>
        <v>1.1173506119510441</v>
      </c>
      <c r="K147" s="115">
        <v>2534</v>
      </c>
      <c r="L147" s="116">
        <f t="shared" si="6"/>
        <v>-0.13838830329819785</v>
      </c>
      <c r="M147" s="115">
        <v>2455</v>
      </c>
      <c r="N147" s="116">
        <v>-3.1176006314127869E-2</v>
      </c>
      <c r="O147" s="116">
        <v>-0.41281989954556331</v>
      </c>
    </row>
    <row r="148" spans="1:16" x14ac:dyDescent="0.25">
      <c r="B148" s="114" t="s">
        <v>85</v>
      </c>
      <c r="C148" s="115">
        <v>3234</v>
      </c>
      <c r="D148" s="116">
        <v>-0.42811671087533154</v>
      </c>
      <c r="E148" s="115">
        <v>1133</v>
      </c>
      <c r="F148" s="116">
        <f t="shared" si="6"/>
        <v>-0.64965986394557818</v>
      </c>
      <c r="G148" s="115">
        <v>1244</v>
      </c>
      <c r="H148" s="116">
        <f t="shared" si="6"/>
        <v>9.7969991173874726E-2</v>
      </c>
      <c r="I148" s="115">
        <v>2558</v>
      </c>
      <c r="J148" s="116">
        <f t="shared" si="6"/>
        <v>1.0562700964630225</v>
      </c>
      <c r="K148" s="115">
        <v>3156</v>
      </c>
      <c r="L148" s="116">
        <f t="shared" si="6"/>
        <v>0.23377638780297105</v>
      </c>
      <c r="M148" s="115">
        <v>3085</v>
      </c>
      <c r="N148" s="116">
        <v>-2.249683143219261E-2</v>
      </c>
      <c r="O148" s="116">
        <v>-4.6072974644403186E-2</v>
      </c>
    </row>
    <row r="149" spans="1:16" x14ac:dyDescent="0.25">
      <c r="B149" s="114" t="s">
        <v>87</v>
      </c>
      <c r="C149" s="115">
        <v>3786</v>
      </c>
      <c r="D149" s="116">
        <v>-0.33074067526957751</v>
      </c>
      <c r="E149" s="115">
        <v>238</v>
      </c>
      <c r="F149" s="116">
        <f t="shared" si="6"/>
        <v>-0.93713681986265185</v>
      </c>
      <c r="G149" s="115">
        <v>2765</v>
      </c>
      <c r="H149" s="116">
        <f t="shared" si="6"/>
        <v>10.617647058823529</v>
      </c>
      <c r="I149" s="115">
        <v>2665</v>
      </c>
      <c r="J149" s="116">
        <f t="shared" si="6"/>
        <v>-3.6166365280289381E-2</v>
      </c>
      <c r="K149" s="115">
        <v>3076</v>
      </c>
      <c r="L149" s="116">
        <f t="shared" si="6"/>
        <v>0.15422138836772992</v>
      </c>
      <c r="M149" s="115">
        <v>2728</v>
      </c>
      <c r="N149" s="116">
        <v>-0.11313394018205458</v>
      </c>
      <c r="O149" s="116">
        <v>-0.27945060750132067</v>
      </c>
    </row>
    <row r="150" spans="1:16" x14ac:dyDescent="0.25">
      <c r="A150" s="120"/>
      <c r="B150" s="114" t="s">
        <v>89</v>
      </c>
      <c r="C150" s="115">
        <v>4319</v>
      </c>
      <c r="D150" s="116">
        <v>-0.33420687528903958</v>
      </c>
      <c r="E150" s="115">
        <v>347</v>
      </c>
      <c r="F150" s="116">
        <f t="shared" si="6"/>
        <v>-0.91965732808520495</v>
      </c>
      <c r="G150" s="115">
        <v>3944</v>
      </c>
      <c r="H150" s="116">
        <f t="shared" si="6"/>
        <v>10.36599423631124</v>
      </c>
      <c r="I150" s="115">
        <v>3276</v>
      </c>
      <c r="J150" s="116">
        <f t="shared" si="6"/>
        <v>-0.16937119675456391</v>
      </c>
      <c r="K150" s="115">
        <v>3785</v>
      </c>
      <c r="L150" s="116">
        <f t="shared" si="6"/>
        <v>0.15537240537240526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5242</v>
      </c>
      <c r="D151" s="116">
        <v>-0.22248590922574907</v>
      </c>
      <c r="E151" s="115">
        <v>862</v>
      </c>
      <c r="F151" s="116">
        <f t="shared" si="6"/>
        <v>-0.83555894696680655</v>
      </c>
      <c r="G151" s="115">
        <v>4559</v>
      </c>
      <c r="H151" s="116">
        <f t="shared" si="6"/>
        <v>4.2888631090487239</v>
      </c>
      <c r="I151" s="115">
        <v>4655</v>
      </c>
      <c r="J151" s="116">
        <f t="shared" si="6"/>
        <v>2.1057249396797539E-2</v>
      </c>
      <c r="K151" s="115">
        <v>4820</v>
      </c>
      <c r="L151" s="116">
        <f t="shared" si="6"/>
        <v>3.5445757250268439E-2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3999</v>
      </c>
      <c r="D152" s="116">
        <v>-0.19811509925807103</v>
      </c>
      <c r="E152" s="115">
        <v>854</v>
      </c>
      <c r="F152" s="116">
        <f t="shared" si="6"/>
        <v>-0.78644661165291319</v>
      </c>
      <c r="G152" s="115">
        <v>3993</v>
      </c>
      <c r="H152" s="116">
        <f t="shared" si="6"/>
        <v>3.6756440281030445</v>
      </c>
      <c r="I152" s="115">
        <v>4758</v>
      </c>
      <c r="J152" s="116">
        <f t="shared" si="6"/>
        <v>0.19158527422990224</v>
      </c>
      <c r="K152" s="115">
        <v>4975</v>
      </c>
      <c r="L152" s="116">
        <f t="shared" si="6"/>
        <v>4.5607398066414451E-2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52401</v>
      </c>
      <c r="D153" s="119">
        <v>-0.27938446305540654</v>
      </c>
      <c r="E153" s="118">
        <v>16159</v>
      </c>
      <c r="F153" s="119">
        <f t="shared" si="6"/>
        <v>-0.69162802236598542</v>
      </c>
      <c r="G153" s="118">
        <v>21846</v>
      </c>
      <c r="H153" s="119">
        <f t="shared" si="6"/>
        <v>0.35194009530292725</v>
      </c>
      <c r="I153" s="118">
        <v>39072</v>
      </c>
      <c r="J153" s="119">
        <f t="shared" si="6"/>
        <v>0.78851963746223563</v>
      </c>
      <c r="K153" s="118">
        <v>45133</v>
      </c>
      <c r="L153" s="119">
        <f t="shared" si="6"/>
        <v>0.15512387387387383</v>
      </c>
      <c r="M153" s="118">
        <v>30650</v>
      </c>
      <c r="N153" s="119">
        <v>-2.861851487972622E-2</v>
      </c>
      <c r="O153" s="119">
        <v>-0.21088540459823379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1983</v>
      </c>
      <c r="D163" s="116">
        <v>-4.663461538461533E-2</v>
      </c>
      <c r="E163" s="115">
        <v>2336</v>
      </c>
      <c r="F163" s="116">
        <f t="shared" ref="F163:L175" si="7">IFERROR(E163/C163-1,"-")</f>
        <v>0.17801311144730203</v>
      </c>
      <c r="G163" s="115">
        <v>719</v>
      </c>
      <c r="H163" s="116">
        <f t="shared" si="7"/>
        <v>-0.69220890410958902</v>
      </c>
      <c r="I163" s="115">
        <v>1823</v>
      </c>
      <c r="J163" s="116">
        <f t="shared" si="7"/>
        <v>1.5354659248956883</v>
      </c>
      <c r="K163" s="115">
        <v>2209</v>
      </c>
      <c r="L163" s="116">
        <f t="shared" si="7"/>
        <v>0.21173889193636852</v>
      </c>
      <c r="M163" s="115">
        <v>2149</v>
      </c>
      <c r="N163" s="116">
        <v>-2.7161611588954249E-2</v>
      </c>
      <c r="O163" s="116">
        <v>8.3711548159354443E-2</v>
      </c>
    </row>
    <row r="164" spans="2:15" x14ac:dyDescent="0.25">
      <c r="B164" s="114" t="s">
        <v>73</v>
      </c>
      <c r="C164" s="115">
        <v>2440</v>
      </c>
      <c r="D164" s="116">
        <v>0.15969581749049433</v>
      </c>
      <c r="E164" s="115">
        <v>2719</v>
      </c>
      <c r="F164" s="116">
        <f t="shared" si="7"/>
        <v>0.11434426229508188</v>
      </c>
      <c r="G164" s="115">
        <v>1408</v>
      </c>
      <c r="H164" s="116">
        <f t="shared" si="7"/>
        <v>-0.4821625597646193</v>
      </c>
      <c r="I164" s="115">
        <v>2638</v>
      </c>
      <c r="J164" s="116">
        <f t="shared" si="7"/>
        <v>0.87357954545454541</v>
      </c>
      <c r="K164" s="115">
        <v>2846</v>
      </c>
      <c r="L164" s="116">
        <f t="shared" si="7"/>
        <v>7.8847611827141728E-2</v>
      </c>
      <c r="M164" s="115">
        <v>2914</v>
      </c>
      <c r="N164" s="116">
        <v>2.3893183415319763E-2</v>
      </c>
      <c r="O164" s="116">
        <v>0.19426229508196724</v>
      </c>
    </row>
    <row r="165" spans="2:15" x14ac:dyDescent="0.25">
      <c r="B165" s="114" t="s">
        <v>75</v>
      </c>
      <c r="C165" s="115">
        <v>2038</v>
      </c>
      <c r="D165" s="116">
        <v>-0.11159546643417606</v>
      </c>
      <c r="E165" s="115">
        <v>744</v>
      </c>
      <c r="F165" s="116">
        <f t="shared" si="7"/>
        <v>-0.63493621197252215</v>
      </c>
      <c r="G165" s="115">
        <v>1099</v>
      </c>
      <c r="H165" s="116">
        <f t="shared" si="7"/>
        <v>0.47715053763440851</v>
      </c>
      <c r="I165" s="115">
        <v>2270</v>
      </c>
      <c r="J165" s="116">
        <f t="shared" si="7"/>
        <v>1.0655141037306644</v>
      </c>
      <c r="K165" s="115">
        <v>2344</v>
      </c>
      <c r="L165" s="116">
        <f t="shared" si="7"/>
        <v>3.2599118942731264E-2</v>
      </c>
      <c r="M165" s="115">
        <v>2307</v>
      </c>
      <c r="N165" s="116">
        <v>-1.5784982935153624E-2</v>
      </c>
      <c r="O165" s="116">
        <v>0.13199214916584889</v>
      </c>
    </row>
    <row r="166" spans="2:15" x14ac:dyDescent="0.25">
      <c r="B166" s="114" t="s">
        <v>77</v>
      </c>
      <c r="C166" s="115">
        <v>2406</v>
      </c>
      <c r="D166" s="116">
        <v>-0.16138027187173232</v>
      </c>
      <c r="E166" s="115">
        <v>0</v>
      </c>
      <c r="F166" s="116">
        <f t="shared" si="7"/>
        <v>-1</v>
      </c>
      <c r="G166" s="115">
        <v>810</v>
      </c>
      <c r="H166" s="116" t="str">
        <f t="shared" si="7"/>
        <v>-</v>
      </c>
      <c r="I166" s="115">
        <v>2669</v>
      </c>
      <c r="J166" s="116">
        <f t="shared" si="7"/>
        <v>2.2950617283950616</v>
      </c>
      <c r="K166" s="115">
        <v>3420</v>
      </c>
      <c r="L166" s="116">
        <f t="shared" si="7"/>
        <v>0.28137879355563888</v>
      </c>
      <c r="M166" s="115">
        <v>3021</v>
      </c>
      <c r="N166" s="116">
        <v>-0.1166666666666667</v>
      </c>
      <c r="O166" s="116">
        <v>0.25561097256857845</v>
      </c>
    </row>
    <row r="167" spans="2:15" x14ac:dyDescent="0.25">
      <c r="B167" s="114" t="s">
        <v>79</v>
      </c>
      <c r="C167" s="115">
        <v>1755</v>
      </c>
      <c r="D167" s="116">
        <v>-0.14764448761534721</v>
      </c>
      <c r="E167" s="115">
        <v>0</v>
      </c>
      <c r="F167" s="116">
        <f t="shared" si="7"/>
        <v>-1</v>
      </c>
      <c r="G167" s="115">
        <v>1638</v>
      </c>
      <c r="H167" s="116" t="str">
        <f t="shared" si="7"/>
        <v>-</v>
      </c>
      <c r="I167" s="115">
        <v>2204</v>
      </c>
      <c r="J167" s="116">
        <f t="shared" si="7"/>
        <v>0.34554334554334565</v>
      </c>
      <c r="K167" s="115">
        <v>2278</v>
      </c>
      <c r="L167" s="116">
        <f t="shared" si="7"/>
        <v>3.3575317604355615E-2</v>
      </c>
      <c r="M167" s="115">
        <v>2217</v>
      </c>
      <c r="N167" s="116">
        <v>-2.6777875329236145E-2</v>
      </c>
      <c r="O167" s="116">
        <v>0.2632478632478632</v>
      </c>
    </row>
    <row r="168" spans="2:15" x14ac:dyDescent="0.25">
      <c r="B168" s="114" t="s">
        <v>81</v>
      </c>
      <c r="C168" s="115">
        <v>2033</v>
      </c>
      <c r="D168" s="116">
        <v>0.24800491098833644</v>
      </c>
      <c r="E168" s="115">
        <v>0</v>
      </c>
      <c r="F168" s="116">
        <f t="shared" si="7"/>
        <v>-1</v>
      </c>
      <c r="G168" s="115">
        <v>1226</v>
      </c>
      <c r="H168" s="116" t="str">
        <f t="shared" si="7"/>
        <v>-</v>
      </c>
      <c r="I168" s="115">
        <v>1538</v>
      </c>
      <c r="J168" s="116">
        <f t="shared" si="7"/>
        <v>0.25448613376835238</v>
      </c>
      <c r="K168" s="115">
        <v>1790</v>
      </c>
      <c r="L168" s="116">
        <f t="shared" si="7"/>
        <v>0.16384915474642403</v>
      </c>
      <c r="M168" s="115">
        <v>2073</v>
      </c>
      <c r="N168" s="116">
        <v>0.1581005586592179</v>
      </c>
      <c r="O168" s="116">
        <v>1.9675356615838746E-2</v>
      </c>
    </row>
    <row r="169" spans="2:15" x14ac:dyDescent="0.25">
      <c r="B169" s="114" t="s">
        <v>83</v>
      </c>
      <c r="C169" s="115">
        <v>1953</v>
      </c>
      <c r="D169" s="116">
        <v>0.19815950920245395</v>
      </c>
      <c r="E169" s="115">
        <v>0</v>
      </c>
      <c r="F169" s="116">
        <f t="shared" si="7"/>
        <v>-1</v>
      </c>
      <c r="G169" s="115">
        <v>2008</v>
      </c>
      <c r="H169" s="116" t="str">
        <f t="shared" si="7"/>
        <v>-</v>
      </c>
      <c r="I169" s="115">
        <v>1994</v>
      </c>
      <c r="J169" s="116">
        <f t="shared" si="7"/>
        <v>-6.9721115537848544E-3</v>
      </c>
      <c r="K169" s="115">
        <v>2053</v>
      </c>
      <c r="L169" s="116">
        <f t="shared" si="7"/>
        <v>2.9588766298896729E-2</v>
      </c>
      <c r="M169" s="115">
        <v>2235</v>
      </c>
      <c r="N169" s="116">
        <v>8.8650754992693592E-2</v>
      </c>
      <c r="O169" s="116">
        <v>0.14439324116743468</v>
      </c>
    </row>
    <row r="170" spans="2:15" x14ac:dyDescent="0.25">
      <c r="B170" s="114" t="s">
        <v>85</v>
      </c>
      <c r="C170" s="115">
        <v>2311</v>
      </c>
      <c r="D170" s="116">
        <v>5.2847380410022682E-2</v>
      </c>
      <c r="E170" s="115">
        <v>954</v>
      </c>
      <c r="F170" s="116">
        <f t="shared" si="7"/>
        <v>-0.58719169190826481</v>
      </c>
      <c r="G170" s="115">
        <v>2395</v>
      </c>
      <c r="H170" s="116">
        <f t="shared" si="7"/>
        <v>1.5104821802935011</v>
      </c>
      <c r="I170" s="115">
        <v>2886</v>
      </c>
      <c r="J170" s="116">
        <f t="shared" si="7"/>
        <v>0.20501043841336108</v>
      </c>
      <c r="K170" s="115">
        <v>2930</v>
      </c>
      <c r="L170" s="116">
        <f t="shared" si="7"/>
        <v>1.524601524601521E-2</v>
      </c>
      <c r="M170" s="115">
        <v>3259</v>
      </c>
      <c r="N170" s="116">
        <v>0.11228668941979514</v>
      </c>
      <c r="O170" s="116">
        <v>0.41021202942449153</v>
      </c>
    </row>
    <row r="171" spans="2:15" x14ac:dyDescent="0.25">
      <c r="B171" s="114" t="s">
        <v>87</v>
      </c>
      <c r="C171" s="115">
        <v>1643</v>
      </c>
      <c r="D171" s="116">
        <v>8.0210387902695635E-2</v>
      </c>
      <c r="E171" s="115">
        <v>368</v>
      </c>
      <c r="F171" s="116">
        <f t="shared" si="7"/>
        <v>-0.77601947656725501</v>
      </c>
      <c r="G171" s="115">
        <v>1381</v>
      </c>
      <c r="H171" s="116">
        <f t="shared" si="7"/>
        <v>2.7527173913043477</v>
      </c>
      <c r="I171" s="115">
        <v>1823</v>
      </c>
      <c r="J171" s="116">
        <f t="shared" si="7"/>
        <v>0.32005792903692987</v>
      </c>
      <c r="K171" s="115">
        <v>1975</v>
      </c>
      <c r="L171" s="116">
        <f t="shared" si="7"/>
        <v>8.3379045529347273E-2</v>
      </c>
      <c r="M171" s="115">
        <v>1850</v>
      </c>
      <c r="N171" s="116">
        <v>-6.3291139240506333E-2</v>
      </c>
      <c r="O171" s="116">
        <v>0.12598904443091907</v>
      </c>
    </row>
    <row r="172" spans="2:15" x14ac:dyDescent="0.25">
      <c r="B172" s="114" t="s">
        <v>89</v>
      </c>
      <c r="C172" s="115">
        <v>2027</v>
      </c>
      <c r="D172" s="116">
        <v>-8.1974637681159424E-2</v>
      </c>
      <c r="E172" s="115">
        <v>1343</v>
      </c>
      <c r="F172" s="116">
        <f t="shared" si="7"/>
        <v>-0.33744449925999009</v>
      </c>
      <c r="G172" s="115">
        <v>2655</v>
      </c>
      <c r="H172" s="116">
        <f t="shared" si="7"/>
        <v>0.9769173492181682</v>
      </c>
      <c r="I172" s="115">
        <v>2789</v>
      </c>
      <c r="J172" s="116">
        <f t="shared" si="7"/>
        <v>5.0470809792843685E-2</v>
      </c>
      <c r="K172" s="115">
        <v>2829</v>
      </c>
      <c r="L172" s="116">
        <f t="shared" si="7"/>
        <v>1.4342058085335285E-2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2047</v>
      </c>
      <c r="D173" s="116">
        <v>0.41269841269841279</v>
      </c>
      <c r="E173" s="115">
        <v>230</v>
      </c>
      <c r="F173" s="116">
        <f t="shared" si="7"/>
        <v>-0.88764044943820219</v>
      </c>
      <c r="G173" s="115">
        <v>2255</v>
      </c>
      <c r="H173" s="116">
        <f t="shared" si="7"/>
        <v>8.804347826086957</v>
      </c>
      <c r="I173" s="115">
        <v>1953</v>
      </c>
      <c r="J173" s="116">
        <f t="shared" si="7"/>
        <v>-0.13392461197339245</v>
      </c>
      <c r="K173" s="115">
        <v>2171</v>
      </c>
      <c r="L173" s="116">
        <f t="shared" si="7"/>
        <v>0.11162314388120831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1769</v>
      </c>
      <c r="D174" s="116">
        <v>7.4726609963547963E-2</v>
      </c>
      <c r="E174" s="115">
        <v>723</v>
      </c>
      <c r="F174" s="116">
        <f t="shared" si="7"/>
        <v>-0.59129451667608812</v>
      </c>
      <c r="G174" s="115">
        <v>2325</v>
      </c>
      <c r="H174" s="116">
        <f t="shared" si="7"/>
        <v>2.2157676348547719</v>
      </c>
      <c r="I174" s="115">
        <v>2681</v>
      </c>
      <c r="J174" s="116">
        <f t="shared" si="7"/>
        <v>0.15311827956989243</v>
      </c>
      <c r="K174" s="115">
        <v>2053</v>
      </c>
      <c r="L174" s="116">
        <f t="shared" si="7"/>
        <v>-0.23424095486758667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24405</v>
      </c>
      <c r="D175" s="119">
        <v>3.0442492822158496E-2</v>
      </c>
      <c r="E175" s="118">
        <v>9702</v>
      </c>
      <c r="F175" s="119">
        <f t="shared" si="7"/>
        <v>-0.60245851259987715</v>
      </c>
      <c r="G175" s="118">
        <v>19919</v>
      </c>
      <c r="H175" s="119">
        <f t="shared" si="7"/>
        <v>1.0530818387961247</v>
      </c>
      <c r="I175" s="118">
        <v>27268</v>
      </c>
      <c r="J175" s="119">
        <f t="shared" si="7"/>
        <v>0.36894422410763594</v>
      </c>
      <c r="K175" s="118">
        <v>28898</v>
      </c>
      <c r="L175" s="119">
        <f t="shared" si="7"/>
        <v>5.9777028018189737E-2</v>
      </c>
      <c r="M175" s="118">
        <v>22025</v>
      </c>
      <c r="N175" s="119">
        <v>8.2398718242160385E-3</v>
      </c>
      <c r="O175" s="119">
        <v>0.18656394785044705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3863</v>
      </c>
      <c r="D185" s="116">
        <v>-9.4043151969981253E-2</v>
      </c>
      <c r="E185" s="115">
        <v>4296</v>
      </c>
      <c r="F185" s="116">
        <f t="shared" ref="F185:L197" si="8">IFERROR(E185/C185-1,"-")</f>
        <v>0.11208904996116997</v>
      </c>
      <c r="G185" s="115">
        <v>284</v>
      </c>
      <c r="H185" s="116">
        <f t="shared" si="8"/>
        <v>-0.93389199255121047</v>
      </c>
      <c r="I185" s="115">
        <v>2729</v>
      </c>
      <c r="J185" s="116">
        <f t="shared" si="8"/>
        <v>8.6091549295774641</v>
      </c>
      <c r="K185" s="115">
        <v>4058</v>
      </c>
      <c r="L185" s="116">
        <f t="shared" si="8"/>
        <v>0.48699157200439713</v>
      </c>
      <c r="M185" s="115">
        <v>4254</v>
      </c>
      <c r="N185" s="116">
        <v>4.8299655002464359E-2</v>
      </c>
      <c r="O185" s="116">
        <v>0.10121667098110287</v>
      </c>
    </row>
    <row r="186" spans="1:16" x14ac:dyDescent="0.25">
      <c r="B186" s="114" t="s">
        <v>73</v>
      </c>
      <c r="C186" s="115">
        <v>2778</v>
      </c>
      <c r="D186" s="116">
        <v>-0.20492272467086436</v>
      </c>
      <c r="E186" s="115">
        <v>3387</v>
      </c>
      <c r="F186" s="116">
        <f t="shared" si="8"/>
        <v>0.21922246220302366</v>
      </c>
      <c r="G186" s="115">
        <v>59</v>
      </c>
      <c r="H186" s="116">
        <f t="shared" si="8"/>
        <v>-0.98258045467965749</v>
      </c>
      <c r="I186" s="115">
        <v>3069</v>
      </c>
      <c r="J186" s="116">
        <f t="shared" si="8"/>
        <v>51.016949152542374</v>
      </c>
      <c r="K186" s="115">
        <v>3219</v>
      </c>
      <c r="L186" s="116">
        <f t="shared" si="8"/>
        <v>4.8875855327468187E-2</v>
      </c>
      <c r="M186" s="115">
        <v>3831</v>
      </c>
      <c r="N186" s="116">
        <v>0.19012115563839704</v>
      </c>
      <c r="O186" s="116">
        <v>0.37904967602591788</v>
      </c>
    </row>
    <row r="187" spans="1:16" x14ac:dyDescent="0.25">
      <c r="B187" s="114" t="s">
        <v>75</v>
      </c>
      <c r="C187" s="115">
        <v>3491</v>
      </c>
      <c r="D187" s="116">
        <v>-3.5635359116022114E-2</v>
      </c>
      <c r="E187" s="115">
        <v>1344</v>
      </c>
      <c r="F187" s="116">
        <f t="shared" si="8"/>
        <v>-0.61501002578057862</v>
      </c>
      <c r="G187" s="115">
        <v>65</v>
      </c>
      <c r="H187" s="116">
        <f t="shared" si="8"/>
        <v>-0.95163690476190477</v>
      </c>
      <c r="I187" s="115">
        <v>3012</v>
      </c>
      <c r="J187" s="116">
        <f t="shared" si="8"/>
        <v>45.338461538461537</v>
      </c>
      <c r="K187" s="115">
        <v>2822</v>
      </c>
      <c r="L187" s="116">
        <f t="shared" si="8"/>
        <v>-6.3081009296148793E-2</v>
      </c>
      <c r="M187" s="115">
        <v>3770</v>
      </c>
      <c r="N187" s="116">
        <v>0.33593196314670437</v>
      </c>
      <c r="O187" s="116">
        <v>7.991979375537106E-2</v>
      </c>
    </row>
    <row r="188" spans="1:16" x14ac:dyDescent="0.25">
      <c r="B188" s="114" t="s">
        <v>77</v>
      </c>
      <c r="C188" s="115">
        <v>3702</v>
      </c>
      <c r="D188" s="116">
        <v>-7.0549836806427346E-2</v>
      </c>
      <c r="E188" s="115">
        <v>0</v>
      </c>
      <c r="F188" s="116">
        <f t="shared" si="8"/>
        <v>-1</v>
      </c>
      <c r="G188" s="115">
        <v>181</v>
      </c>
      <c r="H188" s="116" t="str">
        <f t="shared" si="8"/>
        <v>-</v>
      </c>
      <c r="I188" s="115">
        <v>3784</v>
      </c>
      <c r="J188" s="116">
        <f t="shared" si="8"/>
        <v>19.906077348066297</v>
      </c>
      <c r="K188" s="115">
        <v>3844</v>
      </c>
      <c r="L188" s="116">
        <f t="shared" si="8"/>
        <v>1.5856236786469413E-2</v>
      </c>
      <c r="M188" s="115">
        <v>4173</v>
      </c>
      <c r="N188" s="116">
        <v>8.5587929240374505E-2</v>
      </c>
      <c r="O188" s="116">
        <v>0.12722852512155591</v>
      </c>
    </row>
    <row r="189" spans="1:16" x14ac:dyDescent="0.25">
      <c r="B189" s="114" t="s">
        <v>79</v>
      </c>
      <c r="C189" s="115">
        <v>2547</v>
      </c>
      <c r="D189" s="116">
        <v>-0.21582512315270941</v>
      </c>
      <c r="E189" s="115">
        <v>0</v>
      </c>
      <c r="F189" s="116">
        <f t="shared" si="8"/>
        <v>-1</v>
      </c>
      <c r="G189" s="115">
        <v>520</v>
      </c>
      <c r="H189" s="116" t="str">
        <f t="shared" si="8"/>
        <v>-</v>
      </c>
      <c r="I189" s="115">
        <v>2653</v>
      </c>
      <c r="J189" s="116">
        <f t="shared" si="8"/>
        <v>4.101923076923077</v>
      </c>
      <c r="K189" s="115">
        <v>3384</v>
      </c>
      <c r="L189" s="116">
        <f t="shared" si="8"/>
        <v>0.27553712777987194</v>
      </c>
      <c r="M189" s="115">
        <v>3296</v>
      </c>
      <c r="N189" s="116">
        <v>-2.6004728132387744E-2</v>
      </c>
      <c r="O189" s="116">
        <v>0.29407145661562617</v>
      </c>
    </row>
    <row r="190" spans="1:16" x14ac:dyDescent="0.25">
      <c r="B190" s="114" t="s">
        <v>120</v>
      </c>
      <c r="C190" s="115">
        <v>3328</v>
      </c>
      <c r="D190" s="116">
        <v>-1.2462908011869445E-2</v>
      </c>
      <c r="E190" s="115">
        <v>0</v>
      </c>
      <c r="F190" s="116">
        <f t="shared" si="8"/>
        <v>-1</v>
      </c>
      <c r="G190" s="115">
        <v>1266</v>
      </c>
      <c r="H190" s="116" t="str">
        <f t="shared" si="8"/>
        <v>-</v>
      </c>
      <c r="I190" s="115">
        <v>2511</v>
      </c>
      <c r="J190" s="116">
        <f t="shared" si="8"/>
        <v>0.98341232227488162</v>
      </c>
      <c r="K190" s="115">
        <v>2974</v>
      </c>
      <c r="L190" s="116">
        <f t="shared" si="8"/>
        <v>0.18438868976503375</v>
      </c>
      <c r="M190" s="115">
        <v>2680</v>
      </c>
      <c r="N190" s="116">
        <v>-9.8856758574310644E-2</v>
      </c>
      <c r="O190" s="116">
        <v>-0.19471153846153844</v>
      </c>
    </row>
    <row r="191" spans="1:16" x14ac:dyDescent="0.25">
      <c r="B191" s="114" t="s">
        <v>83</v>
      </c>
      <c r="C191" s="115">
        <v>3405</v>
      </c>
      <c r="D191" s="116">
        <v>0.2573855243722305</v>
      </c>
      <c r="E191" s="115">
        <v>0</v>
      </c>
      <c r="F191" s="116">
        <f t="shared" si="8"/>
        <v>-1</v>
      </c>
      <c r="G191" s="115">
        <v>2128</v>
      </c>
      <c r="H191" s="116" t="str">
        <f t="shared" si="8"/>
        <v>-</v>
      </c>
      <c r="I191" s="115">
        <v>3593</v>
      </c>
      <c r="J191" s="116">
        <f t="shared" si="8"/>
        <v>0.68843984962406024</v>
      </c>
      <c r="K191" s="115">
        <v>4014</v>
      </c>
      <c r="L191" s="116">
        <f t="shared" si="8"/>
        <v>0.11717227943222941</v>
      </c>
      <c r="M191" s="115">
        <v>4277</v>
      </c>
      <c r="N191" s="116">
        <v>6.5520677628301049E-2</v>
      </c>
      <c r="O191" s="116">
        <v>0.25609397944199697</v>
      </c>
    </row>
    <row r="192" spans="1:16" x14ac:dyDescent="0.25">
      <c r="B192" s="114" t="s">
        <v>85</v>
      </c>
      <c r="C192" s="115">
        <v>3040</v>
      </c>
      <c r="D192" s="116">
        <v>-4.0404040404040442E-2</v>
      </c>
      <c r="E192" s="115">
        <v>1493</v>
      </c>
      <c r="F192" s="116">
        <f t="shared" si="8"/>
        <v>-0.50888157894736841</v>
      </c>
      <c r="G192" s="115">
        <v>2402</v>
      </c>
      <c r="H192" s="116">
        <f t="shared" si="8"/>
        <v>0.60884125920964505</v>
      </c>
      <c r="I192" s="115">
        <v>2717</v>
      </c>
      <c r="J192" s="116">
        <f t="shared" si="8"/>
        <v>0.13114071606994182</v>
      </c>
      <c r="K192" s="115">
        <v>3806</v>
      </c>
      <c r="L192" s="116">
        <f t="shared" si="8"/>
        <v>0.40080971659919018</v>
      </c>
      <c r="M192" s="115">
        <v>3503</v>
      </c>
      <c r="N192" s="116">
        <v>-7.9611140304781891E-2</v>
      </c>
      <c r="O192" s="116">
        <v>0.1523026315789473</v>
      </c>
    </row>
    <row r="193" spans="2:16" x14ac:dyDescent="0.25">
      <c r="B193" s="114" t="s">
        <v>87</v>
      </c>
      <c r="C193" s="115">
        <v>3505</v>
      </c>
      <c r="D193" s="116">
        <v>1.2420566146736034E-2</v>
      </c>
      <c r="E193" s="115">
        <v>2218</v>
      </c>
      <c r="F193" s="116">
        <f t="shared" si="8"/>
        <v>-0.36718972895863056</v>
      </c>
      <c r="G193" s="115">
        <v>3200</v>
      </c>
      <c r="H193" s="116">
        <f t="shared" si="8"/>
        <v>0.44274120829576202</v>
      </c>
      <c r="I193" s="115">
        <v>3335</v>
      </c>
      <c r="J193" s="116">
        <f t="shared" si="8"/>
        <v>4.2187500000000044E-2</v>
      </c>
      <c r="K193" s="115">
        <v>3714</v>
      </c>
      <c r="L193" s="116">
        <f t="shared" si="8"/>
        <v>0.11364317841079452</v>
      </c>
      <c r="M193" s="115">
        <v>3091</v>
      </c>
      <c r="N193" s="116">
        <v>-0.16774367259019929</v>
      </c>
      <c r="O193" s="116">
        <v>-0.1181169757489301</v>
      </c>
    </row>
    <row r="194" spans="2:16" x14ac:dyDescent="0.25">
      <c r="B194" s="114" t="s">
        <v>89</v>
      </c>
      <c r="C194" s="115">
        <v>3591</v>
      </c>
      <c r="D194" s="116">
        <v>1.5554298642533881E-2</v>
      </c>
      <c r="E194" s="115">
        <v>848</v>
      </c>
      <c r="F194" s="116">
        <f t="shared" si="8"/>
        <v>-0.76385407964355334</v>
      </c>
      <c r="G194" s="115">
        <v>4609</v>
      </c>
      <c r="H194" s="116">
        <f t="shared" si="8"/>
        <v>4.4351415094339623</v>
      </c>
      <c r="I194" s="115">
        <v>3802</v>
      </c>
      <c r="J194" s="116">
        <f t="shared" si="8"/>
        <v>-0.17509221089173355</v>
      </c>
      <c r="K194" s="115">
        <v>4250</v>
      </c>
      <c r="L194" s="116">
        <f t="shared" si="8"/>
        <v>0.11783271962125208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3864</v>
      </c>
      <c r="D195" s="116">
        <v>0.22666666666666657</v>
      </c>
      <c r="E195" s="115">
        <v>437</v>
      </c>
      <c r="F195" s="116">
        <f t="shared" si="8"/>
        <v>-0.88690476190476186</v>
      </c>
      <c r="G195" s="115">
        <v>4138</v>
      </c>
      <c r="H195" s="116">
        <f t="shared" si="8"/>
        <v>8.469107551487415</v>
      </c>
      <c r="I195" s="115">
        <v>3396</v>
      </c>
      <c r="J195" s="116">
        <f t="shared" si="8"/>
        <v>-0.17931367810536492</v>
      </c>
      <c r="K195" s="115">
        <v>3688</v>
      </c>
      <c r="L195" s="116">
        <f t="shared" si="8"/>
        <v>8.5983510011778508E-2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4088</v>
      </c>
      <c r="D196" s="116">
        <v>4.6327105195802298E-2</v>
      </c>
      <c r="E196" s="115">
        <v>554</v>
      </c>
      <c r="F196" s="116">
        <f t="shared" si="8"/>
        <v>-0.86448140900195691</v>
      </c>
      <c r="G196" s="115">
        <v>3955</v>
      </c>
      <c r="H196" s="116">
        <f t="shared" si="8"/>
        <v>6.1389891696750905</v>
      </c>
      <c r="I196" s="115">
        <v>4166</v>
      </c>
      <c r="J196" s="116">
        <f t="shared" si="8"/>
        <v>5.3350189633375456E-2</v>
      </c>
      <c r="K196" s="115">
        <v>4414</v>
      </c>
      <c r="L196" s="116">
        <f t="shared" si="8"/>
        <v>5.9529524723955785E-2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41202</v>
      </c>
      <c r="D197" s="119">
        <v>-1.6893342877594808E-2</v>
      </c>
      <c r="E197" s="118">
        <v>15534</v>
      </c>
      <c r="F197" s="119">
        <f t="shared" si="8"/>
        <v>-0.62297946701616425</v>
      </c>
      <c r="G197" s="118">
        <v>22807</v>
      </c>
      <c r="H197" s="119">
        <f t="shared" si="8"/>
        <v>0.46819878975151275</v>
      </c>
      <c r="I197" s="118">
        <v>38767</v>
      </c>
      <c r="J197" s="119">
        <f t="shared" si="8"/>
        <v>0.69978515368088745</v>
      </c>
      <c r="K197" s="118">
        <v>44187</v>
      </c>
      <c r="L197" s="119">
        <f t="shared" si="8"/>
        <v>0.13980963190342299</v>
      </c>
      <c r="M197" s="118">
        <v>32875</v>
      </c>
      <c r="N197" s="119">
        <v>3.266844667818436E-2</v>
      </c>
      <c r="O197" s="119">
        <v>0.10843251626824912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3945</v>
      </c>
      <c r="D207" s="116">
        <v>-2.0119225037257826E-2</v>
      </c>
      <c r="E207" s="115">
        <v>4476</v>
      </c>
      <c r="F207" s="116">
        <f t="shared" ref="F207:L219" si="9">IFERROR(E207/C207-1,"-")</f>
        <v>0.13460076045627378</v>
      </c>
      <c r="G207" s="115">
        <v>187</v>
      </c>
      <c r="H207" s="116">
        <f t="shared" si="9"/>
        <v>-0.95822162645218945</v>
      </c>
      <c r="I207" s="115">
        <v>4334</v>
      </c>
      <c r="J207" s="116">
        <f t="shared" si="9"/>
        <v>22.176470588235293</v>
      </c>
      <c r="K207" s="115">
        <v>4245</v>
      </c>
      <c r="L207" s="116">
        <f t="shared" si="9"/>
        <v>-2.0535302261190602E-2</v>
      </c>
      <c r="M207" s="115">
        <v>4309</v>
      </c>
      <c r="N207" s="116">
        <v>1.5076560659599503E-2</v>
      </c>
      <c r="O207" s="116">
        <v>9.2268694550063479E-2</v>
      </c>
    </row>
    <row r="208" spans="2:16" x14ac:dyDescent="0.25">
      <c r="B208" s="114" t="s">
        <v>73</v>
      </c>
      <c r="C208" s="115">
        <v>4329</v>
      </c>
      <c r="D208" s="116">
        <v>0.10801126183772713</v>
      </c>
      <c r="E208" s="115">
        <v>4291</v>
      </c>
      <c r="F208" s="116">
        <f t="shared" si="9"/>
        <v>-8.7780087780088278E-3</v>
      </c>
      <c r="G208" s="115">
        <v>158</v>
      </c>
      <c r="H208" s="116">
        <f t="shared" si="9"/>
        <v>-0.96317874621300392</v>
      </c>
      <c r="I208" s="115">
        <v>4319</v>
      </c>
      <c r="J208" s="116">
        <f t="shared" si="9"/>
        <v>26.335443037974684</v>
      </c>
      <c r="K208" s="115">
        <v>4506</v>
      </c>
      <c r="L208" s="116">
        <f t="shared" si="9"/>
        <v>4.3297059504515012E-2</v>
      </c>
      <c r="M208" s="115">
        <v>4862</v>
      </c>
      <c r="N208" s="116">
        <v>7.9005770084332072E-2</v>
      </c>
      <c r="O208" s="116">
        <v>0.12312312312312312</v>
      </c>
    </row>
    <row r="209" spans="2:16" x14ac:dyDescent="0.25">
      <c r="B209" s="114" t="s">
        <v>75</v>
      </c>
      <c r="C209" s="115">
        <v>4395</v>
      </c>
      <c r="D209" s="116">
        <v>0.20443957248561251</v>
      </c>
      <c r="E209" s="115">
        <v>1680</v>
      </c>
      <c r="F209" s="116">
        <f t="shared" si="9"/>
        <v>-0.61774744027303752</v>
      </c>
      <c r="G209" s="115">
        <v>128</v>
      </c>
      <c r="H209" s="116">
        <f t="shared" si="9"/>
        <v>-0.92380952380952386</v>
      </c>
      <c r="I209" s="115">
        <v>4676</v>
      </c>
      <c r="J209" s="116">
        <f t="shared" si="9"/>
        <v>35.53125</v>
      </c>
      <c r="K209" s="115">
        <v>3660</v>
      </c>
      <c r="L209" s="116">
        <f t="shared" si="9"/>
        <v>-0.21727972626176217</v>
      </c>
      <c r="M209" s="115">
        <v>3687</v>
      </c>
      <c r="N209" s="116">
        <v>7.3770491803277771E-3</v>
      </c>
      <c r="O209" s="116">
        <v>-0.16109215017064848</v>
      </c>
    </row>
    <row r="210" spans="2:16" x14ac:dyDescent="0.25">
      <c r="B210" s="114" t="s">
        <v>77</v>
      </c>
      <c r="C210" s="115">
        <v>5396</v>
      </c>
      <c r="D210" s="116">
        <v>-0.12431028886725093</v>
      </c>
      <c r="E210" s="115">
        <v>0</v>
      </c>
      <c r="F210" s="116">
        <f t="shared" si="9"/>
        <v>-1</v>
      </c>
      <c r="G210" s="115">
        <v>98</v>
      </c>
      <c r="H210" s="116" t="str">
        <f t="shared" si="9"/>
        <v>-</v>
      </c>
      <c r="I210" s="115">
        <v>6026</v>
      </c>
      <c r="J210" s="116">
        <f t="shared" si="9"/>
        <v>60.489795918367349</v>
      </c>
      <c r="K210" s="115">
        <v>5451</v>
      </c>
      <c r="L210" s="116">
        <f t="shared" si="9"/>
        <v>-9.5419847328244267E-2</v>
      </c>
      <c r="M210" s="115">
        <v>5828</v>
      </c>
      <c r="N210" s="116">
        <v>6.9161621720785105E-2</v>
      </c>
      <c r="O210" s="116">
        <v>8.0059303187546282E-2</v>
      </c>
    </row>
    <row r="211" spans="2:16" x14ac:dyDescent="0.25">
      <c r="B211" s="114" t="s">
        <v>79</v>
      </c>
      <c r="C211" s="115">
        <v>4454</v>
      </c>
      <c r="D211" s="116">
        <v>-8.0322114391905841E-2</v>
      </c>
      <c r="E211" s="115">
        <v>0</v>
      </c>
      <c r="F211" s="116">
        <f t="shared" si="9"/>
        <v>-1</v>
      </c>
      <c r="G211" s="115">
        <v>399</v>
      </c>
      <c r="H211" s="116" t="str">
        <f t="shared" si="9"/>
        <v>-</v>
      </c>
      <c r="I211" s="115">
        <v>5608</v>
      </c>
      <c r="J211" s="116">
        <f t="shared" si="9"/>
        <v>13.055137844611529</v>
      </c>
      <c r="K211" s="115">
        <v>3597</v>
      </c>
      <c r="L211" s="116">
        <f t="shared" si="9"/>
        <v>-0.35859486447931521</v>
      </c>
      <c r="M211" s="115">
        <v>4917</v>
      </c>
      <c r="N211" s="116">
        <v>0.3669724770642202</v>
      </c>
      <c r="O211" s="116">
        <v>0.10395150426582855</v>
      </c>
    </row>
    <row r="212" spans="2:16" x14ac:dyDescent="0.25">
      <c r="B212" s="114" t="s">
        <v>81</v>
      </c>
      <c r="C212" s="115">
        <v>3976</v>
      </c>
      <c r="D212" s="116">
        <v>2.3160061760164607E-2</v>
      </c>
      <c r="E212" s="115">
        <v>0</v>
      </c>
      <c r="F212" s="116">
        <f t="shared" si="9"/>
        <v>-1</v>
      </c>
      <c r="G212" s="115">
        <v>2167</v>
      </c>
      <c r="H212" s="116" t="str">
        <f t="shared" si="9"/>
        <v>-</v>
      </c>
      <c r="I212" s="115">
        <v>4084</v>
      </c>
      <c r="J212" s="116">
        <f t="shared" si="9"/>
        <v>0.88463313336409777</v>
      </c>
      <c r="K212" s="115">
        <v>3985</v>
      </c>
      <c r="L212" s="116">
        <f t="shared" si="9"/>
        <v>-2.4240940254652288E-2</v>
      </c>
      <c r="M212" s="115">
        <v>3969</v>
      </c>
      <c r="N212" s="116">
        <v>-4.0150564617315032E-3</v>
      </c>
      <c r="O212" s="116">
        <v>-1.7605633802817433E-3</v>
      </c>
    </row>
    <row r="213" spans="2:16" x14ac:dyDescent="0.25">
      <c r="B213" s="114" t="s">
        <v>83</v>
      </c>
      <c r="C213" s="115">
        <v>5085</v>
      </c>
      <c r="D213" s="116">
        <v>-0.14061179651850597</v>
      </c>
      <c r="E213" s="115">
        <v>0</v>
      </c>
      <c r="F213" s="116">
        <f t="shared" si="9"/>
        <v>-1</v>
      </c>
      <c r="G213" s="115">
        <v>2798</v>
      </c>
      <c r="H213" s="116" t="str">
        <f t="shared" si="9"/>
        <v>-</v>
      </c>
      <c r="I213" s="115">
        <v>5544</v>
      </c>
      <c r="J213" s="116">
        <f t="shared" si="9"/>
        <v>0.98141529664045746</v>
      </c>
      <c r="K213" s="115">
        <v>4636</v>
      </c>
      <c r="L213" s="116">
        <f t="shared" si="9"/>
        <v>-0.1637806637806638</v>
      </c>
      <c r="M213" s="115">
        <v>5583</v>
      </c>
      <c r="N213" s="116">
        <v>0.20427092320966356</v>
      </c>
      <c r="O213" s="116">
        <v>9.7935103244837673E-2</v>
      </c>
    </row>
    <row r="214" spans="2:16" x14ac:dyDescent="0.25">
      <c r="B214" s="114" t="s">
        <v>85</v>
      </c>
      <c r="C214" s="115">
        <v>6330</v>
      </c>
      <c r="D214" s="116">
        <v>-2.835538752362976E-3</v>
      </c>
      <c r="E214" s="115">
        <v>1495</v>
      </c>
      <c r="F214" s="116">
        <f t="shared" si="9"/>
        <v>-0.76382306477093209</v>
      </c>
      <c r="G214" s="115">
        <v>4124</v>
      </c>
      <c r="H214" s="116">
        <f t="shared" si="9"/>
        <v>1.7585284280936455</v>
      </c>
      <c r="I214" s="115">
        <v>5675</v>
      </c>
      <c r="J214" s="116">
        <f t="shared" si="9"/>
        <v>0.37609117361784672</v>
      </c>
      <c r="K214" s="115">
        <v>6242</v>
      </c>
      <c r="L214" s="116">
        <f t="shared" si="9"/>
        <v>9.9911894273127855E-2</v>
      </c>
      <c r="M214" s="115">
        <v>5700</v>
      </c>
      <c r="N214" s="116">
        <v>-8.6831143864146143E-2</v>
      </c>
      <c r="O214" s="116">
        <v>-9.9526066350710929E-2</v>
      </c>
    </row>
    <row r="215" spans="2:16" x14ac:dyDescent="0.25">
      <c r="B215" s="114" t="s">
        <v>87</v>
      </c>
      <c r="C215" s="115">
        <v>3863</v>
      </c>
      <c r="D215" s="116">
        <v>-0.14021811707099929</v>
      </c>
      <c r="E215" s="115">
        <v>158</v>
      </c>
      <c r="F215" s="116">
        <f t="shared" si="9"/>
        <v>-0.95909914574165156</v>
      </c>
      <c r="G215" s="115">
        <v>4567</v>
      </c>
      <c r="H215" s="116">
        <f t="shared" si="9"/>
        <v>27.905063291139239</v>
      </c>
      <c r="I215" s="115">
        <v>4984</v>
      </c>
      <c r="J215" s="116">
        <f t="shared" si="9"/>
        <v>9.1307203853733254E-2</v>
      </c>
      <c r="K215" s="115">
        <v>5095</v>
      </c>
      <c r="L215" s="116">
        <f t="shared" si="9"/>
        <v>2.227126805778501E-2</v>
      </c>
      <c r="M215" s="115">
        <v>4458</v>
      </c>
      <c r="N215" s="116">
        <v>-0.1250245338567223</v>
      </c>
      <c r="O215" s="116">
        <v>0.15402536888428675</v>
      </c>
    </row>
    <row r="216" spans="2:16" x14ac:dyDescent="0.25">
      <c r="B216" s="114" t="s">
        <v>89</v>
      </c>
      <c r="C216" s="115">
        <v>4592</v>
      </c>
      <c r="D216" s="116">
        <v>-0.13096139288417863</v>
      </c>
      <c r="E216" s="115">
        <v>293</v>
      </c>
      <c r="F216" s="116">
        <f t="shared" si="9"/>
        <v>-0.93619337979094075</v>
      </c>
      <c r="G216" s="115">
        <v>6416</v>
      </c>
      <c r="H216" s="116">
        <f t="shared" si="9"/>
        <v>20.897610921501705</v>
      </c>
      <c r="I216" s="115">
        <v>4122</v>
      </c>
      <c r="J216" s="116">
        <f t="shared" si="9"/>
        <v>-0.35754364089775559</v>
      </c>
      <c r="K216" s="115">
        <v>5150</v>
      </c>
      <c r="L216" s="116">
        <f t="shared" si="9"/>
        <v>0.24939349830179514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3706</v>
      </c>
      <c r="D217" s="116">
        <v>9.483013293943876E-2</v>
      </c>
      <c r="E217" s="115">
        <v>655</v>
      </c>
      <c r="F217" s="116">
        <f t="shared" si="9"/>
        <v>-0.82325957906098224</v>
      </c>
      <c r="G217" s="115">
        <v>5036</v>
      </c>
      <c r="H217" s="116">
        <f t="shared" si="9"/>
        <v>6.6885496183206108</v>
      </c>
      <c r="I217" s="115">
        <v>3873</v>
      </c>
      <c r="J217" s="116">
        <f t="shared" si="9"/>
        <v>-0.23093725178713265</v>
      </c>
      <c r="K217" s="115">
        <v>4206</v>
      </c>
      <c r="L217" s="116">
        <f t="shared" si="9"/>
        <v>8.5979860573199174E-2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3819</v>
      </c>
      <c r="D218" s="116">
        <v>-5.2827380952380931E-2</v>
      </c>
      <c r="E218" s="115">
        <v>571</v>
      </c>
      <c r="F218" s="116">
        <f t="shared" si="9"/>
        <v>-0.85048442000523694</v>
      </c>
      <c r="G218" s="115">
        <v>4599</v>
      </c>
      <c r="H218" s="116">
        <f t="shared" si="9"/>
        <v>7.0542907180385281</v>
      </c>
      <c r="I218" s="115">
        <v>3770</v>
      </c>
      <c r="J218" s="116">
        <f t="shared" si="9"/>
        <v>-0.18025657751685153</v>
      </c>
      <c r="K218" s="115">
        <v>4705</v>
      </c>
      <c r="L218" s="116">
        <f t="shared" si="9"/>
        <v>0.24801061007957559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53890</v>
      </c>
      <c r="D219" s="119">
        <v>-3.650861760709434E-2</v>
      </c>
      <c r="E219" s="118">
        <v>15410</v>
      </c>
      <c r="F219" s="119">
        <f t="shared" si="9"/>
        <v>-0.71404713304880318</v>
      </c>
      <c r="G219" s="118">
        <v>30677</v>
      </c>
      <c r="H219" s="119">
        <f t="shared" si="9"/>
        <v>0.99072031148604811</v>
      </c>
      <c r="I219" s="118">
        <v>57015</v>
      </c>
      <c r="J219" s="119">
        <f t="shared" si="9"/>
        <v>0.85855852919125075</v>
      </c>
      <c r="K219" s="118">
        <v>55478</v>
      </c>
      <c r="L219" s="119">
        <f t="shared" si="9"/>
        <v>-2.6957818118039101E-2</v>
      </c>
      <c r="M219" s="118">
        <v>43313</v>
      </c>
      <c r="N219" s="119">
        <v>4.5778303595142011E-2</v>
      </c>
      <c r="O219" s="119">
        <v>3.6865918176812729E-2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3863</v>
      </c>
      <c r="D229" s="116">
        <v>-9.4043151969981253E-2</v>
      </c>
      <c r="E229" s="115">
        <v>4296</v>
      </c>
      <c r="F229" s="116">
        <f t="shared" ref="F229:L241" si="10">IFERROR(E229/C229-1,"-")</f>
        <v>0.11208904996116997</v>
      </c>
      <c r="G229" s="115">
        <v>284</v>
      </c>
      <c r="H229" s="116">
        <f t="shared" si="10"/>
        <v>-0.93389199255121047</v>
      </c>
      <c r="I229" s="115">
        <v>2729</v>
      </c>
      <c r="J229" s="116">
        <f t="shared" si="10"/>
        <v>8.6091549295774641</v>
      </c>
      <c r="K229" s="115">
        <v>4058</v>
      </c>
      <c r="L229" s="116">
        <f t="shared" si="10"/>
        <v>0.48699157200439713</v>
      </c>
      <c r="M229" s="115">
        <v>4254</v>
      </c>
      <c r="N229" s="116">
        <v>4.8299655002464359E-2</v>
      </c>
      <c r="O229" s="116">
        <v>0.10121667098110287</v>
      </c>
    </row>
    <row r="230" spans="2:16" x14ac:dyDescent="0.25">
      <c r="B230" s="114" t="s">
        <v>73</v>
      </c>
      <c r="C230" s="115">
        <v>2778</v>
      </c>
      <c r="D230" s="116">
        <v>-0.20492272467086436</v>
      </c>
      <c r="E230" s="115">
        <v>3387</v>
      </c>
      <c r="F230" s="116">
        <f t="shared" si="10"/>
        <v>0.21922246220302366</v>
      </c>
      <c r="G230" s="115">
        <v>59</v>
      </c>
      <c r="H230" s="116">
        <f t="shared" si="10"/>
        <v>-0.98258045467965749</v>
      </c>
      <c r="I230" s="115">
        <v>3069</v>
      </c>
      <c r="J230" s="116">
        <f t="shared" si="10"/>
        <v>51.016949152542374</v>
      </c>
      <c r="K230" s="115">
        <v>3219</v>
      </c>
      <c r="L230" s="116">
        <f t="shared" si="10"/>
        <v>4.8875855327468187E-2</v>
      </c>
      <c r="M230" s="115">
        <v>3831</v>
      </c>
      <c r="N230" s="116">
        <v>0.19012115563839704</v>
      </c>
      <c r="O230" s="116">
        <v>0.37904967602591788</v>
      </c>
    </row>
    <row r="231" spans="2:16" x14ac:dyDescent="0.25">
      <c r="B231" s="114" t="s">
        <v>75</v>
      </c>
      <c r="C231" s="115">
        <v>3491</v>
      </c>
      <c r="D231" s="116">
        <v>-3.5635359116022114E-2</v>
      </c>
      <c r="E231" s="115">
        <v>1344</v>
      </c>
      <c r="F231" s="116">
        <f t="shared" si="10"/>
        <v>-0.61501002578057862</v>
      </c>
      <c r="G231" s="115">
        <v>65</v>
      </c>
      <c r="H231" s="116">
        <f t="shared" si="10"/>
        <v>-0.95163690476190477</v>
      </c>
      <c r="I231" s="115">
        <v>3012</v>
      </c>
      <c r="J231" s="116">
        <f t="shared" si="10"/>
        <v>45.338461538461537</v>
      </c>
      <c r="K231" s="115">
        <v>2822</v>
      </c>
      <c r="L231" s="116">
        <f t="shared" si="10"/>
        <v>-6.3081009296148793E-2</v>
      </c>
      <c r="M231" s="115">
        <v>3770</v>
      </c>
      <c r="N231" s="116">
        <v>0.33593196314670437</v>
      </c>
      <c r="O231" s="116">
        <v>7.991979375537106E-2</v>
      </c>
    </row>
    <row r="232" spans="2:16" x14ac:dyDescent="0.25">
      <c r="B232" s="114" t="s">
        <v>77</v>
      </c>
      <c r="C232" s="115">
        <v>3702</v>
      </c>
      <c r="D232" s="116">
        <v>-7.0549836806427346E-2</v>
      </c>
      <c r="E232" s="115">
        <v>0</v>
      </c>
      <c r="F232" s="116">
        <f t="shared" si="10"/>
        <v>-1</v>
      </c>
      <c r="G232" s="115">
        <v>181</v>
      </c>
      <c r="H232" s="116" t="str">
        <f t="shared" si="10"/>
        <v>-</v>
      </c>
      <c r="I232" s="115">
        <v>3784</v>
      </c>
      <c r="J232" s="116">
        <f t="shared" si="10"/>
        <v>19.906077348066297</v>
      </c>
      <c r="K232" s="115">
        <v>3844</v>
      </c>
      <c r="L232" s="116">
        <f t="shared" si="10"/>
        <v>1.5856236786469413E-2</v>
      </c>
      <c r="M232" s="115">
        <v>4173</v>
      </c>
      <c r="N232" s="116">
        <v>8.5587929240374505E-2</v>
      </c>
      <c r="O232" s="116">
        <v>0.12722852512155591</v>
      </c>
    </row>
    <row r="233" spans="2:16" x14ac:dyDescent="0.25">
      <c r="B233" s="114" t="s">
        <v>79</v>
      </c>
      <c r="C233" s="115">
        <v>2547</v>
      </c>
      <c r="D233" s="116">
        <v>-0.21582512315270941</v>
      </c>
      <c r="E233" s="115">
        <v>0</v>
      </c>
      <c r="F233" s="116">
        <f t="shared" si="10"/>
        <v>-1</v>
      </c>
      <c r="G233" s="115">
        <v>520</v>
      </c>
      <c r="H233" s="116" t="str">
        <f t="shared" si="10"/>
        <v>-</v>
      </c>
      <c r="I233" s="115">
        <v>2653</v>
      </c>
      <c r="J233" s="116">
        <f t="shared" si="10"/>
        <v>4.101923076923077</v>
      </c>
      <c r="K233" s="115">
        <v>3384</v>
      </c>
      <c r="L233" s="116">
        <f t="shared" si="10"/>
        <v>0.27553712777987194</v>
      </c>
      <c r="M233" s="115">
        <v>3296</v>
      </c>
      <c r="N233" s="116">
        <v>-2.6004728132387744E-2</v>
      </c>
      <c r="O233" s="116">
        <v>0.29407145661562617</v>
      </c>
    </row>
    <row r="234" spans="2:16" x14ac:dyDescent="0.25">
      <c r="B234" s="114" t="s">
        <v>81</v>
      </c>
      <c r="C234" s="115">
        <v>3328</v>
      </c>
      <c r="D234" s="116">
        <v>-1.2462908011869445E-2</v>
      </c>
      <c r="E234" s="115">
        <v>0</v>
      </c>
      <c r="F234" s="116">
        <f t="shared" si="10"/>
        <v>-1</v>
      </c>
      <c r="G234" s="115">
        <v>1266</v>
      </c>
      <c r="H234" s="116" t="str">
        <f t="shared" si="10"/>
        <v>-</v>
      </c>
      <c r="I234" s="115">
        <v>2511</v>
      </c>
      <c r="J234" s="116">
        <f t="shared" si="10"/>
        <v>0.98341232227488162</v>
      </c>
      <c r="K234" s="115">
        <v>2974</v>
      </c>
      <c r="L234" s="116">
        <f t="shared" si="10"/>
        <v>0.18438868976503375</v>
      </c>
      <c r="M234" s="115">
        <v>2680</v>
      </c>
      <c r="N234" s="116">
        <v>-9.8856758574310644E-2</v>
      </c>
      <c r="O234" s="116">
        <v>-0.19471153846153844</v>
      </c>
    </row>
    <row r="235" spans="2:16" x14ac:dyDescent="0.25">
      <c r="B235" s="114" t="s">
        <v>83</v>
      </c>
      <c r="C235" s="115">
        <v>3405</v>
      </c>
      <c r="D235" s="116">
        <v>0.2573855243722305</v>
      </c>
      <c r="E235" s="115">
        <v>0</v>
      </c>
      <c r="F235" s="116">
        <f t="shared" si="10"/>
        <v>-1</v>
      </c>
      <c r="G235" s="115">
        <v>2128</v>
      </c>
      <c r="H235" s="116" t="str">
        <f t="shared" si="10"/>
        <v>-</v>
      </c>
      <c r="I235" s="115">
        <v>3593</v>
      </c>
      <c r="J235" s="116">
        <f t="shared" si="10"/>
        <v>0.68843984962406024</v>
      </c>
      <c r="K235" s="115">
        <v>4014</v>
      </c>
      <c r="L235" s="116">
        <f t="shared" si="10"/>
        <v>0.11717227943222941</v>
      </c>
      <c r="M235" s="115">
        <v>4277</v>
      </c>
      <c r="N235" s="116">
        <v>6.5520677628301049E-2</v>
      </c>
      <c r="O235" s="116">
        <v>0.25609397944199697</v>
      </c>
    </row>
    <row r="236" spans="2:16" x14ac:dyDescent="0.25">
      <c r="B236" s="114" t="s">
        <v>85</v>
      </c>
      <c r="C236" s="115">
        <v>3040</v>
      </c>
      <c r="D236" s="116">
        <v>-4.0404040404040442E-2</v>
      </c>
      <c r="E236" s="115">
        <v>1493</v>
      </c>
      <c r="F236" s="116">
        <f t="shared" si="10"/>
        <v>-0.50888157894736841</v>
      </c>
      <c r="G236" s="115">
        <v>2402</v>
      </c>
      <c r="H236" s="116">
        <f t="shared" si="10"/>
        <v>0.60884125920964505</v>
      </c>
      <c r="I236" s="115">
        <v>2717</v>
      </c>
      <c r="J236" s="116">
        <f t="shared" si="10"/>
        <v>0.13114071606994182</v>
      </c>
      <c r="K236" s="115">
        <v>3806</v>
      </c>
      <c r="L236" s="116">
        <f t="shared" si="10"/>
        <v>0.40080971659919018</v>
      </c>
      <c r="M236" s="115">
        <v>3503</v>
      </c>
      <c r="N236" s="116">
        <v>-7.9611140304781891E-2</v>
      </c>
      <c r="O236" s="116">
        <v>0.1523026315789473</v>
      </c>
    </row>
    <row r="237" spans="2:16" x14ac:dyDescent="0.25">
      <c r="B237" s="114" t="s">
        <v>87</v>
      </c>
      <c r="C237" s="115">
        <v>3505</v>
      </c>
      <c r="D237" s="116">
        <v>1.2420566146736034E-2</v>
      </c>
      <c r="E237" s="115">
        <v>2218</v>
      </c>
      <c r="F237" s="116">
        <f t="shared" si="10"/>
        <v>-0.36718972895863056</v>
      </c>
      <c r="G237" s="115">
        <v>3200</v>
      </c>
      <c r="H237" s="116">
        <f t="shared" si="10"/>
        <v>0.44274120829576202</v>
      </c>
      <c r="I237" s="115">
        <v>3335</v>
      </c>
      <c r="J237" s="116">
        <f t="shared" si="10"/>
        <v>4.2187500000000044E-2</v>
      </c>
      <c r="K237" s="115">
        <v>3714</v>
      </c>
      <c r="L237" s="116">
        <f t="shared" si="10"/>
        <v>0.11364317841079452</v>
      </c>
      <c r="M237" s="115">
        <v>3091</v>
      </c>
      <c r="N237" s="116">
        <v>-0.16774367259019929</v>
      </c>
      <c r="O237" s="116">
        <v>-0.1181169757489301</v>
      </c>
    </row>
    <row r="238" spans="2:16" x14ac:dyDescent="0.25">
      <c r="B238" s="114" t="s">
        <v>89</v>
      </c>
      <c r="C238" s="115">
        <v>3591</v>
      </c>
      <c r="D238" s="116">
        <v>1.5554298642533881E-2</v>
      </c>
      <c r="E238" s="115">
        <v>848</v>
      </c>
      <c r="F238" s="116">
        <f t="shared" si="10"/>
        <v>-0.76385407964355334</v>
      </c>
      <c r="G238" s="115">
        <v>4609</v>
      </c>
      <c r="H238" s="116">
        <f t="shared" si="10"/>
        <v>4.4351415094339623</v>
      </c>
      <c r="I238" s="115">
        <v>3802</v>
      </c>
      <c r="J238" s="116">
        <f t="shared" si="10"/>
        <v>-0.17509221089173355</v>
      </c>
      <c r="K238" s="115">
        <v>4250</v>
      </c>
      <c r="L238" s="116">
        <f t="shared" si="10"/>
        <v>0.11783271962125208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3864</v>
      </c>
      <c r="D239" s="116">
        <v>0.22666666666666657</v>
      </c>
      <c r="E239" s="115">
        <v>437</v>
      </c>
      <c r="F239" s="116">
        <f t="shared" si="10"/>
        <v>-0.88690476190476186</v>
      </c>
      <c r="G239" s="115">
        <v>4138</v>
      </c>
      <c r="H239" s="116">
        <f t="shared" si="10"/>
        <v>8.469107551487415</v>
      </c>
      <c r="I239" s="115">
        <v>3396</v>
      </c>
      <c r="J239" s="116">
        <f t="shared" si="10"/>
        <v>-0.17931367810536492</v>
      </c>
      <c r="K239" s="115">
        <v>3688</v>
      </c>
      <c r="L239" s="116">
        <f t="shared" si="10"/>
        <v>8.5983510011778508E-2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4088</v>
      </c>
      <c r="D240" s="116">
        <v>4.6327105195802298E-2</v>
      </c>
      <c r="E240" s="115">
        <v>554</v>
      </c>
      <c r="F240" s="116">
        <f t="shared" si="10"/>
        <v>-0.86448140900195691</v>
      </c>
      <c r="G240" s="115">
        <v>3955</v>
      </c>
      <c r="H240" s="116">
        <f t="shared" si="10"/>
        <v>6.1389891696750905</v>
      </c>
      <c r="I240" s="115">
        <v>4166</v>
      </c>
      <c r="J240" s="116">
        <f t="shared" si="10"/>
        <v>5.3350189633375456E-2</v>
      </c>
      <c r="K240" s="115">
        <v>4414</v>
      </c>
      <c r="L240" s="116">
        <f t="shared" si="10"/>
        <v>5.9529524723955785E-2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41202</v>
      </c>
      <c r="D241" s="119">
        <v>-1.6893342877594808E-2</v>
      </c>
      <c r="E241" s="118">
        <v>15534</v>
      </c>
      <c r="F241" s="119">
        <f t="shared" si="10"/>
        <v>-0.62297946701616425</v>
      </c>
      <c r="G241" s="118">
        <v>22807</v>
      </c>
      <c r="H241" s="119">
        <f t="shared" si="10"/>
        <v>0.46819878975151275</v>
      </c>
      <c r="I241" s="118">
        <v>38767</v>
      </c>
      <c r="J241" s="119">
        <f t="shared" si="10"/>
        <v>0.69978515368088745</v>
      </c>
      <c r="K241" s="118">
        <v>44187</v>
      </c>
      <c r="L241" s="119">
        <f t="shared" si="10"/>
        <v>0.13980963190342299</v>
      </c>
      <c r="M241" s="118">
        <v>32875</v>
      </c>
      <c r="N241" s="119">
        <v>3.266844667818436E-2</v>
      </c>
      <c r="O241" s="119">
        <v>0.10843251626824912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273</v>
      </c>
      <c r="O250" s="112" t="s">
        <v>274</v>
      </c>
    </row>
    <row r="251" spans="2:16" x14ac:dyDescent="0.25">
      <c r="B251" s="114" t="s">
        <v>71</v>
      </c>
      <c r="C251" s="115">
        <v>4030</v>
      </c>
      <c r="D251" s="116">
        <v>-9.0293453724604955E-2</v>
      </c>
      <c r="E251" s="115">
        <v>3686</v>
      </c>
      <c r="F251" s="116">
        <f t="shared" ref="F251:L263" si="11">IFERROR(E251/C251-1,"-")</f>
        <v>-8.5359801488833709E-2</v>
      </c>
      <c r="G251" s="115">
        <v>75</v>
      </c>
      <c r="H251" s="116">
        <f t="shared" si="11"/>
        <v>-0.9796527400976669</v>
      </c>
      <c r="I251" s="115">
        <v>3265</v>
      </c>
      <c r="J251" s="116">
        <f t="shared" si="11"/>
        <v>42.533333333333331</v>
      </c>
      <c r="K251" s="115">
        <v>3804</v>
      </c>
      <c r="L251" s="116">
        <f t="shared" si="11"/>
        <v>0.165084226646248</v>
      </c>
      <c r="M251" s="115">
        <v>3499</v>
      </c>
      <c r="N251" s="116">
        <v>-8.0178759200841165E-2</v>
      </c>
      <c r="O251" s="116">
        <v>-0.13176178660049631</v>
      </c>
    </row>
    <row r="252" spans="2:16" x14ac:dyDescent="0.25">
      <c r="B252" s="114" t="s">
        <v>73</v>
      </c>
      <c r="C252" s="115">
        <v>4289</v>
      </c>
      <c r="D252" s="116">
        <v>3.9001937984496138E-2</v>
      </c>
      <c r="E252" s="115">
        <v>4220</v>
      </c>
      <c r="F252" s="116">
        <f t="shared" si="11"/>
        <v>-1.6087666122639344E-2</v>
      </c>
      <c r="G252" s="115">
        <v>31</v>
      </c>
      <c r="H252" s="116">
        <f t="shared" si="11"/>
        <v>-0.99265402843601891</v>
      </c>
      <c r="I252" s="115">
        <v>3518</v>
      </c>
      <c r="J252" s="116">
        <f t="shared" si="11"/>
        <v>112.48387096774194</v>
      </c>
      <c r="K252" s="115">
        <v>4227</v>
      </c>
      <c r="L252" s="116">
        <f t="shared" si="11"/>
        <v>0.20153496304718588</v>
      </c>
      <c r="M252" s="115">
        <v>3701</v>
      </c>
      <c r="N252" s="116">
        <v>-0.12443813579370711</v>
      </c>
      <c r="O252" s="116">
        <v>-0.13709489391466545</v>
      </c>
    </row>
    <row r="253" spans="2:16" x14ac:dyDescent="0.25">
      <c r="B253" s="114" t="s">
        <v>75</v>
      </c>
      <c r="C253" s="115">
        <v>5465</v>
      </c>
      <c r="D253" s="116">
        <v>0.25776754890678943</v>
      </c>
      <c r="E253" s="115">
        <v>1681</v>
      </c>
      <c r="F253" s="116">
        <f t="shared" si="11"/>
        <v>-0.69240622140896613</v>
      </c>
      <c r="G253" s="115">
        <v>49</v>
      </c>
      <c r="H253" s="116">
        <f t="shared" si="11"/>
        <v>-0.97085068411659725</v>
      </c>
      <c r="I253" s="115">
        <v>3255</v>
      </c>
      <c r="J253" s="116">
        <f t="shared" si="11"/>
        <v>65.428571428571431</v>
      </c>
      <c r="K253" s="115">
        <v>3538</v>
      </c>
      <c r="L253" s="116">
        <f t="shared" si="11"/>
        <v>8.6943164362519143E-2</v>
      </c>
      <c r="M253" s="115">
        <v>3652</v>
      </c>
      <c r="N253" s="116">
        <v>3.2221594120972252E-2</v>
      </c>
      <c r="O253" s="116">
        <v>-0.3317474839890211</v>
      </c>
    </row>
    <row r="254" spans="2:16" x14ac:dyDescent="0.25">
      <c r="B254" s="114" t="s">
        <v>77</v>
      </c>
      <c r="C254" s="115">
        <v>2002</v>
      </c>
      <c r="D254" s="116">
        <v>-6.4516129032258229E-3</v>
      </c>
      <c r="E254" s="115">
        <v>0</v>
      </c>
      <c r="F254" s="116">
        <f t="shared" si="11"/>
        <v>-1</v>
      </c>
      <c r="G254" s="115">
        <v>7</v>
      </c>
      <c r="H254" s="116" t="str">
        <f t="shared" si="11"/>
        <v>-</v>
      </c>
      <c r="I254" s="115">
        <v>1581</v>
      </c>
      <c r="J254" s="116">
        <f t="shared" si="11"/>
        <v>224.85714285714286</v>
      </c>
      <c r="K254" s="115">
        <v>2016</v>
      </c>
      <c r="L254" s="116">
        <f t="shared" si="11"/>
        <v>0.27514231499051234</v>
      </c>
      <c r="M254" s="115">
        <v>1220</v>
      </c>
      <c r="N254" s="116">
        <v>-0.39484126984126988</v>
      </c>
      <c r="O254" s="116">
        <v>-0.39060939060939059</v>
      </c>
    </row>
    <row r="255" spans="2:16" x14ac:dyDescent="0.25">
      <c r="B255" s="114" t="s">
        <v>79</v>
      </c>
      <c r="C255" s="115">
        <v>590</v>
      </c>
      <c r="D255" s="116">
        <v>-1.0067114093959773E-2</v>
      </c>
      <c r="E255" s="115">
        <v>0</v>
      </c>
      <c r="F255" s="116">
        <f t="shared" si="11"/>
        <v>-1</v>
      </c>
      <c r="G255" s="115">
        <v>7</v>
      </c>
      <c r="H255" s="116" t="str">
        <f t="shared" si="11"/>
        <v>-</v>
      </c>
      <c r="I255" s="115">
        <v>355</v>
      </c>
      <c r="J255" s="116">
        <f t="shared" si="11"/>
        <v>49.714285714285715</v>
      </c>
      <c r="K255" s="115">
        <v>333</v>
      </c>
      <c r="L255" s="116">
        <f t="shared" si="11"/>
        <v>-6.1971830985915521E-2</v>
      </c>
      <c r="M255" s="115">
        <v>530</v>
      </c>
      <c r="N255" s="116">
        <v>0.59159159159159169</v>
      </c>
      <c r="O255" s="116">
        <v>-0.10169491525423724</v>
      </c>
    </row>
    <row r="256" spans="2:16" x14ac:dyDescent="0.25">
      <c r="B256" s="114" t="s">
        <v>81</v>
      </c>
      <c r="C256" s="115">
        <v>362</v>
      </c>
      <c r="D256" s="116">
        <v>-8.2191780821917471E-3</v>
      </c>
      <c r="E256" s="115">
        <v>0</v>
      </c>
      <c r="F256" s="116">
        <f t="shared" si="11"/>
        <v>-1</v>
      </c>
      <c r="G256" s="115">
        <v>197</v>
      </c>
      <c r="H256" s="116" t="str">
        <f t="shared" si="11"/>
        <v>-</v>
      </c>
      <c r="I256" s="115">
        <v>320</v>
      </c>
      <c r="J256" s="116">
        <f t="shared" si="11"/>
        <v>0.62436548223350252</v>
      </c>
      <c r="K256" s="115">
        <v>529</v>
      </c>
      <c r="L256" s="116">
        <f t="shared" si="11"/>
        <v>0.65312499999999996</v>
      </c>
      <c r="M256" s="115">
        <v>371</v>
      </c>
      <c r="N256" s="116">
        <v>-0.29867674858223059</v>
      </c>
      <c r="O256" s="116">
        <v>2.4861878453038777E-2</v>
      </c>
    </row>
    <row r="257" spans="2:16" x14ac:dyDescent="0.25">
      <c r="B257" s="114" t="s">
        <v>83</v>
      </c>
      <c r="C257" s="115">
        <v>659</v>
      </c>
      <c r="D257" s="116">
        <v>-0.15728900255754474</v>
      </c>
      <c r="E257" s="115">
        <v>0</v>
      </c>
      <c r="F257" s="116">
        <f t="shared" si="11"/>
        <v>-1</v>
      </c>
      <c r="G257" s="115">
        <v>841</v>
      </c>
      <c r="H257" s="116" t="str">
        <f t="shared" si="11"/>
        <v>-</v>
      </c>
      <c r="I257" s="115">
        <v>835</v>
      </c>
      <c r="J257" s="116">
        <f t="shared" si="11"/>
        <v>-7.1343638525565023E-3</v>
      </c>
      <c r="K257" s="115">
        <v>491</v>
      </c>
      <c r="L257" s="116">
        <f t="shared" si="11"/>
        <v>-0.41197604790419162</v>
      </c>
      <c r="M257" s="115">
        <v>639</v>
      </c>
      <c r="N257" s="116">
        <v>0.30142566191446019</v>
      </c>
      <c r="O257" s="116">
        <v>-3.0349013657056112E-2</v>
      </c>
    </row>
    <row r="258" spans="2:16" x14ac:dyDescent="0.25">
      <c r="B258" s="114" t="s">
        <v>85</v>
      </c>
      <c r="C258" s="115">
        <v>438</v>
      </c>
      <c r="D258" s="116">
        <v>-7.5949367088607556E-2</v>
      </c>
      <c r="E258" s="115">
        <v>9</v>
      </c>
      <c r="F258" s="116">
        <f t="shared" si="11"/>
        <v>-0.97945205479452058</v>
      </c>
      <c r="G258" s="115">
        <v>572</v>
      </c>
      <c r="H258" s="116">
        <f t="shared" si="11"/>
        <v>62.555555555555557</v>
      </c>
      <c r="I258" s="115">
        <v>752</v>
      </c>
      <c r="J258" s="116">
        <f t="shared" si="11"/>
        <v>0.31468531468531458</v>
      </c>
      <c r="K258" s="115">
        <v>378</v>
      </c>
      <c r="L258" s="116">
        <f t="shared" si="11"/>
        <v>-0.49734042553191493</v>
      </c>
      <c r="M258" s="115">
        <v>367</v>
      </c>
      <c r="N258" s="116">
        <v>-2.9100529100529071E-2</v>
      </c>
      <c r="O258" s="116">
        <v>-0.16210045662100458</v>
      </c>
    </row>
    <row r="259" spans="2:16" x14ac:dyDescent="0.25">
      <c r="B259" s="114" t="s">
        <v>87</v>
      </c>
      <c r="C259" s="115">
        <v>599</v>
      </c>
      <c r="D259" s="116">
        <v>0.3644646924829158</v>
      </c>
      <c r="E259" s="115">
        <v>8</v>
      </c>
      <c r="F259" s="116">
        <f t="shared" si="11"/>
        <v>-0.98664440734557601</v>
      </c>
      <c r="G259" s="115">
        <v>516</v>
      </c>
      <c r="H259" s="116">
        <f t="shared" si="11"/>
        <v>63.5</v>
      </c>
      <c r="I259" s="115">
        <v>493</v>
      </c>
      <c r="J259" s="116">
        <f t="shared" si="11"/>
        <v>-4.4573643410852681E-2</v>
      </c>
      <c r="K259" s="115">
        <v>422</v>
      </c>
      <c r="L259" s="116">
        <f t="shared" si="11"/>
        <v>-0.14401622718052742</v>
      </c>
      <c r="M259" s="115">
        <v>439</v>
      </c>
      <c r="N259" s="116">
        <v>4.0284360189573487E-2</v>
      </c>
      <c r="O259" s="116">
        <v>-0.26711185308848084</v>
      </c>
    </row>
    <row r="260" spans="2:16" x14ac:dyDescent="0.25">
      <c r="B260" s="114" t="s">
        <v>89</v>
      </c>
      <c r="C260" s="115">
        <v>1980</v>
      </c>
      <c r="D260" s="116">
        <v>-0.18552036199095023</v>
      </c>
      <c r="E260" s="115">
        <v>34</v>
      </c>
      <c r="F260" s="116">
        <f t="shared" si="11"/>
        <v>-0.98282828282828283</v>
      </c>
      <c r="G260" s="115">
        <v>2369</v>
      </c>
      <c r="H260" s="116">
        <f t="shared" si="11"/>
        <v>68.67647058823529</v>
      </c>
      <c r="I260" s="115">
        <v>2110</v>
      </c>
      <c r="J260" s="116">
        <f t="shared" si="11"/>
        <v>-0.10932883073026589</v>
      </c>
      <c r="K260" s="115">
        <v>2081</v>
      </c>
      <c r="L260" s="116">
        <f t="shared" si="11"/>
        <v>-1.3744075829383862E-2</v>
      </c>
      <c r="M260" s="115"/>
      <c r="N260" s="116" t="s">
        <v>236</v>
      </c>
      <c r="O260" s="116" t="s">
        <v>236</v>
      </c>
    </row>
    <row r="261" spans="2:16" x14ac:dyDescent="0.25">
      <c r="B261" s="114" t="s">
        <v>91</v>
      </c>
      <c r="C261" s="115">
        <v>2924</v>
      </c>
      <c r="D261" s="116">
        <v>-0.21418973394248852</v>
      </c>
      <c r="E261" s="115">
        <v>37</v>
      </c>
      <c r="F261" s="116">
        <f t="shared" si="11"/>
        <v>-0.98734610123119015</v>
      </c>
      <c r="G261" s="115">
        <v>3222</v>
      </c>
      <c r="H261" s="116">
        <f t="shared" si="11"/>
        <v>86.081081081081081</v>
      </c>
      <c r="I261" s="115">
        <v>3298</v>
      </c>
      <c r="J261" s="116">
        <f t="shared" si="11"/>
        <v>2.3587833643699652E-2</v>
      </c>
      <c r="K261" s="115">
        <v>2807</v>
      </c>
      <c r="L261" s="116">
        <f t="shared" si="11"/>
        <v>-0.14887810794420864</v>
      </c>
      <c r="M261" s="115"/>
      <c r="N261" s="116" t="s">
        <v>236</v>
      </c>
      <c r="O261" s="116" t="s">
        <v>236</v>
      </c>
    </row>
    <row r="262" spans="2:16" x14ac:dyDescent="0.25">
      <c r="B262" s="114" t="s">
        <v>93</v>
      </c>
      <c r="C262" s="115">
        <v>3581</v>
      </c>
      <c r="D262" s="116">
        <v>-0.17278817278817282</v>
      </c>
      <c r="E262" s="115">
        <v>39</v>
      </c>
      <c r="F262" s="116">
        <f t="shared" si="11"/>
        <v>-0.98910918737782738</v>
      </c>
      <c r="G262" s="115">
        <v>2647</v>
      </c>
      <c r="H262" s="116">
        <f t="shared" si="11"/>
        <v>66.871794871794876</v>
      </c>
      <c r="I262" s="115">
        <v>2675</v>
      </c>
      <c r="J262" s="116">
        <f t="shared" si="11"/>
        <v>1.0578012844729923E-2</v>
      </c>
      <c r="K262" s="115">
        <v>2879</v>
      </c>
      <c r="L262" s="116">
        <f t="shared" si="11"/>
        <v>7.626168224299068E-2</v>
      </c>
      <c r="M262" s="115"/>
      <c r="N262" s="116" t="s">
        <v>236</v>
      </c>
      <c r="O262" s="116" t="s">
        <v>236</v>
      </c>
    </row>
    <row r="263" spans="2:16" ht="15.75" x14ac:dyDescent="0.25">
      <c r="B263" s="117" t="s">
        <v>30</v>
      </c>
      <c r="C263" s="118">
        <v>26919</v>
      </c>
      <c r="D263" s="119">
        <v>-4.0491890928533225E-2</v>
      </c>
      <c r="E263" s="118">
        <v>9750</v>
      </c>
      <c r="F263" s="119">
        <f t="shared" si="11"/>
        <v>-0.6378022957762175</v>
      </c>
      <c r="G263" s="118">
        <v>10533</v>
      </c>
      <c r="H263" s="119">
        <f t="shared" si="11"/>
        <v>8.0307692307692413E-2</v>
      </c>
      <c r="I263" s="118">
        <v>22457</v>
      </c>
      <c r="J263" s="119">
        <f t="shared" si="11"/>
        <v>1.1320611411753538</v>
      </c>
      <c r="K263" s="118">
        <v>23505</v>
      </c>
      <c r="L263" s="119">
        <f t="shared" si="11"/>
        <v>4.6666963530302308E-2</v>
      </c>
      <c r="M263" s="118">
        <v>14418</v>
      </c>
      <c r="N263" s="119">
        <v>-8.3873427373236775E-2</v>
      </c>
      <c r="O263" s="119">
        <v>-0.21785830530541395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273</v>
      </c>
      <c r="O272" s="112" t="s">
        <v>274</v>
      </c>
    </row>
    <row r="273" spans="2:15" x14ac:dyDescent="0.25">
      <c r="B273" s="114" t="s">
        <v>71</v>
      </c>
      <c r="C273" s="115">
        <v>6497</v>
      </c>
      <c r="D273" s="116">
        <v>-0.15601454923356717</v>
      </c>
      <c r="E273" s="115">
        <v>6518</v>
      </c>
      <c r="F273" s="116">
        <f t="shared" ref="F273:L285" si="12">IFERROR(E273/C273-1,"-")</f>
        <v>3.2322610435586707E-3</v>
      </c>
      <c r="G273" s="115">
        <v>551</v>
      </c>
      <c r="H273" s="116">
        <f t="shared" si="12"/>
        <v>-0.91546486652347348</v>
      </c>
      <c r="I273" s="115">
        <v>3828</v>
      </c>
      <c r="J273" s="116">
        <f t="shared" si="12"/>
        <v>5.9473684210526319</v>
      </c>
      <c r="K273" s="115">
        <v>4420</v>
      </c>
      <c r="L273" s="116">
        <f t="shared" si="12"/>
        <v>0.15464994775339602</v>
      </c>
      <c r="M273" s="115">
        <v>4823</v>
      </c>
      <c r="N273" s="116">
        <v>9.1176470588235192E-2</v>
      </c>
      <c r="O273" s="116">
        <v>-0.25765738032938279</v>
      </c>
    </row>
    <row r="274" spans="2:15" x14ac:dyDescent="0.25">
      <c r="B274" s="114" t="s">
        <v>73</v>
      </c>
      <c r="C274" s="115">
        <v>5832</v>
      </c>
      <c r="D274" s="116">
        <v>-0.224364942146562</v>
      </c>
      <c r="E274" s="115">
        <v>6567</v>
      </c>
      <c r="F274" s="116">
        <f t="shared" si="12"/>
        <v>0.12602880658436222</v>
      </c>
      <c r="G274" s="115">
        <v>368</v>
      </c>
      <c r="H274" s="116">
        <f t="shared" si="12"/>
        <v>-0.94396223541952184</v>
      </c>
      <c r="I274" s="115">
        <v>2552</v>
      </c>
      <c r="J274" s="116">
        <f t="shared" si="12"/>
        <v>5.9347826086956523</v>
      </c>
      <c r="K274" s="115">
        <v>3815</v>
      </c>
      <c r="L274" s="116">
        <f t="shared" si="12"/>
        <v>0.4949059561128526</v>
      </c>
      <c r="M274" s="115">
        <v>4132</v>
      </c>
      <c r="N274" s="116">
        <v>8.3093053735255662E-2</v>
      </c>
      <c r="O274" s="116">
        <v>-0.29149519890260633</v>
      </c>
    </row>
    <row r="275" spans="2:15" x14ac:dyDescent="0.25">
      <c r="B275" s="114" t="s">
        <v>75</v>
      </c>
      <c r="C275" s="115">
        <v>8153</v>
      </c>
      <c r="D275" s="116">
        <v>6.5432098765432212E-3</v>
      </c>
      <c r="E275" s="115">
        <v>2282</v>
      </c>
      <c r="F275" s="116">
        <f t="shared" si="12"/>
        <v>-0.72010302955967131</v>
      </c>
      <c r="G275" s="115">
        <v>468</v>
      </c>
      <c r="H275" s="116">
        <f t="shared" si="12"/>
        <v>-0.79491673970201582</v>
      </c>
      <c r="I275" s="115">
        <v>3147</v>
      </c>
      <c r="J275" s="116">
        <f t="shared" si="12"/>
        <v>5.7243589743589745</v>
      </c>
      <c r="K275" s="115">
        <v>3435</v>
      </c>
      <c r="L275" s="116">
        <f t="shared" si="12"/>
        <v>9.1515729265967627E-2</v>
      </c>
      <c r="M275" s="115">
        <v>4396</v>
      </c>
      <c r="N275" s="116">
        <v>0.27976710334788946</v>
      </c>
      <c r="O275" s="116">
        <v>-0.46081197105359994</v>
      </c>
    </row>
    <row r="276" spans="2:15" x14ac:dyDescent="0.25">
      <c r="B276" s="114" t="s">
        <v>77</v>
      </c>
      <c r="C276" s="115">
        <v>2633</v>
      </c>
      <c r="D276" s="116">
        <v>-0.29786666666666661</v>
      </c>
      <c r="E276" s="115">
        <v>0</v>
      </c>
      <c r="F276" s="116">
        <f t="shared" si="12"/>
        <v>-1</v>
      </c>
      <c r="G276" s="115">
        <v>92</v>
      </c>
      <c r="H276" s="116" t="str">
        <f t="shared" si="12"/>
        <v>-</v>
      </c>
      <c r="I276" s="115">
        <v>1598</v>
      </c>
      <c r="J276" s="116">
        <f t="shared" si="12"/>
        <v>16.369565217391305</v>
      </c>
      <c r="K276" s="115">
        <v>2079</v>
      </c>
      <c r="L276" s="116">
        <f t="shared" si="12"/>
        <v>0.30100125156445556</v>
      </c>
      <c r="M276" s="115">
        <v>1201</v>
      </c>
      <c r="N276" s="116">
        <v>-0.42231842231842232</v>
      </c>
      <c r="O276" s="116">
        <v>-0.54386631219141668</v>
      </c>
    </row>
    <row r="277" spans="2:15" x14ac:dyDescent="0.25">
      <c r="B277" s="114" t="s">
        <v>79</v>
      </c>
      <c r="C277" s="115">
        <v>301</v>
      </c>
      <c r="D277" s="116">
        <v>-0.16620498614958445</v>
      </c>
      <c r="E277" s="115">
        <v>0</v>
      </c>
      <c r="F277" s="116">
        <f t="shared" si="12"/>
        <v>-1</v>
      </c>
      <c r="G277" s="115">
        <v>20</v>
      </c>
      <c r="H277" s="116" t="str">
        <f t="shared" si="12"/>
        <v>-</v>
      </c>
      <c r="I277" s="115">
        <v>92</v>
      </c>
      <c r="J277" s="116">
        <f t="shared" si="12"/>
        <v>3.5999999999999996</v>
      </c>
      <c r="K277" s="115">
        <v>214</v>
      </c>
      <c r="L277" s="116">
        <f t="shared" si="12"/>
        <v>1.3260869565217392</v>
      </c>
      <c r="M277" s="115">
        <v>105</v>
      </c>
      <c r="N277" s="116">
        <v>-0.50934579439252337</v>
      </c>
      <c r="O277" s="116">
        <v>-0.65116279069767447</v>
      </c>
    </row>
    <row r="278" spans="2:15" x14ac:dyDescent="0.25">
      <c r="B278" s="114" t="s">
        <v>81</v>
      </c>
      <c r="C278" s="115">
        <v>450</v>
      </c>
      <c r="D278" s="116">
        <v>0.26050420168067223</v>
      </c>
      <c r="E278" s="115">
        <v>0</v>
      </c>
      <c r="F278" s="116">
        <f t="shared" si="12"/>
        <v>-1</v>
      </c>
      <c r="G278" s="115">
        <v>26</v>
      </c>
      <c r="H278" s="116" t="str">
        <f t="shared" si="12"/>
        <v>-</v>
      </c>
      <c r="I278" s="115">
        <v>149</v>
      </c>
      <c r="J278" s="116">
        <f t="shared" si="12"/>
        <v>4.7307692307692308</v>
      </c>
      <c r="K278" s="115">
        <v>259</v>
      </c>
      <c r="L278" s="116">
        <f t="shared" si="12"/>
        <v>0.73825503355704702</v>
      </c>
      <c r="M278" s="115">
        <v>120</v>
      </c>
      <c r="N278" s="116">
        <v>-0.53667953667953672</v>
      </c>
      <c r="O278" s="116">
        <v>-0.73333333333333339</v>
      </c>
    </row>
    <row r="279" spans="2:15" x14ac:dyDescent="0.25">
      <c r="B279" s="114" t="s">
        <v>83</v>
      </c>
      <c r="C279" s="115">
        <v>529</v>
      </c>
      <c r="D279" s="116">
        <v>-3.2906764168190161E-2</v>
      </c>
      <c r="E279" s="115">
        <v>0</v>
      </c>
      <c r="F279" s="116">
        <f t="shared" si="12"/>
        <v>-1</v>
      </c>
      <c r="G279" s="115">
        <v>57</v>
      </c>
      <c r="H279" s="116" t="str">
        <f t="shared" si="12"/>
        <v>-</v>
      </c>
      <c r="I279" s="115">
        <v>162</v>
      </c>
      <c r="J279" s="116">
        <f t="shared" si="12"/>
        <v>1.8421052631578947</v>
      </c>
      <c r="K279" s="115">
        <v>231</v>
      </c>
      <c r="L279" s="116">
        <f t="shared" si="12"/>
        <v>0.42592592592592582</v>
      </c>
      <c r="M279" s="115">
        <v>114</v>
      </c>
      <c r="N279" s="116">
        <v>-0.50649350649350655</v>
      </c>
      <c r="O279" s="116">
        <v>-0.78449905482041582</v>
      </c>
    </row>
    <row r="280" spans="2:15" x14ac:dyDescent="0.25">
      <c r="B280" s="114" t="s">
        <v>85</v>
      </c>
      <c r="C280" s="115">
        <v>260</v>
      </c>
      <c r="D280" s="116">
        <v>-0.16129032258064513</v>
      </c>
      <c r="E280" s="115">
        <v>22</v>
      </c>
      <c r="F280" s="116">
        <f t="shared" si="12"/>
        <v>-0.91538461538461535</v>
      </c>
      <c r="G280" s="115">
        <v>72</v>
      </c>
      <c r="H280" s="116">
        <f t="shared" si="12"/>
        <v>2.2727272727272729</v>
      </c>
      <c r="I280" s="115">
        <v>142</v>
      </c>
      <c r="J280" s="116">
        <f t="shared" si="12"/>
        <v>0.97222222222222232</v>
      </c>
      <c r="K280" s="115">
        <v>305</v>
      </c>
      <c r="L280" s="116">
        <f t="shared" si="12"/>
        <v>1.147887323943662</v>
      </c>
      <c r="M280" s="115">
        <v>52</v>
      </c>
      <c r="N280" s="116">
        <v>-0.82950819672131149</v>
      </c>
      <c r="O280" s="116">
        <v>-0.8</v>
      </c>
    </row>
    <row r="281" spans="2:15" x14ac:dyDescent="0.25">
      <c r="B281" s="114" t="s">
        <v>87</v>
      </c>
      <c r="C281" s="115">
        <v>401</v>
      </c>
      <c r="D281" s="116">
        <v>-0.276173285198556</v>
      </c>
      <c r="E281" s="115">
        <v>27</v>
      </c>
      <c r="F281" s="116">
        <f t="shared" si="12"/>
        <v>-0.93266832917705733</v>
      </c>
      <c r="G281" s="115">
        <v>62</v>
      </c>
      <c r="H281" s="116">
        <f t="shared" si="12"/>
        <v>1.2962962962962963</v>
      </c>
      <c r="I281" s="115">
        <v>100</v>
      </c>
      <c r="J281" s="116">
        <f t="shared" si="12"/>
        <v>0.61290322580645151</v>
      </c>
      <c r="K281" s="115">
        <v>349</v>
      </c>
      <c r="L281" s="116">
        <f t="shared" si="12"/>
        <v>2.4900000000000002</v>
      </c>
      <c r="M281" s="115">
        <v>104</v>
      </c>
      <c r="N281" s="116">
        <v>-0.70200573065902572</v>
      </c>
      <c r="O281" s="116">
        <v>-0.74064837905236902</v>
      </c>
    </row>
    <row r="282" spans="2:15" x14ac:dyDescent="0.25">
      <c r="B282" s="114" t="s">
        <v>89</v>
      </c>
      <c r="C282" s="115">
        <v>3941</v>
      </c>
      <c r="D282" s="116">
        <v>-0.28201858261978507</v>
      </c>
      <c r="E282" s="115">
        <v>360</v>
      </c>
      <c r="F282" s="116">
        <f t="shared" si="12"/>
        <v>-0.90865262623699572</v>
      </c>
      <c r="G282" s="115">
        <v>1724</v>
      </c>
      <c r="H282" s="116">
        <f t="shared" si="12"/>
        <v>3.7888888888888888</v>
      </c>
      <c r="I282" s="115">
        <v>2278</v>
      </c>
      <c r="J282" s="116">
        <f t="shared" si="12"/>
        <v>0.32134570765661263</v>
      </c>
      <c r="K282" s="115">
        <v>2548</v>
      </c>
      <c r="L282" s="116">
        <f t="shared" si="12"/>
        <v>0.1185250219490781</v>
      </c>
      <c r="M282" s="115"/>
      <c r="N282" s="116" t="s">
        <v>236</v>
      </c>
      <c r="O282" s="116" t="s">
        <v>236</v>
      </c>
    </row>
    <row r="283" spans="2:15" x14ac:dyDescent="0.25">
      <c r="B283" s="114" t="s">
        <v>91</v>
      </c>
      <c r="C283" s="115">
        <v>6275</v>
      </c>
      <c r="D283" s="116">
        <v>-8.833357547581E-2</v>
      </c>
      <c r="E283" s="115">
        <v>536</v>
      </c>
      <c r="F283" s="116">
        <f t="shared" si="12"/>
        <v>-0.91458167330677287</v>
      </c>
      <c r="G283" s="115">
        <v>3565</v>
      </c>
      <c r="H283" s="116">
        <f t="shared" si="12"/>
        <v>5.6511194029850742</v>
      </c>
      <c r="I283" s="115">
        <v>4563</v>
      </c>
      <c r="J283" s="116">
        <f t="shared" si="12"/>
        <v>0.2799438990182328</v>
      </c>
      <c r="K283" s="115">
        <v>4291</v>
      </c>
      <c r="L283" s="116">
        <f t="shared" si="12"/>
        <v>-5.9609905763751914E-2</v>
      </c>
      <c r="M283" s="115"/>
      <c r="N283" s="116" t="s">
        <v>236</v>
      </c>
      <c r="O283" s="116" t="s">
        <v>236</v>
      </c>
    </row>
    <row r="284" spans="2:15" x14ac:dyDescent="0.25">
      <c r="B284" s="114" t="s">
        <v>93</v>
      </c>
      <c r="C284" s="115">
        <v>7237</v>
      </c>
      <c r="D284" s="116">
        <v>-0.16141367323290845</v>
      </c>
      <c r="E284" s="115">
        <v>406</v>
      </c>
      <c r="F284" s="116">
        <f t="shared" si="12"/>
        <v>-0.94389940583114551</v>
      </c>
      <c r="G284" s="115">
        <v>3467</v>
      </c>
      <c r="H284" s="116">
        <f t="shared" si="12"/>
        <v>7.5394088669950747</v>
      </c>
      <c r="I284" s="115">
        <v>3949</v>
      </c>
      <c r="J284" s="116">
        <f t="shared" si="12"/>
        <v>0.13902509374098648</v>
      </c>
      <c r="K284" s="115">
        <v>4580</v>
      </c>
      <c r="L284" s="116">
        <f t="shared" si="12"/>
        <v>0.15978728792099273</v>
      </c>
      <c r="M284" s="115"/>
      <c r="N284" s="116" t="s">
        <v>236</v>
      </c>
      <c r="O284" s="116" t="s">
        <v>236</v>
      </c>
    </row>
    <row r="285" spans="2:15" ht="15.75" x14ac:dyDescent="0.25">
      <c r="B285" s="117" t="s">
        <v>30</v>
      </c>
      <c r="C285" s="118">
        <v>42509</v>
      </c>
      <c r="D285" s="119">
        <v>-0.15317343320451016</v>
      </c>
      <c r="E285" s="118">
        <v>16737</v>
      </c>
      <c r="F285" s="119">
        <f t="shared" si="12"/>
        <v>-0.6062716130701733</v>
      </c>
      <c r="G285" s="118">
        <v>10472</v>
      </c>
      <c r="H285" s="119">
        <f t="shared" si="12"/>
        <v>-0.37432036804684232</v>
      </c>
      <c r="I285" s="118">
        <v>22560</v>
      </c>
      <c r="J285" s="119">
        <f t="shared" si="12"/>
        <v>1.1543162719633306</v>
      </c>
      <c r="K285" s="118">
        <v>26526</v>
      </c>
      <c r="L285" s="119">
        <f t="shared" si="12"/>
        <v>0.17579787234042543</v>
      </c>
      <c r="M285" s="118">
        <v>15047</v>
      </c>
      <c r="N285" s="119">
        <v>-3.9716687628251757E-3</v>
      </c>
      <c r="O285" s="119">
        <v>-0.39946519795657731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53C69-29C4-4033-AC3A-B6A4B558DD47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106823</v>
      </c>
      <c r="D9" s="115">
        <v>101786</v>
      </c>
      <c r="E9" s="116">
        <f t="shared" ref="E9:E21" si="0">D9/C9-1</f>
        <v>-4.7152766726266782E-2</v>
      </c>
      <c r="F9" s="115">
        <v>101909</v>
      </c>
      <c r="G9" s="116">
        <f>F9/D9-1</f>
        <v>1.2084176605819952E-3</v>
      </c>
      <c r="H9" s="115">
        <v>102767</v>
      </c>
      <c r="I9" s="116">
        <f>H9/F9-1</f>
        <v>8.4192760207635331E-3</v>
      </c>
      <c r="J9" s="115">
        <v>8010</v>
      </c>
      <c r="K9" s="116">
        <v>-0.92205669135033619</v>
      </c>
      <c r="L9" s="115">
        <v>72992</v>
      </c>
      <c r="M9" s="116">
        <f t="shared" ref="M9:M21" si="1">IFERROR(L9/J9-1,"-")</f>
        <v>8.1126092384519346</v>
      </c>
      <c r="N9" s="115">
        <v>102127</v>
      </c>
      <c r="O9" s="116">
        <f>IFERROR(N9/L9-1,"-")</f>
        <v>0.39915333187198598</v>
      </c>
      <c r="P9" s="98">
        <f>N9/F9-1</f>
        <v>2.1391633712428693E-3</v>
      </c>
      <c r="Q9" s="115">
        <v>102161</v>
      </c>
      <c r="R9" s="116">
        <f>IFERROR(Q9/N9-1,"-")</f>
        <v>3.3291881676733581E-4</v>
      </c>
      <c r="S9" s="116">
        <f>IFERROR(Q9/F9-1,"-")</f>
        <v>2.4727943557487642E-3</v>
      </c>
    </row>
    <row r="10" spans="1:20" x14ac:dyDescent="0.25">
      <c r="A10" s="1" t="s">
        <v>72</v>
      </c>
      <c r="B10" s="114" t="s">
        <v>73</v>
      </c>
      <c r="C10" s="115">
        <v>101485</v>
      </c>
      <c r="D10" s="115">
        <v>98583</v>
      </c>
      <c r="E10" s="116">
        <f t="shared" si="0"/>
        <v>-2.8595358920037395E-2</v>
      </c>
      <c r="F10" s="115">
        <v>100001</v>
      </c>
      <c r="G10" s="116">
        <f t="shared" ref="G10:I21" si="2">F10/D10-1</f>
        <v>1.4383818711136698E-2</v>
      </c>
      <c r="H10" s="115">
        <v>105310</v>
      </c>
      <c r="I10" s="116">
        <f t="shared" si="2"/>
        <v>5.3089469105308984E-2</v>
      </c>
      <c r="J10" s="115">
        <v>10131</v>
      </c>
      <c r="K10" s="116">
        <v>-0.90379830975216024</v>
      </c>
      <c r="L10" s="115">
        <v>88104</v>
      </c>
      <c r="M10" s="116">
        <f t="shared" si="1"/>
        <v>7.6964761622742071</v>
      </c>
      <c r="N10" s="115">
        <v>102173</v>
      </c>
      <c r="O10" s="116">
        <f t="shared" ref="O10:O21" si="3">IFERROR(N10/L10-1,"-")</f>
        <v>0.15968627985108519</v>
      </c>
      <c r="P10" s="98">
        <f t="shared" ref="P10:P21" si="4">N10/F10-1</f>
        <v>2.1719782802172016E-2</v>
      </c>
      <c r="Q10" s="115">
        <v>112246</v>
      </c>
      <c r="R10" s="116">
        <f t="shared" ref="R10:R19" si="5">IFERROR(Q10/N10-1,"-")</f>
        <v>9.8587689507012577E-2</v>
      </c>
      <c r="S10" s="116">
        <f t="shared" ref="S10:S20" si="6">IFERROR(Q10/F10-1,"-")</f>
        <v>0.12244877551224498</v>
      </c>
    </row>
    <row r="11" spans="1:20" x14ac:dyDescent="0.25">
      <c r="A11" s="1" t="s">
        <v>74</v>
      </c>
      <c r="B11" s="114" t="s">
        <v>75</v>
      </c>
      <c r="C11" s="115">
        <v>112680</v>
      </c>
      <c r="D11" s="115">
        <v>116623</v>
      </c>
      <c r="E11" s="116">
        <f t="shared" si="0"/>
        <v>3.4992900248491221E-2</v>
      </c>
      <c r="F11" s="115">
        <v>119259</v>
      </c>
      <c r="G11" s="116">
        <f t="shared" si="2"/>
        <v>2.2602745599067164E-2</v>
      </c>
      <c r="H11" s="115">
        <v>41200</v>
      </c>
      <c r="I11" s="116">
        <f t="shared" si="2"/>
        <v>-0.65453341047635816</v>
      </c>
      <c r="J11" s="115">
        <v>12907</v>
      </c>
      <c r="K11" s="116">
        <v>-0.68672330097087375</v>
      </c>
      <c r="L11" s="115">
        <v>104660</v>
      </c>
      <c r="M11" s="116">
        <f t="shared" si="1"/>
        <v>7.1087781823816538</v>
      </c>
      <c r="N11" s="115">
        <v>114283</v>
      </c>
      <c r="O11" s="116">
        <f t="shared" si="3"/>
        <v>9.1945346837378095E-2</v>
      </c>
      <c r="P11" s="98">
        <f t="shared" si="4"/>
        <v>-4.1724314307515553E-2</v>
      </c>
      <c r="Q11" s="115">
        <v>122937</v>
      </c>
      <c r="R11" s="116">
        <f t="shared" si="5"/>
        <v>7.5724298452088279E-2</v>
      </c>
      <c r="S11" s="116">
        <f t="shared" si="6"/>
        <v>3.084043971524153E-2</v>
      </c>
    </row>
    <row r="12" spans="1:20" x14ac:dyDescent="0.25">
      <c r="A12" s="1" t="s">
        <v>76</v>
      </c>
      <c r="B12" s="114" t="s">
        <v>77</v>
      </c>
      <c r="C12" s="115">
        <v>117850</v>
      </c>
      <c r="D12" s="115">
        <v>106007</v>
      </c>
      <c r="E12" s="116">
        <f t="shared" si="0"/>
        <v>-0.10049215103945697</v>
      </c>
      <c r="F12" s="115">
        <v>107270</v>
      </c>
      <c r="G12" s="116">
        <f t="shared" si="2"/>
        <v>1.1914307545728198E-2</v>
      </c>
      <c r="H12" s="115">
        <v>0</v>
      </c>
      <c r="I12" s="116">
        <f t="shared" si="2"/>
        <v>-1</v>
      </c>
      <c r="J12" s="115">
        <v>13736</v>
      </c>
      <c r="K12" s="116" t="s">
        <v>236</v>
      </c>
      <c r="L12" s="115">
        <v>110839</v>
      </c>
      <c r="M12" s="116">
        <f t="shared" si="1"/>
        <v>7.0692341292952818</v>
      </c>
      <c r="N12" s="115">
        <v>112901</v>
      </c>
      <c r="O12" s="116">
        <f t="shared" si="3"/>
        <v>1.8603560118730877E-2</v>
      </c>
      <c r="P12" s="116">
        <f>N12/F12-1</f>
        <v>5.2493707467138995E-2</v>
      </c>
      <c r="Q12" s="115">
        <v>113542</v>
      </c>
      <c r="R12" s="116">
        <f t="shared" si="5"/>
        <v>5.6775405000841772E-3</v>
      </c>
      <c r="S12" s="116">
        <f t="shared" si="6"/>
        <v>5.8469283117367432E-2</v>
      </c>
    </row>
    <row r="13" spans="1:20" x14ac:dyDescent="0.25">
      <c r="A13" s="1" t="s">
        <v>78</v>
      </c>
      <c r="B13" s="114" t="s">
        <v>79</v>
      </c>
      <c r="C13" s="115">
        <v>110009</v>
      </c>
      <c r="D13" s="115">
        <v>102337</v>
      </c>
      <c r="E13" s="116">
        <f t="shared" si="0"/>
        <v>-6.9739748566026383E-2</v>
      </c>
      <c r="F13" s="115">
        <v>104348</v>
      </c>
      <c r="G13" s="116">
        <f t="shared" si="2"/>
        <v>1.965076169909219E-2</v>
      </c>
      <c r="H13" s="115">
        <v>0</v>
      </c>
      <c r="I13" s="116">
        <f t="shared" si="2"/>
        <v>-1</v>
      </c>
      <c r="J13" s="115">
        <v>15428</v>
      </c>
      <c r="K13" s="116" t="s">
        <v>236</v>
      </c>
      <c r="L13" s="115">
        <v>97379</v>
      </c>
      <c r="M13" s="116">
        <f t="shared" si="1"/>
        <v>5.3118356235416124</v>
      </c>
      <c r="N13" s="115">
        <v>96632</v>
      </c>
      <c r="O13" s="116">
        <f t="shared" si="3"/>
        <v>-7.671058441758527E-3</v>
      </c>
      <c r="P13" s="116">
        <f t="shared" si="4"/>
        <v>-7.394487675853878E-2</v>
      </c>
      <c r="Q13" s="115">
        <v>110622</v>
      </c>
      <c r="R13" s="116">
        <f t="shared" si="5"/>
        <v>0.14477605762066403</v>
      </c>
      <c r="S13" s="116">
        <f t="shared" si="6"/>
        <v>6.0125733123778113E-2</v>
      </c>
    </row>
    <row r="14" spans="1:20" x14ac:dyDescent="0.25">
      <c r="A14" s="1" t="s">
        <v>80</v>
      </c>
      <c r="B14" s="114" t="s">
        <v>81</v>
      </c>
      <c r="C14" s="115">
        <v>115579</v>
      </c>
      <c r="D14" s="115">
        <v>112631</v>
      </c>
      <c r="E14" s="116">
        <f t="shared" si="0"/>
        <v>-2.5506363612767036E-2</v>
      </c>
      <c r="F14" s="115">
        <v>109110</v>
      </c>
      <c r="G14" s="116">
        <f t="shared" si="2"/>
        <v>-3.1261375642585132E-2</v>
      </c>
      <c r="H14" s="115">
        <v>0</v>
      </c>
      <c r="I14" s="116">
        <f t="shared" si="2"/>
        <v>-1</v>
      </c>
      <c r="J14" s="115">
        <v>21147</v>
      </c>
      <c r="K14" s="116" t="s">
        <v>236</v>
      </c>
      <c r="L14" s="115">
        <v>99145</v>
      </c>
      <c r="M14" s="116">
        <f t="shared" si="1"/>
        <v>3.6883718730789239</v>
      </c>
      <c r="N14" s="115">
        <v>109784</v>
      </c>
      <c r="O14" s="116">
        <f t="shared" si="3"/>
        <v>0.1073074789449795</v>
      </c>
      <c r="P14" s="116">
        <f t="shared" si="4"/>
        <v>6.1772523141783164E-3</v>
      </c>
      <c r="Q14" s="115">
        <v>113390</v>
      </c>
      <c r="R14" s="116">
        <f t="shared" si="5"/>
        <v>3.2846316403118747E-2</v>
      </c>
      <c r="S14" s="116">
        <f t="shared" si="6"/>
        <v>3.9226468701310635E-2</v>
      </c>
    </row>
    <row r="15" spans="1:20" x14ac:dyDescent="0.25">
      <c r="A15" s="1" t="s">
        <v>82</v>
      </c>
      <c r="B15" s="114" t="s">
        <v>83</v>
      </c>
      <c r="C15" s="115">
        <v>115646</v>
      </c>
      <c r="D15" s="115">
        <v>114870</v>
      </c>
      <c r="E15" s="116">
        <f t="shared" si="0"/>
        <v>-6.7101326461788124E-3</v>
      </c>
      <c r="F15" s="115">
        <v>112094</v>
      </c>
      <c r="G15" s="116">
        <f t="shared" si="2"/>
        <v>-2.4166449029337511E-2</v>
      </c>
      <c r="H15" s="115">
        <v>0</v>
      </c>
      <c r="I15" s="116">
        <f t="shared" si="2"/>
        <v>-1</v>
      </c>
      <c r="J15" s="115">
        <v>42074</v>
      </c>
      <c r="K15" s="116" t="s">
        <v>236</v>
      </c>
      <c r="L15" s="115">
        <v>119732</v>
      </c>
      <c r="M15" s="116">
        <f t="shared" si="1"/>
        <v>1.8457479678661408</v>
      </c>
      <c r="N15" s="115">
        <v>112830</v>
      </c>
      <c r="O15" s="116">
        <f t="shared" si="3"/>
        <v>-5.7645408078040972E-2</v>
      </c>
      <c r="P15" s="116">
        <f t="shared" si="4"/>
        <v>6.56591789034211E-3</v>
      </c>
      <c r="Q15" s="115">
        <v>121148</v>
      </c>
      <c r="R15" s="116">
        <f t="shared" si="5"/>
        <v>7.3721527962421263E-2</v>
      </c>
      <c r="S15" s="116">
        <f t="shared" si="6"/>
        <v>8.0771495352115252E-2</v>
      </c>
    </row>
    <row r="16" spans="1:20" x14ac:dyDescent="0.25">
      <c r="A16" s="1" t="s">
        <v>84</v>
      </c>
      <c r="B16" s="114" t="s">
        <v>85</v>
      </c>
      <c r="C16" s="115">
        <v>124182</v>
      </c>
      <c r="D16" s="115">
        <v>122415</v>
      </c>
      <c r="E16" s="116">
        <f t="shared" si="0"/>
        <v>-1.422911533072424E-2</v>
      </c>
      <c r="F16" s="115">
        <v>119564</v>
      </c>
      <c r="G16" s="116">
        <f t="shared" si="2"/>
        <v>-2.328962953886371E-2</v>
      </c>
      <c r="H16" s="115">
        <v>30803</v>
      </c>
      <c r="I16" s="116">
        <f t="shared" si="2"/>
        <v>-0.74237228597236626</v>
      </c>
      <c r="J16" s="115">
        <v>53067</v>
      </c>
      <c r="K16" s="116">
        <v>0.72278674155114753</v>
      </c>
      <c r="L16" s="115">
        <v>117894</v>
      </c>
      <c r="M16" s="116">
        <f t="shared" si="1"/>
        <v>1.2216066481994461</v>
      </c>
      <c r="N16" s="115">
        <v>116797</v>
      </c>
      <c r="O16" s="116">
        <f t="shared" si="3"/>
        <v>-9.3049688703411571E-3</v>
      </c>
      <c r="P16" s="98">
        <f t="shared" si="4"/>
        <v>-2.314241745006862E-2</v>
      </c>
      <c r="Q16" s="115">
        <v>126181</v>
      </c>
      <c r="R16" s="116">
        <f t="shared" si="5"/>
        <v>8.0344529397159192E-2</v>
      </c>
      <c r="S16" s="116">
        <f t="shared" si="6"/>
        <v>5.5342745307952246E-2</v>
      </c>
    </row>
    <row r="17" spans="1:19" x14ac:dyDescent="0.25">
      <c r="A17" s="1" t="s">
        <v>86</v>
      </c>
      <c r="B17" s="114" t="s">
        <v>87</v>
      </c>
      <c r="C17" s="115">
        <v>112064</v>
      </c>
      <c r="D17" s="115">
        <v>108542</v>
      </c>
      <c r="E17" s="116">
        <f t="shared" si="0"/>
        <v>-3.1428469446030838E-2</v>
      </c>
      <c r="F17" s="115">
        <v>99309</v>
      </c>
      <c r="G17" s="116">
        <f t="shared" si="2"/>
        <v>-8.5063846253063291E-2</v>
      </c>
      <c r="H17" s="115">
        <v>18180</v>
      </c>
      <c r="I17" s="116">
        <f t="shared" si="2"/>
        <v>-0.81693502099507598</v>
      </c>
      <c r="J17" s="115">
        <v>59020</v>
      </c>
      <c r="K17" s="116">
        <v>2.2464246424642464</v>
      </c>
      <c r="L17" s="115">
        <v>103298</v>
      </c>
      <c r="M17" s="116">
        <f t="shared" si="1"/>
        <v>0.7502202643171807</v>
      </c>
      <c r="N17" s="115">
        <v>107312</v>
      </c>
      <c r="O17" s="116">
        <f t="shared" si="3"/>
        <v>3.8858448372669274E-2</v>
      </c>
      <c r="P17" s="98">
        <f t="shared" si="4"/>
        <v>8.0586855169219263E-2</v>
      </c>
      <c r="Q17" s="115">
        <v>111150</v>
      </c>
      <c r="R17" s="116">
        <f t="shared" si="5"/>
        <v>3.5764872521246494E-2</v>
      </c>
      <c r="S17" s="116">
        <f t="shared" si="6"/>
        <v>0.11923390629248098</v>
      </c>
    </row>
    <row r="18" spans="1:19" x14ac:dyDescent="0.25">
      <c r="A18" s="1" t="s">
        <v>88</v>
      </c>
      <c r="B18" s="114" t="s">
        <v>89</v>
      </c>
      <c r="C18" s="115">
        <v>125459</v>
      </c>
      <c r="D18" s="115">
        <v>122073</v>
      </c>
      <c r="E18" s="116">
        <f t="shared" si="0"/>
        <v>-2.6988896771056647E-2</v>
      </c>
      <c r="F18" s="115">
        <v>109838</v>
      </c>
      <c r="G18" s="116">
        <f t="shared" si="2"/>
        <v>-0.10022691340427448</v>
      </c>
      <c r="H18" s="115">
        <v>21674</v>
      </c>
      <c r="I18" s="116">
        <f t="shared" si="2"/>
        <v>-0.80267302754966408</v>
      </c>
      <c r="J18" s="115">
        <v>89457</v>
      </c>
      <c r="K18" s="116">
        <v>3.127387653409615</v>
      </c>
      <c r="L18" s="115">
        <v>113209</v>
      </c>
      <c r="M18" s="116">
        <f t="shared" si="1"/>
        <v>0.26551303978447738</v>
      </c>
      <c r="N18" s="115">
        <v>119521</v>
      </c>
      <c r="O18" s="116">
        <f t="shared" si="3"/>
        <v>5.5755284473849143E-2</v>
      </c>
      <c r="P18" s="98">
        <f t="shared" si="4"/>
        <v>8.815710409876365E-2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105514</v>
      </c>
      <c r="D19" s="115">
        <v>105735</v>
      </c>
      <c r="E19" s="116">
        <f t="shared" si="0"/>
        <v>2.0945087855639422E-3</v>
      </c>
      <c r="F19" s="115">
        <v>107365</v>
      </c>
      <c r="G19" s="116">
        <f t="shared" si="2"/>
        <v>1.5415898236156522E-2</v>
      </c>
      <c r="H19" s="115">
        <v>16498</v>
      </c>
      <c r="I19" s="116">
        <f t="shared" si="2"/>
        <v>-0.8463372607460532</v>
      </c>
      <c r="J19" s="115">
        <v>88426</v>
      </c>
      <c r="K19" s="116">
        <v>4.3598011880227903</v>
      </c>
      <c r="L19" s="115">
        <v>107366</v>
      </c>
      <c r="M19" s="116">
        <f t="shared" si="1"/>
        <v>0.21419039648972027</v>
      </c>
      <c r="N19" s="115">
        <v>113999</v>
      </c>
      <c r="O19" s="116">
        <f t="shared" si="3"/>
        <v>6.1779334239889794E-2</v>
      </c>
      <c r="P19" s="98">
        <f t="shared" si="4"/>
        <v>6.1789223676244509E-2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113502</v>
      </c>
      <c r="D20" s="115">
        <v>110884</v>
      </c>
      <c r="E20" s="116">
        <f t="shared" si="0"/>
        <v>-2.3065672851579677E-2</v>
      </c>
      <c r="F20" s="115">
        <v>109344</v>
      </c>
      <c r="G20" s="116">
        <f t="shared" si="2"/>
        <v>-1.3888387864795626E-2</v>
      </c>
      <c r="H20" s="115">
        <v>17398</v>
      </c>
      <c r="I20" s="116">
        <f t="shared" si="2"/>
        <v>-0.84088747439274214</v>
      </c>
      <c r="J20" s="115">
        <v>78855</v>
      </c>
      <c r="K20" s="116">
        <v>3.5324175192550866</v>
      </c>
      <c r="L20" s="115">
        <v>108917</v>
      </c>
      <c r="M20" s="116">
        <f t="shared" si="1"/>
        <v>0.38123137404096119</v>
      </c>
      <c r="N20" s="115">
        <v>111619</v>
      </c>
      <c r="O20" s="116">
        <f t="shared" si="3"/>
        <v>2.4807881230661799E-2</v>
      </c>
      <c r="P20" s="98">
        <f t="shared" si="4"/>
        <v>2.0805896985659933E-2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1360793</v>
      </c>
      <c r="D21" s="118">
        <v>1322486</v>
      </c>
      <c r="E21" s="119">
        <f t="shared" si="0"/>
        <v>-2.8150497540772146E-2</v>
      </c>
      <c r="F21" s="118">
        <v>1299411</v>
      </c>
      <c r="G21" s="119">
        <f>F21/D21-1</f>
        <v>-1.7448199829714683E-2</v>
      </c>
      <c r="H21" s="118">
        <v>375345</v>
      </c>
      <c r="I21" s="119">
        <f t="shared" si="2"/>
        <v>-0.71114220212080703</v>
      </c>
      <c r="J21" s="118">
        <v>492258</v>
      </c>
      <c r="K21" s="119">
        <v>0.31148143707788845</v>
      </c>
      <c r="L21" s="118">
        <v>1243535</v>
      </c>
      <c r="M21" s="119">
        <f t="shared" si="1"/>
        <v>1.5261854555944239</v>
      </c>
      <c r="N21" s="118">
        <v>1319978</v>
      </c>
      <c r="O21" s="119">
        <f t="shared" si="3"/>
        <v>6.1472334916186533E-2</v>
      </c>
      <c r="P21" s="119">
        <f t="shared" si="4"/>
        <v>1.5827940505352078E-2</v>
      </c>
      <c r="Q21" s="118">
        <v>1033377</v>
      </c>
      <c r="R21" s="119">
        <v>6.0048890124420495E-2</v>
      </c>
      <c r="S21" s="119">
        <v>6.2200883165581144E-2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FA4A04-ECF9-4CCC-8328-437A92453D4E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E7E63F1A-8FF9-4221-ADFA-87BEDB07C9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8559A4-4A35-4888-AB8D-ABA780B730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2024-10-23T13:36:02Z</dcterms:created>
  <dcterms:modified xsi:type="dcterms:W3CDTF">2024-10-24T08:47:35Z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